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4\12. Dezembro\"/>
    </mc:Choice>
  </mc:AlternateContent>
  <xr:revisionPtr revIDLastSave="0" documentId="13_ncr:1_{282601E3-E345-4E6B-8AD9-9D0B91585C21}" xr6:coauthVersionLast="47" xr6:coauthVersionMax="47" xr10:uidLastSave="{00000000-0000-0000-0000-000000000000}"/>
  <bookViews>
    <workbookView xWindow="-120" yWindow="-120" windowWidth="29040" windowHeight="15840" tabRatio="877" activeTab="2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9" calcMode="autoNoTable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E3" i="6"/>
  <c r="U7" i="7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E14" i="6"/>
  <c r="F14" i="6"/>
  <c r="G14" i="6"/>
  <c r="E26" i="6"/>
  <c r="F26" i="6"/>
  <c r="G26" i="6"/>
  <c r="E15" i="6"/>
  <c r="F15" i="6"/>
  <c r="J15" i="6" s="1"/>
  <c r="G15" i="6"/>
  <c r="E16" i="6"/>
  <c r="F16" i="6"/>
  <c r="G16" i="6"/>
  <c r="E17" i="6"/>
  <c r="F17" i="6"/>
  <c r="G17" i="6"/>
  <c r="E18" i="6"/>
  <c r="F18" i="6"/>
  <c r="J18" i="6" s="1"/>
  <c r="G18" i="6"/>
  <c r="E19" i="6"/>
  <c r="F19" i="6"/>
  <c r="G19" i="6"/>
  <c r="E20" i="6"/>
  <c r="F20" i="6"/>
  <c r="G20" i="6"/>
  <c r="E9" i="6"/>
  <c r="F9" i="6"/>
  <c r="G9" i="6"/>
  <c r="E10" i="6"/>
  <c r="F10" i="6"/>
  <c r="G10" i="6"/>
  <c r="E11" i="6"/>
  <c r="F11" i="6"/>
  <c r="K11" i="6" s="1"/>
  <c r="G11" i="6"/>
  <c r="E12" i="6"/>
  <c r="F12" i="6"/>
  <c r="G12" i="6"/>
  <c r="E13" i="6"/>
  <c r="F13" i="6"/>
  <c r="G13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E62" i="6"/>
  <c r="F62" i="6"/>
  <c r="G62" i="6"/>
  <c r="E51" i="6"/>
  <c r="F51" i="6"/>
  <c r="G51" i="6"/>
  <c r="E52" i="6"/>
  <c r="F52" i="6"/>
  <c r="G52" i="6"/>
  <c r="E53" i="6"/>
  <c r="F53" i="6"/>
  <c r="G53" i="6"/>
  <c r="E54" i="6"/>
  <c r="F54" i="6"/>
  <c r="P54" i="6" s="1"/>
  <c r="G54" i="6"/>
  <c r="E55" i="6"/>
  <c r="F55" i="6"/>
  <c r="H55" i="6" s="1"/>
  <c r="G55" i="6"/>
  <c r="E56" i="6"/>
  <c r="F56" i="6"/>
  <c r="G56" i="6"/>
  <c r="E45" i="6"/>
  <c r="F45" i="6"/>
  <c r="G45" i="6"/>
  <c r="E46" i="6"/>
  <c r="F46" i="6"/>
  <c r="G46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G91" i="6"/>
  <c r="G92" i="6"/>
  <c r="E79" i="9" s="1"/>
  <c r="G81" i="6"/>
  <c r="G82" i="6"/>
  <c r="G83" i="6"/>
  <c r="G84" i="6"/>
  <c r="G85" i="6"/>
  <c r="G86" i="6"/>
  <c r="G75" i="6"/>
  <c r="G76" i="6"/>
  <c r="H84" i="6"/>
  <c r="E94" i="6"/>
  <c r="E95" i="6"/>
  <c r="E96" i="6"/>
  <c r="E97" i="6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G95" i="6"/>
  <c r="E70" i="9" s="1"/>
  <c r="G96" i="6"/>
  <c r="G97" i="6"/>
  <c r="G98" i="6"/>
  <c r="G87" i="6"/>
  <c r="G88" i="6"/>
  <c r="G89" i="6"/>
  <c r="H94" i="6"/>
  <c r="H95" i="6"/>
  <c r="H96" i="6"/>
  <c r="H97" i="6"/>
  <c r="H87" i="6"/>
  <c r="M96" i="6"/>
  <c r="E99" i="6"/>
  <c r="C62" i="9" s="1"/>
  <c r="E100" i="6"/>
  <c r="E101" i="6"/>
  <c r="E102" i="6"/>
  <c r="E103" i="6"/>
  <c r="E104" i="6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G107" i="6"/>
  <c r="G108" i="6"/>
  <c r="G109" i="6"/>
  <c r="G110" i="6"/>
  <c r="P109" i="6"/>
  <c r="E115" i="6"/>
  <c r="E116" i="6"/>
  <c r="C55" i="9" s="1"/>
  <c r="F115" i="6"/>
  <c r="F116" i="6"/>
  <c r="M116" i="6" s="1"/>
  <c r="G115" i="6"/>
  <c r="G116" i="6"/>
  <c r="E114" i="6"/>
  <c r="C53" i="9" s="1"/>
  <c r="F114" i="6"/>
  <c r="G114" i="6"/>
  <c r="G113" i="6"/>
  <c r="F113" i="6"/>
  <c r="P113" i="6" s="1"/>
  <c r="E113" i="6"/>
  <c r="G112" i="6"/>
  <c r="F112" i="6"/>
  <c r="H112" i="6" s="1"/>
  <c r="E112" i="6"/>
  <c r="G111" i="6"/>
  <c r="F111" i="6"/>
  <c r="E111" i="6"/>
  <c r="G122" i="6"/>
  <c r="F122" i="6"/>
  <c r="H122" i="6" s="1"/>
  <c r="E122" i="6"/>
  <c r="G121" i="6"/>
  <c r="F121" i="6"/>
  <c r="E121" i="6"/>
  <c r="G120" i="6"/>
  <c r="F120" i="6"/>
  <c r="K120" i="6" s="1"/>
  <c r="E120" i="6"/>
  <c r="G119" i="6"/>
  <c r="F119" i="6"/>
  <c r="P119" i="6" s="1"/>
  <c r="E119" i="6"/>
  <c r="G118" i="6"/>
  <c r="F118" i="6"/>
  <c r="K118" i="6" s="1"/>
  <c r="E118" i="6"/>
  <c r="G117" i="6"/>
  <c r="F117" i="6"/>
  <c r="J117" i="6" s="1"/>
  <c r="E117" i="6"/>
  <c r="G128" i="6"/>
  <c r="F128" i="6"/>
  <c r="E128" i="6"/>
  <c r="G127" i="6"/>
  <c r="F127" i="6"/>
  <c r="P127" i="6" s="1"/>
  <c r="E127" i="6"/>
  <c r="G126" i="6"/>
  <c r="F126" i="6"/>
  <c r="P126" i="6" s="1"/>
  <c r="E126" i="6"/>
  <c r="G125" i="6"/>
  <c r="F125" i="6"/>
  <c r="P125" i="6" s="1"/>
  <c r="E125" i="6"/>
  <c r="G124" i="6"/>
  <c r="F124" i="6"/>
  <c r="P124" i="6" s="1"/>
  <c r="E124" i="6"/>
  <c r="G123" i="6"/>
  <c r="F123" i="6"/>
  <c r="P123" i="6" s="1"/>
  <c r="E123" i="6"/>
  <c r="G134" i="6"/>
  <c r="F134" i="6"/>
  <c r="K134" i="6" s="1"/>
  <c r="E134" i="6"/>
  <c r="G133" i="6"/>
  <c r="F133" i="6"/>
  <c r="K133" i="6" s="1"/>
  <c r="E133" i="6"/>
  <c r="G132" i="6"/>
  <c r="F132" i="6"/>
  <c r="M132" i="6" s="1"/>
  <c r="E132" i="6"/>
  <c r="G131" i="6"/>
  <c r="F131" i="6"/>
  <c r="K131" i="6" s="1"/>
  <c r="E131" i="6"/>
  <c r="G130" i="6"/>
  <c r="F130" i="6"/>
  <c r="M130" i="6" s="1"/>
  <c r="E130" i="6"/>
  <c r="G129" i="6"/>
  <c r="F129" i="6"/>
  <c r="M129" i="6" s="1"/>
  <c r="E129" i="6"/>
  <c r="G140" i="6"/>
  <c r="F140" i="6"/>
  <c r="M140" i="6" s="1"/>
  <c r="E140" i="6"/>
  <c r="G139" i="6"/>
  <c r="F139" i="6"/>
  <c r="M139" i="6" s="1"/>
  <c r="E139" i="6"/>
  <c r="G138" i="6"/>
  <c r="F138" i="6"/>
  <c r="M138" i="6" s="1"/>
  <c r="E138" i="6"/>
  <c r="G137" i="6"/>
  <c r="F137" i="6"/>
  <c r="K137" i="6" s="1"/>
  <c r="E137" i="6"/>
  <c r="G136" i="6"/>
  <c r="F136" i="6"/>
  <c r="M136" i="6" s="1"/>
  <c r="E136" i="6"/>
  <c r="G135" i="6"/>
  <c r="F135" i="6"/>
  <c r="M135" i="6" s="1"/>
  <c r="E135" i="6"/>
  <c r="G146" i="6"/>
  <c r="F146" i="6"/>
  <c r="P146" i="6" s="1"/>
  <c r="E146" i="6"/>
  <c r="G145" i="6"/>
  <c r="F145" i="6"/>
  <c r="K145" i="6" s="1"/>
  <c r="E145" i="6"/>
  <c r="G144" i="6"/>
  <c r="F144" i="6"/>
  <c r="M144" i="6" s="1"/>
  <c r="E144" i="6"/>
  <c r="G143" i="6"/>
  <c r="F143" i="6"/>
  <c r="M143" i="6" s="1"/>
  <c r="E143" i="6"/>
  <c r="G142" i="6"/>
  <c r="F142" i="6"/>
  <c r="M142" i="6" s="1"/>
  <c r="E142" i="6"/>
  <c r="G141" i="6"/>
  <c r="F141" i="6"/>
  <c r="P141" i="6" s="1"/>
  <c r="E141" i="6"/>
  <c r="G152" i="6"/>
  <c r="F152" i="6"/>
  <c r="K152" i="6" s="1"/>
  <c r="E152" i="6"/>
  <c r="G151" i="6"/>
  <c r="F151" i="6"/>
  <c r="K151" i="6" s="1"/>
  <c r="E151" i="6"/>
  <c r="G150" i="6"/>
  <c r="F150" i="6"/>
  <c r="K150" i="6" s="1"/>
  <c r="E150" i="6"/>
  <c r="G149" i="6"/>
  <c r="F149" i="6"/>
  <c r="P149" i="6" s="1"/>
  <c r="E149" i="6"/>
  <c r="G148" i="6"/>
  <c r="F148" i="6"/>
  <c r="M148" i="6" s="1"/>
  <c r="E148" i="6"/>
  <c r="G147" i="6"/>
  <c r="F147" i="6"/>
  <c r="M147" i="6" s="1"/>
  <c r="E147" i="6"/>
  <c r="H11" i="7"/>
  <c r="H98" i="6" l="1"/>
  <c r="E53" i="9"/>
  <c r="E73" i="9"/>
  <c r="E77" i="9"/>
  <c r="E58" i="9"/>
  <c r="E69" i="9"/>
  <c r="H89" i="6"/>
  <c r="C67" i="9"/>
  <c r="E72" i="9"/>
  <c r="E78" i="9"/>
  <c r="E57" i="9"/>
  <c r="E71" i="9"/>
  <c r="C63" i="9"/>
  <c r="C72" i="9"/>
  <c r="C54" i="9"/>
  <c r="C61" i="9"/>
  <c r="M98" i="6"/>
  <c r="D63" i="19"/>
  <c r="F63" i="19" s="1"/>
  <c r="J98" i="6"/>
  <c r="I98" i="6" s="1"/>
  <c r="E56" i="9"/>
  <c r="P96" i="6"/>
  <c r="E84" i="9"/>
  <c r="E54" i="9"/>
  <c r="K96" i="6"/>
  <c r="O96" i="6" s="1"/>
  <c r="B96" i="6" s="1"/>
  <c r="E60" i="9"/>
  <c r="C66" i="9"/>
  <c r="P95" i="6"/>
  <c r="M95" i="6"/>
  <c r="C94" i="9"/>
  <c r="K87" i="6"/>
  <c r="E62" i="9"/>
  <c r="M89" i="6"/>
  <c r="J89" i="6"/>
  <c r="M88" i="6"/>
  <c r="M97" i="6"/>
  <c r="J95" i="6"/>
  <c r="I95" i="6" s="1"/>
  <c r="I94" i="6"/>
  <c r="K94" i="6"/>
  <c r="P94" i="6"/>
  <c r="M94" i="6"/>
  <c r="J87" i="6"/>
  <c r="I87" i="6" s="1"/>
  <c r="D57" i="9"/>
  <c r="F57" i="9" s="1"/>
  <c r="J97" i="6"/>
  <c r="I97" i="6" s="1"/>
  <c r="I96" i="6"/>
  <c r="J88" i="6"/>
  <c r="I88" i="6" s="1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J125" i="11" s="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J97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M30" i="6"/>
  <c r="K31" i="6"/>
  <c r="H38" i="6"/>
  <c r="K27" i="6"/>
  <c r="K42" i="6"/>
  <c r="J35" i="6"/>
  <c r="J39" i="6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I89" i="6" l="1"/>
  <c r="O98" i="6"/>
  <c r="B98" i="6" s="1"/>
  <c r="O95" i="6"/>
  <c r="B95" i="6" s="1"/>
  <c r="O97" i="6"/>
  <c r="B97" i="6" s="1"/>
  <c r="O87" i="6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C8" i="9"/>
  <c r="E4" i="6"/>
  <c r="C9" i="9" s="1"/>
  <c r="E5" i="6"/>
  <c r="C10" i="9" s="1"/>
  <c r="E6" i="6"/>
  <c r="C11" i="9" s="1"/>
  <c r="E7" i="6"/>
  <c r="C12" i="9" s="1"/>
  <c r="E8" i="6"/>
  <c r="C13" i="9" s="1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D8" i="11" l="1"/>
  <c r="D8" i="19"/>
  <c r="F35" i="1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E5" i="24" l="1"/>
  <c r="D6" i="24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F6" i="24" l="1"/>
  <c r="Z158" i="19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K11" i="7"/>
  <c r="AE5" i="19"/>
  <c r="E23" i="24" l="1"/>
  <c r="D2" i="24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AF5" i="19"/>
  <c r="F24" i="24" l="1"/>
  <c r="F2" i="24" s="1"/>
  <c r="E2" i="24"/>
  <c r="AF159" i="19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Y122" i="11" l="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Z126" i="11" l="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C8" i="11" l="1"/>
  <c r="AD120" i="1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4" i="1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34" i="19" s="1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H8" i="19" l="1"/>
  <c r="GD130" i="1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8" i="11" l="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<sst xmlns="http://schemas.openxmlformats.org/spreadsheetml/2006/main" count="36222" uniqueCount="1391">
  <si>
    <t>Unidade</t>
  </si>
  <si>
    <t>Residencial</t>
  </si>
  <si>
    <t>Código Empreendimento</t>
  </si>
  <si>
    <t>Empreendimento</t>
  </si>
  <si>
    <t>Bloco</t>
  </si>
  <si>
    <t>PEP Unidade</t>
  </si>
  <si>
    <t>CEP</t>
  </si>
  <si>
    <t>VGV</t>
  </si>
  <si>
    <t>Desembolsada</t>
  </si>
  <si>
    <t>Disponível</t>
  </si>
  <si>
    <t>Relatório de Carteira</t>
  </si>
  <si>
    <t>PV Menor</t>
  </si>
  <si>
    <t>Status</t>
  </si>
  <si>
    <t>Preço Venda</t>
  </si>
  <si>
    <t>Corretagem</t>
  </si>
  <si>
    <t>Recebido Principal</t>
  </si>
  <si>
    <t>Recebido Encargos</t>
  </si>
  <si>
    <t>Recebíveis</t>
  </si>
  <si>
    <t>Recebíveis Principal</t>
  </si>
  <si>
    <t>Recebíveis Encargos</t>
  </si>
  <si>
    <t>Diferença Principais</t>
  </si>
  <si>
    <t>Inadimplência Principal</t>
  </si>
  <si>
    <t>Inadimplência Encargos</t>
  </si>
  <si>
    <t>Check</t>
  </si>
  <si>
    <t>Relatório de Posição Financeira</t>
  </si>
  <si>
    <t>Data Base Relatório:</t>
  </si>
  <si>
    <t>Chaves:</t>
  </si>
  <si>
    <t>Situação</t>
  </si>
  <si>
    <t>Comprador</t>
  </si>
  <si>
    <t>Valor venda</t>
  </si>
  <si>
    <t>Pré-Chaves Recebido</t>
  </si>
  <si>
    <t>Pós-Chaves a Receber</t>
  </si>
  <si>
    <t>Saldo Vinculado</t>
  </si>
  <si>
    <t>Total</t>
  </si>
  <si>
    <t>Inadimplência</t>
  </si>
  <si>
    <t>Dados e Parâmetros</t>
  </si>
  <si>
    <t>Recebimentos</t>
  </si>
  <si>
    <t>Custo de Capital Próprio Real - Ke Real</t>
  </si>
  <si>
    <t>Unidades</t>
  </si>
  <si>
    <t>Data Base Venda</t>
  </si>
  <si>
    <t>Data Base</t>
  </si>
  <si>
    <t>Pré-Chaves a Receber</t>
  </si>
  <si>
    <t>Mora/Multa</t>
  </si>
  <si>
    <t>VPL</t>
  </si>
  <si>
    <t>Base</t>
  </si>
  <si>
    <t>Recebíveis Contratados</t>
  </si>
  <si>
    <t>Abertura de Contrato</t>
  </si>
  <si>
    <t>Período para Pagamento Inadimplentes</t>
  </si>
  <si>
    <t>Valor da Venda</t>
  </si>
  <si>
    <t>.</t>
  </si>
  <si>
    <t>Dias</t>
  </si>
  <si>
    <t>Mês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</si>
  <si>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</si>
  <si>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</si>
  <si>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</si>
  <si>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</si>
  <si>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</si>
  <si>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</si>
  <si>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</si>
  <si>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</si>
  <si>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</si>
  <si>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</si>
  <si>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</si>
  <si>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</si>
  <si>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</si>
  <si>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</si>
  <si>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</si>
  <si>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</si>
  <si>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</si>
  <si>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</si>
  <si>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</si>
  <si>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</si>
  <si>
    <t>Período para Pagamento Inadimplentes - Geral</t>
  </si>
  <si>
    <t>%</t>
  </si>
  <si>
    <t>Reservado</t>
  </si>
  <si>
    <t>Jurídico</t>
  </si>
  <si>
    <t>Estoque</t>
  </si>
  <si>
    <t>Vagas</t>
  </si>
  <si>
    <t>% Comissão</t>
  </si>
  <si>
    <t>Permuta</t>
  </si>
  <si>
    <t>Assinadas</t>
  </si>
  <si>
    <t>Bloqueado</t>
  </si>
  <si>
    <t>Status Unidades</t>
  </si>
  <si>
    <t>% Vendido</t>
  </si>
  <si>
    <t>Valor Vendido</t>
  </si>
  <si>
    <t>% Desconto sobre Valor Estoque</t>
  </si>
  <si>
    <t>Quitada</t>
  </si>
  <si>
    <t>1 - ATO</t>
  </si>
  <si>
    <t>1 - Entrada</t>
  </si>
  <si>
    <t>1 - Unica</t>
  </si>
  <si>
    <t>1 - Financiamento</t>
  </si>
  <si>
    <t>3 - Entrada</t>
  </si>
  <si>
    <t>1 - Mensal</t>
  </si>
  <si>
    <t>2 - Mensal</t>
  </si>
  <si>
    <t>3 - Mensal</t>
  </si>
  <si>
    <t>4 - Mensal</t>
  </si>
  <si>
    <t>5 - Mensal</t>
  </si>
  <si>
    <t>6 - Mensal</t>
  </si>
  <si>
    <t>7 - Mensal</t>
  </si>
  <si>
    <t>8 - Mensal</t>
  </si>
  <si>
    <t>9 - Mensal</t>
  </si>
  <si>
    <t>10 - Mensal</t>
  </si>
  <si>
    <t>11 - Mensal</t>
  </si>
  <si>
    <t>12 - Mensal</t>
  </si>
  <si>
    <t>13 - Mensal</t>
  </si>
  <si>
    <t>14 - Mensal</t>
  </si>
  <si>
    <t>15 - Mensal</t>
  </si>
  <si>
    <t>16 - Mensal</t>
  </si>
  <si>
    <t>17 - Mensal</t>
  </si>
  <si>
    <t>18 - Mensal</t>
  </si>
  <si>
    <t>19 - Mensal</t>
  </si>
  <si>
    <t>20 - Mensal</t>
  </si>
  <si>
    <t>21 - Mensal</t>
  </si>
  <si>
    <t>Área total</t>
  </si>
  <si>
    <t>Área privativa</t>
  </si>
  <si>
    <t>SAO PAULO</t>
  </si>
  <si>
    <t>SP</t>
  </si>
  <si>
    <t>ATIVO</t>
  </si>
  <si>
    <t>CÓDIGO CONTRATO</t>
  </si>
  <si>
    <t>CLIENTE</t>
  </si>
  <si>
    <t>RG</t>
  </si>
  <si>
    <t>CPF / CNPJ</t>
  </si>
  <si>
    <t>DATA NASCIMENTO</t>
  </si>
  <si>
    <t>VALOR DO CONTRATO</t>
  </si>
  <si>
    <t>ÍNDICE CORREÇÃO</t>
  </si>
  <si>
    <t>JUROS CONTRATO</t>
  </si>
  <si>
    <t>TAXA CESSÃO</t>
  </si>
  <si>
    <t>DATA DO CONTRATO</t>
  </si>
  <si>
    <t>STATUS</t>
  </si>
  <si>
    <t>EMPREENDIMENTO</t>
  </si>
  <si>
    <t>BLOCO</t>
  </si>
  <si>
    <t>UNIDADE</t>
  </si>
  <si>
    <t>ÁREA PRIVATIVA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</si>
  <si>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</si>
  <si>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</si>
  <si>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</si>
  <si>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</si>
  <si>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</si>
  <si>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</si>
  <si>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</si>
  <si>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</si>
  <si>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</si>
  <si>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</si>
  <si>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COMPLEMENTO</t>
  </si>
  <si>
    <t>BAIRRO</t>
  </si>
  <si>
    <t>CIDADE</t>
  </si>
  <si>
    <t>ESTADO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</si>
  <si>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</si>
  <si>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</si>
  <si>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</si>
  <si>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</si>
  <si>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</si>
  <si>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</si>
  <si>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</si>
  <si>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SIM</t>
  </si>
  <si>
    <t>NÃO</t>
  </si>
  <si>
    <t xml:space="preserve"> </t>
  </si>
  <si>
    <t>INCC-DI</t>
  </si>
  <si>
    <t>DDA</t>
  </si>
  <si>
    <t>MANUAL</t>
  </si>
  <si>
    <t>INCC-DI + IGP-M</t>
  </si>
  <si>
    <t>Variação Normal</t>
  </si>
  <si>
    <t>ITAU</t>
  </si>
  <si>
    <t xml:space="preserve">FIXO + FIXO                </t>
  </si>
  <si>
    <t>2 - Entrada</t>
  </si>
  <si>
    <t>Anot. venda</t>
  </si>
  <si>
    <t>Planta</t>
  </si>
  <si>
    <t>Equipe</t>
  </si>
  <si>
    <t>Gerente</t>
  </si>
  <si>
    <t>Corretor</t>
  </si>
  <si>
    <t>Cliente(s)</t>
  </si>
  <si>
    <t>Desconto Tab.</t>
  </si>
  <si>
    <t>Fração ideal</t>
  </si>
  <si>
    <t>Quartos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</si>
  <si>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</si>
  <si>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</si>
  <si>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</si>
  <si>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</si>
  <si>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</si>
  <si>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</si>
  <si>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</si>
  <si>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</si>
  <si>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</si>
  <si>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</si>
  <si>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</si>
  <si>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</si>
  <si>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</si>
  <si>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</si>
  <si>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</si>
  <si>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</si>
  <si>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1 - Semestral</t>
  </si>
  <si>
    <t/>
  </si>
  <si>
    <t>PAES E GREGORI</t>
  </si>
  <si>
    <t>A-0152</t>
  </si>
  <si>
    <t>A-0142</t>
  </si>
  <si>
    <t>A-0112</t>
  </si>
  <si>
    <t>A-0092</t>
  </si>
  <si>
    <t>A-0093</t>
  </si>
  <si>
    <t>A-0103</t>
  </si>
  <si>
    <t>A-0072</t>
  </si>
  <si>
    <t>A-0073</t>
  </si>
  <si>
    <t>A-0082</t>
  </si>
  <si>
    <t>A-0052</t>
  </si>
  <si>
    <t>A-0053</t>
  </si>
  <si>
    <t>A-0062</t>
  </si>
  <si>
    <t>A-0043</t>
  </si>
  <si>
    <t>SAUDE</t>
  </si>
  <si>
    <t>1 - Anual</t>
  </si>
  <si>
    <t>2 - Semestral</t>
  </si>
  <si>
    <t>3 - Semestral</t>
  </si>
  <si>
    <t>2 - Anual</t>
  </si>
  <si>
    <t>4 - Semestral</t>
  </si>
  <si>
    <t>22 - Mensal</t>
  </si>
  <si>
    <t>23 - Mensal</t>
  </si>
  <si>
    <t>24 - Mensal</t>
  </si>
  <si>
    <t>25 - Mensal</t>
  </si>
  <si>
    <t>26 - Mensal</t>
  </si>
  <si>
    <t>27 - Mensal</t>
  </si>
  <si>
    <t>5 - Semestral</t>
  </si>
  <si>
    <t>28 - Mensal</t>
  </si>
  <si>
    <t>29 - Mensal</t>
  </si>
  <si>
    <t>AUTOMÁTICA</t>
  </si>
  <si>
    <t>São Paulo</t>
  </si>
  <si>
    <t>30 - Mensal</t>
  </si>
  <si>
    <t>31 - Mensal</t>
  </si>
  <si>
    <t>R$ 0,00</t>
  </si>
  <si>
    <t>DEPOSITO EM CONTA</t>
  </si>
  <si>
    <t>0,000000000</t>
  </si>
  <si>
    <t>0,0000</t>
  </si>
  <si>
    <t>COD UNIDADE</t>
  </si>
  <si>
    <t>OPERAÇÃO</t>
  </si>
  <si>
    <t>TIPO IMÓVEL</t>
  </si>
  <si>
    <t>ÁREA TOTAL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</si>
  <si>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</si>
  <si>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</si>
  <si>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</si>
  <si>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</si>
  <si>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</si>
  <si>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</si>
  <si>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</si>
  <si>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</si>
  <si>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</si>
  <si>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</si>
  <si>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</si>
  <si>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</si>
  <si>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</si>
  <si>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TONS KLABIN</t>
  </si>
  <si>
    <t>ERICA SUMOYAMA BRAUNE</t>
  </si>
  <si>
    <t>27061824824</t>
  </si>
  <si>
    <t>A-0044</t>
  </si>
  <si>
    <t>CARINA KAZUE SHIMOTE</t>
  </si>
  <si>
    <t>35105845897</t>
  </si>
  <si>
    <t>NR</t>
  </si>
  <si>
    <t>S-3010</t>
  </si>
  <si>
    <t>PERMUTANTE</t>
  </si>
  <si>
    <t>S-3013</t>
  </si>
  <si>
    <t>S-3014</t>
  </si>
  <si>
    <t>S-3015</t>
  </si>
  <si>
    <t>S-3004</t>
  </si>
  <si>
    <t>S-3005</t>
  </si>
  <si>
    <t>PATRICIA GUIMARÃES SANTANA</t>
  </si>
  <si>
    <t>11414490801</t>
  </si>
  <si>
    <t>S-3006</t>
  </si>
  <si>
    <t>S-3007</t>
  </si>
  <si>
    <t>ECOTIME PARTICIPAÇÕES LTDA</t>
  </si>
  <si>
    <t>40973483000125</t>
  </si>
  <si>
    <t>S-3008</t>
  </si>
  <si>
    <t>S-3009</t>
  </si>
  <si>
    <t>S-2014</t>
  </si>
  <si>
    <t>S-2015</t>
  </si>
  <si>
    <t>S-3001</t>
  </si>
  <si>
    <t>S-3003</t>
  </si>
  <si>
    <t>S-2007</t>
  </si>
  <si>
    <t>S-2008</t>
  </si>
  <si>
    <t>S-2010</t>
  </si>
  <si>
    <t>S-2011</t>
  </si>
  <si>
    <t>S-2001</t>
  </si>
  <si>
    <t>S-2003</t>
  </si>
  <si>
    <t>S-2004</t>
  </si>
  <si>
    <t>S-2006</t>
  </si>
  <si>
    <t>S-1008</t>
  </si>
  <si>
    <t>S-1010</t>
  </si>
  <si>
    <t>S-1012</t>
  </si>
  <si>
    <t>S-1003</t>
  </si>
  <si>
    <t>A-0245</t>
  </si>
  <si>
    <t>A-0224</t>
  </si>
  <si>
    <t>A-0202</t>
  </si>
  <si>
    <t>A-0183</t>
  </si>
  <si>
    <t>A-0173</t>
  </si>
  <si>
    <t>A-0182</t>
  </si>
  <si>
    <t>VITOR ROMÃO AMARAL</t>
  </si>
  <si>
    <t>34481253851</t>
  </si>
  <si>
    <t>BERNARDO BRESCIA FONTES CUNHA</t>
  </si>
  <si>
    <t>10583469620</t>
  </si>
  <si>
    <t>RAPHAEL VIANA KHALIL</t>
  </si>
  <si>
    <t>11916718795</t>
  </si>
  <si>
    <t>A-0054</t>
  </si>
  <si>
    <t>117549154</t>
  </si>
  <si>
    <t>16/02/1990</t>
  </si>
  <si>
    <t>RUA FLÁVIO DE MELO,156 APT 31</t>
  </si>
  <si>
    <t>156</t>
  </si>
  <si>
    <t>APT 31</t>
  </si>
  <si>
    <t>VILA MARIANA</t>
  </si>
  <si>
    <t xml:space="preserve">04117-130   </t>
  </si>
  <si>
    <t>RVKHALIL@GMAIL.COM</t>
  </si>
  <si>
    <t>11 996311805</t>
  </si>
  <si>
    <t>40684778</t>
  </si>
  <si>
    <t>09/09/1986</t>
  </si>
  <si>
    <t>AV. BOSQUE DA SAÚDE,710 APT 14A</t>
  </si>
  <si>
    <t>710</t>
  </si>
  <si>
    <t>APT 14A</t>
  </si>
  <si>
    <t xml:space="preserve">04142-091   </t>
  </si>
  <si>
    <t>CARINA.SHIMOTE@GMAIL.COM</t>
  </si>
  <si>
    <t>11 980896120</t>
  </si>
  <si>
    <t>01314693132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</si>
  <si>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</si>
  <si>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</si>
  <si>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</si>
  <si>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</si>
  <si>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</si>
  <si>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</si>
  <si>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</si>
  <si>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15275250-X</t>
  </si>
  <si>
    <t>17/11/1966</t>
  </si>
  <si>
    <t>RUA AGOSTINHO ASQUINI,74 APTO 06</t>
  </si>
  <si>
    <t>74</t>
  </si>
  <si>
    <t>APTO 06</t>
  </si>
  <si>
    <t xml:space="preserve">04121-090   </t>
  </si>
  <si>
    <t>pguimaraes66@hotmail.com</t>
  </si>
  <si>
    <t>11 55490934</t>
  </si>
  <si>
    <t>11 991818631</t>
  </si>
  <si>
    <t>15033280</t>
  </si>
  <si>
    <t>11/12/1991</t>
  </si>
  <si>
    <t>RUA Rua Pamplona,1551 Ap 1302</t>
  </si>
  <si>
    <t>1551</t>
  </si>
  <si>
    <t>Ap 1302</t>
  </si>
  <si>
    <t>Jardim Paulista</t>
  </si>
  <si>
    <t xml:space="preserve">01405-003   </t>
  </si>
  <si>
    <t>bernardobrescia@gmail.com</t>
  </si>
  <si>
    <t>31 984213290</t>
  </si>
  <si>
    <t>RUA Marechal Deodoro,857 CJ1603/14º</t>
  </si>
  <si>
    <t>857</t>
  </si>
  <si>
    <t>CJ1603/14º</t>
  </si>
  <si>
    <t>Centro</t>
  </si>
  <si>
    <t xml:space="preserve">80060-010   </t>
  </si>
  <si>
    <t>Curitiba</t>
  </si>
  <si>
    <t>PR</t>
  </si>
  <si>
    <t>adriana.cavassani@mscadvogados.com</t>
  </si>
  <si>
    <t>43.760.405-6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</si>
  <si>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</si>
  <si>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</si>
  <si>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</si>
  <si>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</si>
  <si>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</si>
  <si>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</si>
  <si>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</si>
  <si>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</si>
  <si>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RAFFAELE ANACLERIO</t>
  </si>
  <si>
    <t>1 - Permuta</t>
  </si>
  <si>
    <t>2926</t>
  </si>
  <si>
    <t>33924</t>
  </si>
  <si>
    <t>9</t>
  </si>
  <si>
    <t>32 - Mensal</t>
  </si>
  <si>
    <t>33 - Mensal</t>
  </si>
  <si>
    <t>34 - Mensal</t>
  </si>
  <si>
    <t>35 - Mensal</t>
  </si>
  <si>
    <t>Tons Klabin</t>
  </si>
  <si>
    <t>KHRYSANTHO MUNIZ</t>
  </si>
  <si>
    <t>#</t>
  </si>
  <si>
    <t>Recebido</t>
  </si>
  <si>
    <t>Faturado P&amp;G</t>
  </si>
  <si>
    <t>valor recebido s/ impostos</t>
  </si>
  <si>
    <t>data de pgto</t>
  </si>
  <si>
    <t>Fee (3%)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</si>
  <si>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</si>
  <si>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</si>
  <si>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</si>
  <si>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</si>
  <si>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</si>
  <si>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</si>
  <si>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</si>
  <si>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</si>
  <si>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</si>
  <si>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</si>
  <si>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</si>
  <si>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12542144</t>
  </si>
  <si>
    <t>12994795884</t>
  </si>
  <si>
    <t>16/01/1970</t>
  </si>
  <si>
    <t>RUA Rua Doutor Barros Cruz,33 AP 122 B2</t>
  </si>
  <si>
    <t>33</t>
  </si>
  <si>
    <t>AP 122 B2</t>
  </si>
  <si>
    <t>Vila Mariana</t>
  </si>
  <si>
    <t xml:space="preserve">04118-130   </t>
  </si>
  <si>
    <t>khrysanthomuniz@hotmail.com</t>
  </si>
  <si>
    <t>11 982368536</t>
  </si>
  <si>
    <t>JOSÉ HENRIQUE CAMARGO LEOPOLDO E SILVA</t>
  </si>
  <si>
    <t>39291448</t>
  </si>
  <si>
    <t>40689353863</t>
  </si>
  <si>
    <t>14/05/1993</t>
  </si>
  <si>
    <t>RUA Rua Malebranche,25 APT 72</t>
  </si>
  <si>
    <t>25</t>
  </si>
  <si>
    <t>APT 72</t>
  </si>
  <si>
    <t>Jardim Vila Mariana</t>
  </si>
  <si>
    <t xml:space="preserve">04116-160   </t>
  </si>
  <si>
    <t>josehcls@gmail.com</t>
  </si>
  <si>
    <t>11 974097733</t>
  </si>
  <si>
    <t>OPERAÇÃO DO CONTRATO</t>
  </si>
  <si>
    <t>VALOR CONTRATO ATUALIZADO</t>
  </si>
  <si>
    <t>DATA APROVAÇÃO</t>
  </si>
  <si>
    <t>DATA QUITAÇÃO</t>
  </si>
  <si>
    <t>ATIVO (QUITADO)</t>
  </si>
  <si>
    <t>VITOR JOSÉ MAZALI DE OLIVEIRA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</si>
  <si>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</si>
  <si>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</si>
  <si>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</si>
  <si>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</si>
  <si>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</si>
  <si>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</si>
  <si>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</si>
  <si>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</si>
  <si>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</si>
  <si>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</si>
  <si>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EDUARDO HENRIQUE BARRETO MIRANDA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</si>
  <si>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</si>
  <si>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</si>
  <si>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</si>
  <si>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</si>
  <si>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</si>
  <si>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</si>
  <si>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</si>
  <si>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</si>
  <si>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</si>
  <si>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</si>
  <si>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</si>
  <si>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</si>
  <si>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ERIKA RAMOS DA SILVA MIRANDA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</si>
  <si>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</si>
  <si>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</si>
  <si>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</si>
  <si>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</si>
  <si>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</si>
  <si>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</si>
  <si>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</si>
  <si>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</si>
  <si>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</si>
  <si>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</si>
  <si>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</si>
  <si>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</si>
  <si>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</si>
  <si>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</si>
  <si>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</si>
  <si>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</si>
  <si>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</si>
  <si>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</si>
  <si>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</si>
  <si>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</si>
  <si>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</si>
  <si>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</si>
  <si>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</si>
  <si>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</si>
  <si>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</si>
  <si>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</si>
  <si>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</si>
  <si>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</si>
  <si>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</si>
  <si>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</si>
  <si>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</si>
  <si>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</si>
  <si>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</si>
  <si>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</si>
  <si>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</si>
  <si>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</si>
  <si>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</si>
  <si>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</si>
  <si>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</si>
  <si>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</si>
  <si>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</si>
  <si>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</si>
  <si>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</si>
  <si>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</si>
  <si>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</si>
  <si>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</si>
  <si>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</si>
  <si>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</si>
  <si>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</si>
  <si>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</si>
  <si>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</si>
  <si>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</si>
  <si>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</si>
  <si>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</si>
  <si>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</si>
  <si>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</si>
  <si>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</si>
  <si>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</si>
  <si>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</si>
  <si>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</si>
  <si>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</si>
  <si>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</si>
  <si>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</si>
  <si>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</si>
  <si>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</si>
  <si>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</si>
  <si>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</si>
  <si>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</si>
  <si>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</si>
  <si>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</si>
  <si>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</si>
  <si>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</si>
  <si>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</si>
  <si>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</si>
  <si>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</si>
  <si>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</si>
  <si>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</si>
  <si>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</si>
  <si>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</si>
  <si>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</si>
  <si>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</si>
  <si>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</si>
  <si>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</si>
  <si>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</si>
  <si>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</si>
  <si>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</si>
  <si>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</si>
  <si>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</si>
  <si>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</si>
  <si>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</si>
  <si>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</si>
  <si>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</si>
  <si>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</si>
  <si>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</si>
  <si>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</si>
  <si>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</si>
  <si>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</si>
  <si>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</si>
  <si>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</si>
  <si>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</si>
  <si>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</si>
  <si>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</si>
  <si>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</si>
  <si>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</si>
  <si>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</si>
  <si>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</si>
  <si>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</si>
  <si>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</si>
  <si>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</si>
  <si>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</si>
  <si>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</si>
  <si>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</si>
  <si>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</si>
  <si>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</si>
  <si>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</si>
  <si>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</si>
  <si>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</si>
  <si>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</si>
  <si>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</si>
  <si>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</si>
  <si>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</si>
  <si>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</si>
  <si>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</si>
  <si>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</si>
  <si>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</si>
  <si>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</si>
  <si>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</si>
  <si>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</si>
  <si>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</si>
  <si>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</si>
  <si>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</si>
  <si>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</si>
  <si>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</si>
  <si>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</si>
  <si>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</si>
  <si>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</si>
  <si>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</si>
  <si>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</si>
  <si>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</si>
  <si>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</si>
  <si>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</si>
  <si>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</si>
  <si>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</si>
  <si>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</si>
  <si>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</si>
  <si>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</si>
  <si>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</si>
  <si>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</si>
  <si>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</si>
  <si>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</si>
  <si>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</si>
  <si>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</si>
  <si>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</si>
  <si>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</si>
  <si>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</si>
  <si>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</si>
  <si>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</si>
  <si>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</si>
  <si>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</si>
  <si>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LEONARDO PRÓSPOERO ORTIZ</t>
  </si>
  <si>
    <t>RAQUEL YUKA UEMURA</t>
  </si>
  <si>
    <t>4 - Entrada</t>
  </si>
  <si>
    <t>56684325</t>
  </si>
  <si>
    <t>05554672523</t>
  </si>
  <si>
    <t>28/06/1994</t>
  </si>
  <si>
    <t xml:space="preserve">    Rua Desembargador Aragão,21 APTO 122</t>
  </si>
  <si>
    <t>21</t>
  </si>
  <si>
    <t>APTO 122</t>
  </si>
  <si>
    <t>RAQUELYUKA@GMAIL.COM</t>
  </si>
  <si>
    <t>11 941519931</t>
  </si>
  <si>
    <t>50240286-6</t>
  </si>
  <si>
    <t>45361562831</t>
  </si>
  <si>
    <t>06/01/1996</t>
  </si>
  <si>
    <t>40</t>
  </si>
  <si>
    <t xml:space="preserve">04115-000   </t>
  </si>
  <si>
    <t>leo_p_ortiz@hotmail.com</t>
  </si>
  <si>
    <t>11 971208272</t>
  </si>
  <si>
    <t>LOURANE ANDRADE LOPES DOS SANTOS</t>
  </si>
  <si>
    <t>LUCAS PIRES FERREIRA</t>
  </si>
  <si>
    <t>HUMBERTO TAKAHARU SHIDA</t>
  </si>
  <si>
    <t>DENNIS BETETA CHUQUIYAURI</t>
  </si>
  <si>
    <t>ADRIANE BANDEIRA PEREIRA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</si>
  <si>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</si>
  <si>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</si>
  <si>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</si>
  <si>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</si>
  <si>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</si>
  <si>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</si>
  <si>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</si>
  <si>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</si>
  <si>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</si>
  <si>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</si>
  <si>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</si>
  <si>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</si>
  <si>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</si>
  <si>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</si>
  <si>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</si>
  <si>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</si>
  <si>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</si>
  <si>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</si>
  <si>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</si>
  <si>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34 74086443</t>
  </si>
  <si>
    <t>20.631.731-1</t>
  </si>
  <si>
    <t>16308223883</t>
  </si>
  <si>
    <t>12/10/1973</t>
  </si>
  <si>
    <t>RUA Rua Francisco Cruz,284 APTO 101</t>
  </si>
  <si>
    <t>284</t>
  </si>
  <si>
    <t>APTO 101</t>
  </si>
  <si>
    <t xml:space="preserve">04117-091   </t>
  </si>
  <si>
    <t>shidaht@yahoo.com.br</t>
  </si>
  <si>
    <t>11 999711866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</si>
  <si>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</si>
  <si>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</si>
  <si>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</si>
  <si>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</si>
  <si>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</si>
  <si>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</si>
  <si>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</si>
  <si>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</si>
  <si>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</si>
  <si>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</si>
  <si>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</si>
  <si>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</si>
  <si>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</si>
  <si>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</si>
  <si>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</si>
  <si>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</si>
  <si>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</si>
  <si>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</si>
  <si>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</si>
  <si>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</si>
  <si>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3 - Anual</t>
  </si>
  <si>
    <t>SILVIO CESAR DE SOUZA</t>
  </si>
  <si>
    <t>DIANA MARIA SEPULVEDA CARDENAS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</si>
  <si>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</si>
  <si>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</si>
  <si>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</si>
  <si>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</si>
  <si>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</si>
  <si>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</si>
  <si>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</si>
  <si>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</si>
  <si>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</si>
  <si>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</si>
  <si>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</si>
  <si>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</si>
  <si>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</si>
  <si>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</si>
  <si>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</si>
  <si>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</si>
  <si>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</si>
  <si>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</si>
  <si>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MÁRCIO TIOITI TOMIMURA</t>
  </si>
  <si>
    <t>1 - Renegociação</t>
  </si>
  <si>
    <t>CASSIA DE CANHA COELHOSO</t>
  </si>
  <si>
    <t>04154266727</t>
  </si>
  <si>
    <t>36923242860</t>
  </si>
  <si>
    <t>02/12/1988</t>
  </si>
  <si>
    <t>AV. Avenida Bosque da Saúde,519 apto 14</t>
  </si>
  <si>
    <t>519</t>
  </si>
  <si>
    <t>apto 14</t>
  </si>
  <si>
    <t>Saúde</t>
  </si>
  <si>
    <t>marciotioiti@yahoo.com.br</t>
  </si>
  <si>
    <t>11 966770907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</si>
  <si>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</si>
  <si>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</si>
  <si>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</si>
  <si>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</si>
  <si>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</si>
  <si>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</si>
  <si>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</si>
  <si>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</si>
  <si>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</si>
  <si>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A-0041</t>
  </si>
  <si>
    <t>Ativo</t>
  </si>
  <si>
    <t>Livre</t>
  </si>
  <si>
    <t>Rua Major Newton Feliciano</t>
  </si>
  <si>
    <t>Chácara Klabin</t>
  </si>
  <si>
    <t>04118-060</t>
  </si>
  <si>
    <t>A-0042</t>
  </si>
  <si>
    <t>Contrato Assinado</t>
  </si>
  <si>
    <t>06/05/2023</t>
  </si>
  <si>
    <t>A-0045</t>
  </si>
  <si>
    <t>A-0051</t>
  </si>
  <si>
    <t>Inativo</t>
  </si>
  <si>
    <t>Quitado</t>
  </si>
  <si>
    <t>03/05/2023</t>
  </si>
  <si>
    <t>S-3011</t>
  </si>
  <si>
    <t>S-3012</t>
  </si>
  <si>
    <t>05/08/2023</t>
  </si>
  <si>
    <t>08/05/2023</t>
  </si>
  <si>
    <t>16/10/2023</t>
  </si>
  <si>
    <t>23/05/2023</t>
  </si>
  <si>
    <t>07/06/2023</t>
  </si>
  <si>
    <t>S-2013</t>
  </si>
  <si>
    <t>S-3002</t>
  </si>
  <si>
    <t>22/10/2023</t>
  </si>
  <si>
    <t>S-2009</t>
  </si>
  <si>
    <t>S-2012</t>
  </si>
  <si>
    <t>S-2002</t>
  </si>
  <si>
    <t>S-2005</t>
  </si>
  <si>
    <t>28/09/2023</t>
  </si>
  <si>
    <t>S-1007</t>
  </si>
  <si>
    <t>S-1009</t>
  </si>
  <si>
    <t>S-1011</t>
  </si>
  <si>
    <t>S-1001</t>
  </si>
  <si>
    <t>S-1002</t>
  </si>
  <si>
    <t>S-1004</t>
  </si>
  <si>
    <t>S-1005</t>
  </si>
  <si>
    <t>S-1006</t>
  </si>
  <si>
    <t>A-0243</t>
  </si>
  <si>
    <t>A-0244</t>
  </si>
  <si>
    <t>21/06/2023</t>
  </si>
  <si>
    <t>Comercial</t>
  </si>
  <si>
    <t>L-0001</t>
  </si>
  <si>
    <t>L-0002</t>
  </si>
  <si>
    <t>L-0003</t>
  </si>
  <si>
    <t>A-0232</t>
  </si>
  <si>
    <t>A-0233</t>
  </si>
  <si>
    <t>A-0234</t>
  </si>
  <si>
    <t>A-0235</t>
  </si>
  <si>
    <t>A-0241</t>
  </si>
  <si>
    <t>A-0242</t>
  </si>
  <si>
    <t>A-0221</t>
  </si>
  <si>
    <t>A-0222</t>
  </si>
  <si>
    <t>A-0223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</si>
  <si>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</si>
  <si>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</si>
  <si>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</si>
  <si>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</si>
  <si>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</si>
  <si>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</si>
  <si>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</si>
  <si>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</si>
  <si>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</si>
  <si>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</si>
  <si>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</si>
  <si>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</si>
  <si>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17/09/2023</t>
  </si>
  <si>
    <t>A-0203</t>
  </si>
  <si>
    <t>A-0204</t>
  </si>
  <si>
    <t>A-0184</t>
  </si>
  <si>
    <t>A-0185</t>
  </si>
  <si>
    <t>A-0191</t>
  </si>
  <si>
    <t>A-0192</t>
  </si>
  <si>
    <t>A-0193</t>
  </si>
  <si>
    <t>A-0172</t>
  </si>
  <si>
    <t>A-0174</t>
  </si>
  <si>
    <t>A-0175</t>
  </si>
  <si>
    <t>A-0181</t>
  </si>
  <si>
    <t>01/11/2023</t>
  </si>
  <si>
    <t>A-0161</t>
  </si>
  <si>
    <t>A-0162</t>
  </si>
  <si>
    <t>A-0163</t>
  </si>
  <si>
    <t>A-0164</t>
  </si>
  <si>
    <t>A-0165</t>
  </si>
  <si>
    <t>A-0171</t>
  </si>
  <si>
    <t>A-0145</t>
  </si>
  <si>
    <t>A-0151</t>
  </si>
  <si>
    <t>A-0153</t>
  </si>
  <si>
    <t>A-0154</t>
  </si>
  <si>
    <t>A-0155</t>
  </si>
  <si>
    <t>A-0134</t>
  </si>
  <si>
    <t>A-0135</t>
  </si>
  <si>
    <t>A-0141</t>
  </si>
  <si>
    <t>A-0143</t>
  </si>
  <si>
    <t>A-0144</t>
  </si>
  <si>
    <t>A-0123</t>
  </si>
  <si>
    <t>A-0124</t>
  </si>
  <si>
    <t>A-0125</t>
  </si>
  <si>
    <t>A-0131</t>
  </si>
  <si>
    <t>A-0132</t>
  </si>
  <si>
    <t>A-0133</t>
  </si>
  <si>
    <t>30/08/2023</t>
  </si>
  <si>
    <t>A-0113</t>
  </si>
  <si>
    <t>A-0114</t>
  </si>
  <si>
    <t>A-0115</t>
  </si>
  <si>
    <t>A-0121</t>
  </si>
  <si>
    <t>A-0122</t>
  </si>
  <si>
    <t>A-0101</t>
  </si>
  <si>
    <t>A-0102</t>
  </si>
  <si>
    <t>15/09/2023</t>
  </si>
  <si>
    <t>A-0104</t>
  </si>
  <si>
    <t>A-0105</t>
  </si>
  <si>
    <t>A-0111</t>
  </si>
  <si>
    <t>A-0085</t>
  </si>
  <si>
    <t>A-0091</t>
  </si>
  <si>
    <t>07/08/2023</t>
  </si>
  <si>
    <t>A-0094</t>
  </si>
  <si>
    <t>A-0095</t>
  </si>
  <si>
    <t>A-0074</t>
  </si>
  <si>
    <t>A-0075</t>
  </si>
  <si>
    <t>A-0081</t>
  </si>
  <si>
    <t>16/05/2023</t>
  </si>
  <si>
    <t>A-0083</t>
  </si>
  <si>
    <t>A-0084</t>
  </si>
  <si>
    <t>A-0063</t>
  </si>
  <si>
    <t>A-0064</t>
  </si>
  <si>
    <t>A-0065</t>
  </si>
  <si>
    <t>A-0071</t>
  </si>
  <si>
    <t>17/05/2023</t>
  </si>
  <si>
    <t>29/06/2023</t>
  </si>
  <si>
    <t>10/11/2023</t>
  </si>
  <si>
    <t>A-0055</t>
  </si>
  <si>
    <t>A-0061</t>
  </si>
  <si>
    <t>22/07/2023</t>
  </si>
  <si>
    <t>Garden</t>
  </si>
  <si>
    <t>--</t>
  </si>
  <si>
    <t>3 Dorms</t>
  </si>
  <si>
    <t>2 Dorms</t>
  </si>
  <si>
    <t>Venda aprovada</t>
  </si>
  <si>
    <t>HOUSE P&amp;G 4</t>
  </si>
  <si>
    <t>ANTONIO ADELSON CERQUEIRA</t>
  </si>
  <si>
    <t>UNIDADE ESCRITURADA</t>
  </si>
  <si>
    <t>Não</t>
  </si>
  <si>
    <t>FERNANDEZ MERA</t>
  </si>
  <si>
    <t>CORRETORES ASSOCIADOS</t>
  </si>
  <si>
    <t>ABYARA</t>
  </si>
  <si>
    <t>MANOEL CIPELLI SANCHEZ</t>
  </si>
  <si>
    <t>CASSIA DE CANHA COELHOSO, GUILHERME PATERNO MIRANDA</t>
  </si>
  <si>
    <t>HOUSE P&amp;G 1</t>
  </si>
  <si>
    <t>FELIPE COUTO</t>
  </si>
  <si>
    <t>Venda suspensa</t>
  </si>
  <si>
    <t>PAES &amp; GREGORI</t>
  </si>
  <si>
    <t>Secretaria de Vendas</t>
  </si>
  <si>
    <t>BERNARDO BRESCIA FONTES CUNHA, RENATA MARIA LIMA DINIZ</t>
  </si>
  <si>
    <t>MURILO</t>
  </si>
  <si>
    <t>CESAR RICARDO JURGENFELDT</t>
  </si>
  <si>
    <t>RAQUEL YUKA UEMURA, VICTOR RICARDO</t>
  </si>
  <si>
    <t>Joseniana Alves do Nascimento</t>
  </si>
  <si>
    <t>HOUSE P&amp;G 7</t>
  </si>
  <si>
    <t>JOSE VICENTE MENDES JUNIOR</t>
  </si>
  <si>
    <t>HOUSE P&amp;G 5</t>
  </si>
  <si>
    <t>ANTONIO CARLOS FERREIRA DIAS</t>
  </si>
  <si>
    <t>SILVANA APARECIDO GOMES DOS SANTOS</t>
  </si>
  <si>
    <t>Loja</t>
  </si>
  <si>
    <t>Studio</t>
  </si>
  <si>
    <t>1 Dorm</t>
  </si>
  <si>
    <t>CORRETORES AUTÔNOMOS</t>
  </si>
  <si>
    <t>Elaine Lima Maciel</t>
  </si>
  <si>
    <t>QUANTUM PARTNERS INTERMEDIAÇÃ IMOBILIÁRIA LTDA</t>
  </si>
  <si>
    <t>ALTAIR GOMES</t>
  </si>
  <si>
    <t>ADRIANA SERRANO CAVASSANI, ECOTIME PARTICIPAÇÕES LTDA, MARCELO TESHEINER CAVASSANI, SILVIO OSMAR MARTINS JUNIOR</t>
  </si>
  <si>
    <t>HOUSE P&amp;G 3</t>
  </si>
  <si>
    <t>Mª DO SOCORRO FIGUEIREDO DA SILVA</t>
  </si>
  <si>
    <t>EVA MARQUEZ FLORES</t>
  </si>
  <si>
    <t>IMOBILIÁRIA AUTÔNOMA</t>
  </si>
  <si>
    <t>Plural Imobiliária e Construtora</t>
  </si>
  <si>
    <t>SERGIO TOCANTINS DE MIRANDA POMBO</t>
  </si>
  <si>
    <t>DEBORAH DE SOUZA PIGNATARI LUCENA</t>
  </si>
  <si>
    <t>THATIANE JANUÁRIO PEREIRA DA SILVA</t>
  </si>
  <si>
    <t>lpf.lucas@gmail.com; marciapontef@gmail.com</t>
  </si>
  <si>
    <t>28496924</t>
  </si>
  <si>
    <t>32545442852</t>
  </si>
  <si>
    <t>28/05/1985</t>
  </si>
  <si>
    <t xml:space="preserve">RUA Rua Serra Bonita,14 </t>
  </si>
  <si>
    <t>14</t>
  </si>
  <si>
    <t>Jardim São Cristóvão</t>
  </si>
  <si>
    <t xml:space="preserve">03930-100   </t>
  </si>
  <si>
    <t>depignatari@gmail.com</t>
  </si>
  <si>
    <t>11 977065453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</si>
  <si>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</si>
  <si>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</si>
  <si>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</si>
  <si>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</si>
  <si>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</si>
  <si>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</si>
  <si>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</si>
  <si>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</si>
  <si>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</si>
  <si>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</si>
  <si>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44197889-7</t>
  </si>
  <si>
    <t>32251158863</t>
  </si>
  <si>
    <t>03/07/1985</t>
  </si>
  <si>
    <t xml:space="preserve">01415-000   </t>
  </si>
  <si>
    <t>11 993309006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</si>
  <si>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</si>
  <si>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</si>
  <si>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</si>
  <si>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</si>
  <si>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</si>
  <si>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</si>
  <si>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</si>
  <si>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</si>
  <si>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</si>
  <si>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</si>
  <si>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</si>
  <si>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10/01/2024</t>
  </si>
  <si>
    <t>30/01/2024</t>
  </si>
  <si>
    <t>23/01/2024</t>
  </si>
  <si>
    <t>DAVID GARCIA MENDES</t>
  </si>
  <si>
    <t>14/02/2024</t>
  </si>
  <si>
    <t>PAOLA PATRICIA GERGHI PEZZOLANTE</t>
  </si>
  <si>
    <t>16/02/2024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</si>
  <si>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</si>
  <si>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</si>
  <si>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</si>
  <si>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</si>
  <si>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</si>
  <si>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</si>
  <si>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</si>
  <si>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</si>
  <si>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01132068336</t>
  </si>
  <si>
    <t>01288025610</t>
  </si>
  <si>
    <t>17/02/1978</t>
  </si>
  <si>
    <t xml:space="preserve">    RUA 46,46 Nº 299</t>
  </si>
  <si>
    <t>46</t>
  </si>
  <si>
    <t>Nº 299</t>
  </si>
  <si>
    <t xml:space="preserve">38950-000   </t>
  </si>
  <si>
    <t>Ibiá</t>
  </si>
  <si>
    <t>MG</t>
  </si>
  <si>
    <t>david78@uol.com.br</t>
  </si>
  <si>
    <t>31 991327697</t>
  </si>
  <si>
    <t>1 - Amortização</t>
  </si>
  <si>
    <t>1 - Antecipação</t>
  </si>
  <si>
    <t>ANDERSON F. GODOY VASCONCELOS</t>
  </si>
  <si>
    <t>Mauta Imoveis</t>
  </si>
  <si>
    <t>RENATA MARIA LIMA DINIZ</t>
  </si>
  <si>
    <t>ALEXANDRE CALVO</t>
  </si>
  <si>
    <t>RODRIGO MEIRA VERAS</t>
  </si>
  <si>
    <t>HOUSE P&amp;G 6</t>
  </si>
  <si>
    <t>RUBENS PINA COSTA</t>
  </si>
  <si>
    <t>ERIC LORETTO</t>
  </si>
  <si>
    <t>TEREZINHA NOGUEIRA DE MEDEIROS</t>
  </si>
  <si>
    <t>ANA CRISTINA DALLARME</t>
  </si>
  <si>
    <t>RICHARD DOS SANTOS AMARAL</t>
  </si>
  <si>
    <t>ANA LUCIA SANTOS DE ALMEIDA</t>
  </si>
  <si>
    <t>VASCO BANDIERA PAIVA</t>
  </si>
  <si>
    <t>ROSEMARY DE PAULA MELO</t>
  </si>
  <si>
    <t>ADRIANE BANDEIRA</t>
  </si>
  <si>
    <t>ANA LUCIA SANTOS DE ALMEIDA GOMES SOARES</t>
  </si>
  <si>
    <t>15574437</t>
  </si>
  <si>
    <t>11126635685</t>
  </si>
  <si>
    <t>02/09/1991</t>
  </si>
  <si>
    <t>RUA Rua Pamplona,1551 apto 1302</t>
  </si>
  <si>
    <t>apto 1302</t>
  </si>
  <si>
    <t>rmld.rockgeo@gmail.com</t>
  </si>
  <si>
    <t>31 984212645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</si>
  <si>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</si>
  <si>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</si>
  <si>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</si>
  <si>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</si>
  <si>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</si>
  <si>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</si>
  <si>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</si>
  <si>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</si>
  <si>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</si>
  <si>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</si>
  <si>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</si>
  <si>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</si>
  <si>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</si>
  <si>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</si>
  <si>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</si>
  <si>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</si>
  <si>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</si>
  <si>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</si>
  <si>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</si>
  <si>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</si>
  <si>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</si>
  <si>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</si>
  <si>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</si>
  <si>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</si>
  <si>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</si>
  <si>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</si>
  <si>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</si>
  <si>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</si>
  <si>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</si>
  <si>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11 943849625</t>
  </si>
  <si>
    <t>25866473</t>
  </si>
  <si>
    <t>25306569838</t>
  </si>
  <si>
    <t>14/08/1976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</si>
  <si>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</si>
  <si>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</si>
  <si>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</si>
  <si>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</si>
  <si>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</si>
  <si>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</si>
  <si>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</si>
  <si>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</si>
  <si>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</si>
  <si>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</si>
  <si>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</si>
  <si>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</si>
  <si>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</si>
  <si>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</si>
  <si>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</si>
  <si>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</si>
  <si>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</si>
  <si>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11/03/2024</t>
  </si>
  <si>
    <t>30/03/2024</t>
  </si>
  <si>
    <t>22/03/2024</t>
  </si>
  <si>
    <t>20/03/2024</t>
  </si>
  <si>
    <t>14/03/2024</t>
  </si>
  <si>
    <t>FABIO BORGES MIRANDEZ</t>
  </si>
  <si>
    <t>PRISCILA DE BIASI LEAL</t>
  </si>
  <si>
    <t>ANDRÉ LUIZ ALVES CARDOSO</t>
  </si>
  <si>
    <t>HENRIQUE COLI SCHUMANN</t>
  </si>
  <si>
    <t>Aroldo Mesquita Filho</t>
  </si>
  <si>
    <t>MARIANA FERREIRA DA SILVA</t>
  </si>
  <si>
    <t>MIGUEL PETRONI NETO</t>
  </si>
  <si>
    <t>DISTRATADO</t>
  </si>
  <si>
    <t>Variação Positiva</t>
  </si>
  <si>
    <t>1 - Trimestral</t>
  </si>
  <si>
    <t>2 - Trimestral</t>
  </si>
  <si>
    <t>3 - Trimestral</t>
  </si>
  <si>
    <t>4 - Trimestral</t>
  </si>
  <si>
    <t>RUA Rua Doutor Zuquim,957 apt 75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</si>
  <si>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</si>
  <si>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</si>
  <si>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</si>
  <si>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</si>
  <si>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</si>
  <si>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</si>
  <si>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</si>
  <si>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</si>
  <si>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</si>
  <si>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</si>
  <si>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 xml:space="preserve">    Rua Pedro Pomponazzi,40 . Apartamento 34</t>
  </si>
  <si>
    <t>. Apartamento 34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</si>
  <si>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</si>
  <si>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</si>
  <si>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</si>
  <si>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</si>
  <si>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</si>
  <si>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</si>
  <si>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</si>
  <si>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</si>
  <si>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</si>
  <si>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</si>
  <si>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</si>
  <si>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</si>
  <si>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</si>
  <si>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</si>
  <si>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</si>
  <si>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</si>
  <si>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</si>
  <si>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</si>
  <si>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</si>
  <si>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</si>
  <si>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</si>
  <si>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</si>
  <si>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</si>
  <si>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</si>
  <si>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</si>
  <si>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</si>
  <si>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</si>
  <si>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</si>
  <si>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</si>
  <si>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</si>
  <si>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</si>
  <si>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</si>
  <si>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</si>
  <si>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</si>
  <si>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</si>
  <si>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</si>
  <si>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</si>
  <si>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</si>
  <si>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36509543</t>
  </si>
  <si>
    <t>38913721830</t>
  </si>
  <si>
    <t>06/05/1992</t>
  </si>
  <si>
    <t>211</t>
  </si>
  <si>
    <t>Vila Guarani (Z Sul)</t>
  </si>
  <si>
    <t xml:space="preserve">04313-000   </t>
  </si>
  <si>
    <t>HENRIQUE.SCHUMANN@OUTLOOK.COM</t>
  </si>
  <si>
    <t>11 985839843</t>
  </si>
  <si>
    <t>17/04/2024</t>
  </si>
  <si>
    <t>23/04/2024</t>
  </si>
  <si>
    <t>19/04/2024</t>
  </si>
  <si>
    <t>09/04/2024</t>
  </si>
  <si>
    <t>26/04/2024</t>
  </si>
  <si>
    <t>21/03/2024</t>
  </si>
  <si>
    <t>22/04/2024</t>
  </si>
  <si>
    <t>LIDIANE MARTINS FONTOLAM</t>
  </si>
  <si>
    <t>AMAURICIO ROBERTO DA SILVA JUNIOR, MÁRCIA PRISCILA OLIVEIRA BARBOSA</t>
  </si>
  <si>
    <t>DANIELI CERTO LOPES, LUCIANA ROQUE MIRANDA PIRES</t>
  </si>
  <si>
    <t>JESSICA FERREIRA DOS SANTOS</t>
  </si>
  <si>
    <t>ANDREA PAULA TETTI DURAN</t>
  </si>
  <si>
    <t>Ana Paula Córdoba Jerep</t>
  </si>
  <si>
    <t>MARCO ANTONIO MURGIA</t>
  </si>
  <si>
    <t>LUCIANA ROQUE MIRANDA PIRES</t>
  </si>
  <si>
    <t>AMAURICIO ROBERTO DA SILVA JUNIOR</t>
  </si>
  <si>
    <t>7.994.407-3</t>
  </si>
  <si>
    <t>10664522882</t>
  </si>
  <si>
    <t>07/07/1966</t>
  </si>
  <si>
    <t>AV. Avenida Paulista,21 AP 122</t>
  </si>
  <si>
    <t>AP 122</t>
  </si>
  <si>
    <t xml:space="preserve">01311-000   </t>
  </si>
  <si>
    <t>andreaduran7766@gmail.com</t>
  </si>
  <si>
    <t>11 999016010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</si>
  <si>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</si>
  <si>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</si>
  <si>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</si>
  <si>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</si>
  <si>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</si>
  <si>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</si>
  <si>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</si>
  <si>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</si>
  <si>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</si>
  <si>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</si>
  <si>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AV. Avenida Leonardo da Vinci,211 APTO 101</t>
  </si>
  <si>
    <t>343694128</t>
  </si>
  <si>
    <t>31965134831</t>
  </si>
  <si>
    <t>13/02/1984</t>
  </si>
  <si>
    <t>RUA Rua Itapiru,601 apto 12</t>
  </si>
  <si>
    <t>601</t>
  </si>
  <si>
    <t>apto 12</t>
  </si>
  <si>
    <t xml:space="preserve">04143-010   </t>
  </si>
  <si>
    <t>amauriciojr@gmail.com</t>
  </si>
  <si>
    <t>11 994652376</t>
  </si>
  <si>
    <t>11/05/2024</t>
  </si>
  <si>
    <t>30/04/2024</t>
  </si>
  <si>
    <t>24/05/2024</t>
  </si>
  <si>
    <t>MICHELE ELENA LOURENÇO</t>
  </si>
  <si>
    <t>EDILSON APARECIDO GOMES</t>
  </si>
  <si>
    <t>ALESSANDRO PEREIRA DOS SANTOS</t>
  </si>
  <si>
    <t>MARCOS AURELIO FERRAS CASTELLANO</t>
  </si>
  <si>
    <t>MARCELO BUENO DE CASTRO</t>
  </si>
  <si>
    <t>TRANSFERÊNCIA BANCÁRIA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</si>
  <si>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</si>
  <si>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</si>
  <si>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</si>
  <si>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</si>
  <si>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</si>
  <si>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</si>
  <si>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</si>
  <si>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</si>
  <si>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</si>
  <si>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</si>
  <si>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</si>
  <si>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</si>
  <si>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</si>
  <si>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</si>
  <si>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</si>
  <si>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</si>
  <si>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</si>
  <si>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</si>
  <si>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</si>
  <si>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23250958-X</t>
  </si>
  <si>
    <t>18279865810</t>
  </si>
  <si>
    <t>08/12/1974</t>
  </si>
  <si>
    <t>RUA Rua Malebranche,25 APTO 74</t>
  </si>
  <si>
    <t>APTO 74</t>
  </si>
  <si>
    <t>ALEPSANTOS@GMAIL.COM</t>
  </si>
  <si>
    <t>11 991959197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</si>
  <si>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</si>
  <si>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</si>
  <si>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</si>
  <si>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</si>
  <si>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</si>
  <si>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</si>
  <si>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</si>
  <si>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</si>
  <si>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</si>
  <si>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33.894.490-4</t>
  </si>
  <si>
    <t>30490474888</t>
  </si>
  <si>
    <t>19/03/1982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</si>
  <si>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</si>
  <si>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</si>
  <si>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</si>
  <si>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</si>
  <si>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</si>
  <si>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</si>
  <si>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19/06/2024</t>
  </si>
  <si>
    <t>30/05/2024</t>
  </si>
  <si>
    <t>21/06/2024</t>
  </si>
  <si>
    <t>FERNANDO NICOLACI CERUTTI</t>
  </si>
  <si>
    <t>AL. Alameda dos Anapurus,1441 apto 52</t>
  </si>
  <si>
    <t>27/06/2024</t>
  </si>
  <si>
    <t>07/06/2024</t>
  </si>
  <si>
    <t>28/06/2024</t>
  </si>
  <si>
    <t>MARCIA CHRISTINA SPATARI</t>
  </si>
  <si>
    <t>DIRCEU APARECIDO DE PAULO</t>
  </si>
  <si>
    <t>MARCIO ARRUDA MIOTTO</t>
  </si>
  <si>
    <t>Luiz Carlos da Silva Andrade</t>
  </si>
  <si>
    <t>PAULO NOVAIS DE OLIVEIRA JUNIOR</t>
  </si>
  <si>
    <t>MARCOS ANTONIO SECAO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</si>
  <si>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</si>
  <si>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</si>
  <si>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</si>
  <si>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</si>
  <si>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</si>
  <si>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</si>
  <si>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</si>
  <si>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</si>
  <si>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</si>
  <si>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</si>
  <si>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</si>
  <si>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</si>
  <si>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</si>
  <si>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</si>
  <si>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</si>
  <si>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</si>
  <si>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</si>
  <si>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</si>
  <si>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</si>
  <si>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</si>
  <si>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</si>
  <si>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</si>
  <si>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</si>
  <si>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</si>
  <si>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</si>
  <si>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</si>
  <si>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</si>
  <si>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</si>
  <si>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</si>
  <si>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</si>
  <si>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</si>
  <si>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</si>
  <si>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</si>
  <si>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</si>
  <si>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</si>
  <si>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</si>
  <si>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432637680</t>
  </si>
  <si>
    <t>43260427880</t>
  </si>
  <si>
    <t>30/08/1993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</si>
  <si>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</si>
  <si>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</si>
  <si>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</si>
  <si>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</si>
  <si>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</si>
  <si>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</si>
  <si>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18/08/2024</t>
  </si>
  <si>
    <t>31/07/2024</t>
  </si>
  <si>
    <t>27/08/2024</t>
  </si>
  <si>
    <t>29/08/2024</t>
  </si>
  <si>
    <t>CARLA MARILENE EMMERICH</t>
  </si>
  <si>
    <t>19/09/2024</t>
  </si>
  <si>
    <t>31/08/2024</t>
  </si>
  <si>
    <t>30/08/2024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</si>
  <si>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</si>
  <si>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</si>
  <si>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</si>
  <si>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</si>
  <si>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</si>
  <si>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</si>
  <si>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</si>
  <si>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</si>
  <si>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</si>
  <si>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RUA Rua Oscar Freire,1754 APTO 117</t>
  </si>
  <si>
    <t>thatiane.januario3@gmail.com</t>
  </si>
  <si>
    <t>6327</t>
  </si>
  <si>
    <t>18759</t>
  </si>
  <si>
    <t>4</t>
  </si>
  <si>
    <t>AILTON GALBETTI SOLER</t>
  </si>
  <si>
    <t>MARIA FERNANDA TANNUS ASTOLPHI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</si>
  <si>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</si>
  <si>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</si>
  <si>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</si>
  <si>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</si>
  <si>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</si>
  <si>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</si>
  <si>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</si>
  <si>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</si>
  <si>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</si>
  <si>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</si>
  <si>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</si>
  <si>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</si>
  <si>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</si>
  <si>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BASE</t>
  </si>
  <si>
    <t>DATA DE VENCIMENTO</t>
  </si>
  <si>
    <t>DATA DE VENCIMENTO DO BOLETO</t>
  </si>
  <si>
    <t>DATA DE PAGAMENTO</t>
  </si>
  <si>
    <t>DATA DE CRÉDITO</t>
  </si>
  <si>
    <t>DATA DA BAIXA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</si>
  <si>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</si>
  <si>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</si>
  <si>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</si>
  <si>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</si>
  <si>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</si>
  <si>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</si>
  <si>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</si>
  <si>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</si>
  <si>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</si>
  <si>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</si>
  <si>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HISTÓRICO</t>
  </si>
  <si>
    <t>DATA ENTREGA CHAVES</t>
  </si>
  <si>
    <t>eric.loretto1@gmail.com; eric.loretto@gruponetronorte.com.br</t>
  </si>
  <si>
    <t>14432225</t>
  </si>
  <si>
    <t>08965893666</t>
  </si>
  <si>
    <t>19/10/1988</t>
  </si>
  <si>
    <t>RUA Rua Monsenhor Passaláqua,212 apto  72</t>
  </si>
  <si>
    <t>212</t>
  </si>
  <si>
    <t>apto  72</t>
  </si>
  <si>
    <t xml:space="preserve">01323-010   </t>
  </si>
  <si>
    <t>mftannus@yahoo.com.br</t>
  </si>
  <si>
    <t>11 942386723</t>
  </si>
  <si>
    <t>22/10/2024</t>
  </si>
  <si>
    <t>ANGELO GUERREIRO ASSINATO IMOBILIARIA</t>
  </si>
  <si>
    <t>ELAINE TENORIO DOS SANTOS, EVERTON ALVES FERREIRA</t>
  </si>
  <si>
    <t>Fora de venda</t>
  </si>
  <si>
    <t>FELIPE EINLOFT BRANDOLT</t>
  </si>
  <si>
    <t>NATHALIA BARDUZZI MAGAGNE</t>
  </si>
  <si>
    <t>Leonira Manguet Reberti Martins</t>
  </si>
  <si>
    <t>ADRIANA DOS SANTOS BATISTA</t>
  </si>
  <si>
    <t>STEPHANIE ALBANESE</t>
  </si>
  <si>
    <t>43619420-X</t>
  </si>
  <si>
    <t>36651179845</t>
  </si>
  <si>
    <t>30/05/1988</t>
  </si>
  <si>
    <t>RUA Rua Fiação da Saúde,361 Ap 44</t>
  </si>
  <si>
    <t>361</t>
  </si>
  <si>
    <t>Ap 44</t>
  </si>
  <si>
    <t>Vila da Saúde</t>
  </si>
  <si>
    <t xml:space="preserve">04144-020   </t>
  </si>
  <si>
    <t>adrianabatista3@gmail.com</t>
  </si>
  <si>
    <t>11 977118910</t>
  </si>
  <si>
    <t>EVERTON ALVES FERREIRA</t>
  </si>
  <si>
    <t>34607251</t>
  </si>
  <si>
    <t>23014864862</t>
  </si>
  <si>
    <t>19/07/1987</t>
  </si>
  <si>
    <t>RUA Rua Cristóvão Lins,115 APTO42</t>
  </si>
  <si>
    <t>115</t>
  </si>
  <si>
    <t>APTO42</t>
  </si>
  <si>
    <t>Vila Isolina Mazzei</t>
  </si>
  <si>
    <t xml:space="preserve">02083-000   </t>
  </si>
  <si>
    <t>ELAINETENORIOPED@GMAIL.COM</t>
  </si>
  <si>
    <t>11 971760817</t>
  </si>
  <si>
    <t>LEONARDO PRÓSPERO ORTIZ</t>
  </si>
  <si>
    <t>33549037-2</t>
  </si>
  <si>
    <t>34327494810</t>
  </si>
  <si>
    <t>22/06/1985</t>
  </si>
  <si>
    <t>RUA Rua Catulo da Paixão Cearense,190 APTO 101</t>
  </si>
  <si>
    <t>190</t>
  </si>
  <si>
    <t xml:space="preserve">04145-010   </t>
  </si>
  <si>
    <t>NBARDUZZI@GMAIL.COM</t>
  </si>
  <si>
    <t>11 974460506</t>
  </si>
  <si>
    <t>27210967-6</t>
  </si>
  <si>
    <t>32652632825</t>
  </si>
  <si>
    <t>01/02/1994</t>
  </si>
  <si>
    <t>RUA Rua Condillac,420 apto 42</t>
  </si>
  <si>
    <t>420</t>
  </si>
  <si>
    <t>apto 42</t>
  </si>
  <si>
    <t xml:space="preserve">04116-270   </t>
  </si>
  <si>
    <t>albanese.stephanie04@gmail.com</t>
  </si>
  <si>
    <t>11 985440090</t>
  </si>
  <si>
    <t>PERIODICIDADE CORREÇÃO</t>
  </si>
  <si>
    <t>25/11/2024</t>
  </si>
  <si>
    <t>12/11/2024</t>
  </si>
  <si>
    <t>07/11/2024</t>
  </si>
  <si>
    <t>21/11/2024</t>
  </si>
  <si>
    <t>1 - Personalização</t>
  </si>
  <si>
    <t>2 - Personalização</t>
  </si>
  <si>
    <t>3 - Personalização</t>
  </si>
  <si>
    <t>4 - Personalização</t>
  </si>
  <si>
    <t>5 - Personalização</t>
  </si>
  <si>
    <t>6 - Personalização</t>
  </si>
  <si>
    <t>7 - Personalização</t>
  </si>
  <si>
    <t>8 - Personalização</t>
  </si>
  <si>
    <t>9 - Personalização</t>
  </si>
  <si>
    <t>10 - Personalização</t>
  </si>
  <si>
    <t>11 - Personalização</t>
  </si>
  <si>
    <t>12 - Personalização</t>
  </si>
  <si>
    <t>13 - Personalização</t>
  </si>
  <si>
    <t>14 - Personalização</t>
  </si>
  <si>
    <t>15 - Personalização</t>
  </si>
  <si>
    <t>16 - Personalização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</si>
</sst>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4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CCCCCC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3" borderId="20" applyNumberFormat="0" applyAlignment="0" applyProtection="0"/>
    <xf numFmtId="0" fontId="37" fillId="14" borderId="21" applyNumberFormat="0" applyAlignment="0" applyProtection="0"/>
    <xf numFmtId="0" fontId="38" fillId="14" borderId="20" applyNumberFormat="0" applyAlignment="0" applyProtection="0"/>
    <xf numFmtId="0" fontId="39" fillId="0" borderId="22" applyNumberFormat="0" applyFill="0" applyAlignment="0" applyProtection="0"/>
    <xf numFmtId="0" fontId="17" fillId="15" borderId="23" applyNumberFormat="0" applyAlignment="0" applyProtection="0"/>
    <xf numFmtId="0" fontId="24" fillId="0" borderId="0" applyNumberFormat="0" applyFill="0" applyBorder="0" applyAlignment="0" applyProtection="0"/>
    <xf numFmtId="0" fontId="3" fillId="16" borderId="24" applyNumberFormat="0" applyFont="0" applyAlignment="0" applyProtection="0"/>
    <xf numFmtId="0" fontId="40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1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2" fillId="0" borderId="0" xfId="3" applyFont="1"/>
    <xf numFmtId="165" fontId="12" fillId="4" borderId="0" xfId="3" applyNumberFormat="1" applyFont="1" applyFill="1"/>
    <xf numFmtId="164" fontId="12" fillId="4" borderId="0" xfId="3" applyFont="1" applyFill="1"/>
    <xf numFmtId="164" fontId="12" fillId="4" borderId="0" xfId="3" applyFont="1" applyFill="1" applyAlignment="1">
      <alignment horizontal="center" vertical="center"/>
    </xf>
    <xf numFmtId="165" fontId="12" fillId="0" borderId="0" xfId="3" applyNumberFormat="1" applyFont="1"/>
    <xf numFmtId="164" fontId="12" fillId="0" borderId="0" xfId="3" applyFont="1" applyAlignment="1">
      <alignment horizontal="center" vertical="center"/>
    </xf>
    <xf numFmtId="164" fontId="13" fillId="0" borderId="0" xfId="3" applyFont="1"/>
    <xf numFmtId="164" fontId="3" fillId="3" borderId="0" xfId="3" applyFill="1"/>
    <xf numFmtId="164" fontId="15" fillId="2" borderId="0" xfId="3" applyFont="1" applyFill="1"/>
    <xf numFmtId="168" fontId="16" fillId="0" borderId="7" xfId="0" applyNumberFormat="1" applyFont="1" applyBorder="1" applyAlignment="1">
      <alignment horizontal="center"/>
    </xf>
    <xf numFmtId="164" fontId="14" fillId="0" borderId="0" xfId="3" applyFont="1" applyAlignment="1">
      <alignment horizontal="center"/>
    </xf>
    <xf numFmtId="164" fontId="12" fillId="4" borderId="0" xfId="3" applyFont="1" applyFill="1" applyAlignment="1">
      <alignment horizontal="center"/>
    </xf>
    <xf numFmtId="164" fontId="12" fillId="0" borderId="0" xfId="3" applyFont="1" applyAlignment="1">
      <alignment horizontal="center"/>
    </xf>
    <xf numFmtId="0" fontId="12" fillId="0" borderId="0" xfId="0" applyFont="1"/>
    <xf numFmtId="17" fontId="12" fillId="0" borderId="0" xfId="0" applyNumberFormat="1" applyFont="1"/>
    <xf numFmtId="0" fontId="18" fillId="0" borderId="0" xfId="0" applyFont="1" applyAlignment="1">
      <alignment horizontal="left" vertical="center" indent="1"/>
    </xf>
    <xf numFmtId="169" fontId="18" fillId="0" borderId="0" xfId="0" applyNumberFormat="1" applyFont="1" applyAlignment="1">
      <alignment horizontal="right" vertical="center"/>
    </xf>
    <xf numFmtId="170" fontId="18" fillId="0" borderId="0" xfId="0" applyNumberFormat="1" applyFont="1" applyAlignment="1">
      <alignment horizontal="right" vertical="center"/>
    </xf>
    <xf numFmtId="171" fontId="17" fillId="5" borderId="0" xfId="0" applyNumberFormat="1" applyFont="1" applyFill="1" applyAlignment="1">
      <alignment horizontal="right" vertical="center"/>
    </xf>
    <xf numFmtId="0" fontId="13" fillId="6" borderId="0" xfId="0" applyFont="1" applyFill="1" applyAlignment="1">
      <alignment vertical="center"/>
    </xf>
    <xf numFmtId="168" fontId="13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12" fillId="7" borderId="0" xfId="0" applyFont="1" applyFill="1" applyAlignment="1">
      <alignment vertical="center"/>
    </xf>
    <xf numFmtId="0" fontId="12" fillId="0" borderId="8" xfId="0" applyFont="1" applyBorder="1" applyAlignment="1">
      <alignment vertical="center"/>
    </xf>
    <xf numFmtId="169" fontId="20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169" fontId="12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2" fontId="21" fillId="2" borderId="9" xfId="0" applyNumberFormat="1" applyFont="1" applyFill="1" applyBorder="1" applyAlignment="1">
      <alignment horizontal="right" vertical="center"/>
    </xf>
    <xf numFmtId="172" fontId="21" fillId="0" borderId="9" xfId="0" applyNumberFormat="1" applyFont="1" applyBorder="1" applyAlignment="1">
      <alignment horizontal="right" vertical="center"/>
    </xf>
    <xf numFmtId="172" fontId="21" fillId="8" borderId="9" xfId="0" applyNumberFormat="1" applyFont="1" applyFill="1" applyBorder="1" applyAlignment="1">
      <alignment horizontal="right" vertical="center"/>
    </xf>
    <xf numFmtId="172" fontId="0" fillId="0" borderId="9" xfId="0" applyNumberFormat="1" applyBorder="1" applyAlignment="1">
      <alignment horizontal="right" vertical="center"/>
    </xf>
    <xf numFmtId="172" fontId="21" fillId="0" borderId="10" xfId="0" applyNumberFormat="1" applyFont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0" fillId="8" borderId="9" xfId="0" applyNumberFormat="1" applyFill="1" applyBorder="1" applyAlignment="1">
      <alignment horizontal="right" vertical="center"/>
    </xf>
    <xf numFmtId="172" fontId="21" fillId="2" borderId="10" xfId="0" applyNumberFormat="1" applyFont="1" applyFill="1" applyBorder="1" applyAlignment="1">
      <alignment horizontal="right" vertical="center"/>
    </xf>
    <xf numFmtId="172" fontId="21" fillId="8" borderId="10" xfId="0" applyNumberFormat="1" applyFont="1" applyFill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9" xfId="0" applyNumberFormat="1" applyBorder="1" applyAlignment="1">
      <alignment horizontal="right" vertical="center"/>
    </xf>
    <xf numFmtId="173" fontId="0" fillId="0" borderId="10" xfId="0" applyNumberFormat="1" applyBorder="1" applyAlignment="1">
      <alignment horizontal="right" vertical="center"/>
    </xf>
    <xf numFmtId="175" fontId="0" fillId="0" borderId="0" xfId="4" applyNumberFormat="1" applyFont="1"/>
    <xf numFmtId="172" fontId="21" fillId="0" borderId="11" xfId="0" applyNumberFormat="1" applyFont="1" applyBorder="1" applyAlignment="1">
      <alignment horizontal="right" vertical="center"/>
    </xf>
    <xf numFmtId="167" fontId="21" fillId="2" borderId="10" xfId="0" applyNumberFormat="1" applyFont="1" applyFill="1" applyBorder="1" applyAlignment="1">
      <alignment horizontal="right" vertical="center"/>
    </xf>
    <xf numFmtId="0" fontId="21" fillId="0" borderId="0" xfId="0" applyFont="1"/>
    <xf numFmtId="169" fontId="22" fillId="0" borderId="8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2" fillId="0" borderId="8" xfId="0" applyNumberFormat="1" applyFont="1" applyBorder="1" applyAlignment="1">
      <alignment horizontal="right" vertical="center"/>
    </xf>
    <xf numFmtId="176" fontId="0" fillId="0" borderId="0" xfId="0" applyNumberFormat="1"/>
    <xf numFmtId="176" fontId="12" fillId="0" borderId="8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2" fillId="4" borderId="0" xfId="3" applyNumberFormat="1" applyFont="1" applyFill="1" applyAlignment="1">
      <alignment horizontal="center"/>
    </xf>
    <xf numFmtId="165" fontId="12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172" fontId="25" fillId="0" borderId="12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0" fontId="24" fillId="0" borderId="0" xfId="0" applyFont="1"/>
    <xf numFmtId="172" fontId="25" fillId="0" borderId="26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4" fontId="3" fillId="0" borderId="0" xfId="2" applyNumberFormat="1" applyAlignment="1">
      <alignment horizontal="left" vertical="center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0" fontId="13" fillId="0" borderId="0" xfId="0" applyFont="1"/>
    <xf numFmtId="43" fontId="0" fillId="0" borderId="0" xfId="1" applyFont="1"/>
    <xf numFmtId="164" fontId="3" fillId="41" borderId="0" xfId="2" applyFill="1" applyAlignment="1">
      <alignment horizontal="left"/>
    </xf>
    <xf numFmtId="165" fontId="21" fillId="0" borderId="0" xfId="1" applyNumberFormat="1" applyFont="1"/>
    <xf numFmtId="164" fontId="21" fillId="0" borderId="0" xfId="3" applyFont="1"/>
    <xf numFmtId="164" fontId="21" fillId="0" borderId="0" xfId="3" applyFont="1" applyAlignment="1">
      <alignment horizontal="center"/>
    </xf>
    <xf numFmtId="165" fontId="22" fillId="0" borderId="0" xfId="1" applyNumberFormat="1" applyFont="1"/>
    <xf numFmtId="164" fontId="22" fillId="0" borderId="0" xfId="3" applyFont="1"/>
    <xf numFmtId="166" fontId="22" fillId="4" borderId="0" xfId="3" applyNumberFormat="1" applyFont="1" applyFill="1" applyAlignment="1">
      <alignment horizontal="center"/>
    </xf>
    <xf numFmtId="166" fontId="22" fillId="0" borderId="0" xfId="3" applyNumberFormat="1" applyFont="1" applyAlignment="1">
      <alignment horizontal="center"/>
    </xf>
    <xf numFmtId="164" fontId="22" fillId="0" borderId="0" xfId="3" applyFont="1" applyAlignment="1">
      <alignment horizontal="center"/>
    </xf>
    <xf numFmtId="0" fontId="21" fillId="0" borderId="0" xfId="1" applyNumberFormat="1" applyFont="1" applyAlignment="1">
      <alignment horizontal="center"/>
    </xf>
    <xf numFmtId="9" fontId="7" fillId="0" borderId="27" xfId="0" applyNumberFormat="1" applyFont="1" applyBorder="1" applyAlignment="1">
      <alignment horizontal="center" vertical="center"/>
    </xf>
    <xf numFmtId="0" fontId="22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2" fillId="4" borderId="0" xfId="3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1" fillId="0" borderId="0" xfId="2" applyFont="1" applyAlignment="1">
      <alignment horizontal="left"/>
    </xf>
    <xf numFmtId="10" fontId="1" fillId="0" borderId="1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42" fillId="42" borderId="36" xfId="0" applyFont="1" applyFill="1" applyBorder="1" applyAlignment="1">
      <alignment wrapText="1"/>
    </xf>
    <xf numFmtId="0" fontId="42" fillId="42" borderId="37" xfId="0" applyFont="1" applyFill="1" applyBorder="1" applyAlignment="1">
      <alignment wrapText="1"/>
    </xf>
    <xf numFmtId="10" fontId="42" fillId="42" borderId="37" xfId="0" applyNumberFormat="1" applyFont="1" applyFill="1" applyBorder="1" applyAlignment="1">
      <alignment wrapText="1"/>
    </xf>
    <xf numFmtId="4" fontId="42" fillId="42" borderId="37" xfId="0" applyNumberFormat="1" applyFont="1" applyFill="1" applyBorder="1" applyAlignment="1">
      <alignment wrapText="1"/>
    </xf>
    <xf numFmtId="0" fontId="42" fillId="42" borderId="38" xfId="0" applyFont="1" applyFill="1" applyBorder="1" applyAlignment="1">
      <alignment wrapText="1"/>
    </xf>
    <xf numFmtId="22" fontId="42" fillId="42" borderId="37" xfId="0" applyNumberFormat="1" applyFont="1" applyFill="1" applyBorder="1" applyAlignment="1">
      <alignment wrapText="1"/>
    </xf>
    <xf numFmtId="3" fontId="13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43" fontId="12" fillId="0" borderId="0" xfId="0" applyNumberFormat="1" applyFont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4" xfId="1" applyNumberFormat="1" applyFont="1" applyBorder="1" applyAlignment="1">
      <alignment horizontal="center"/>
    </xf>
    <xf numFmtId="14" fontId="0" fillId="0" borderId="44" xfId="1" applyNumberFormat="1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178" fontId="0" fillId="0" borderId="46" xfId="1" applyNumberFormat="1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64" fontId="10" fillId="0" borderId="0" xfId="2" applyFont="1" applyAlignment="1">
      <alignment horizontal="right"/>
    </xf>
    <xf numFmtId="14" fontId="42" fillId="42" borderId="37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165" fontId="1" fillId="0" borderId="0" xfId="1" applyNumberFormat="1" applyFont="1" applyAlignment="1">
      <alignment horizontal="left"/>
    </xf>
    <xf numFmtId="0" fontId="43" fillId="43" borderId="48" xfId="0" applyFont="1" applyFill="1" applyBorder="1" applyAlignment="1">
      <alignment wrapText="1"/>
    </xf>
    <xf numFmtId="0" fontId="43" fillId="43" borderId="49" xfId="0" applyFont="1" applyFill="1" applyBorder="1" applyAlignment="1">
      <alignment wrapText="1"/>
    </xf>
    <xf numFmtId="0" fontId="43" fillId="43" borderId="50" xfId="0" applyFont="1" applyFill="1" applyBorder="1" applyAlignment="1">
      <alignment wrapText="1"/>
    </xf>
    <xf numFmtId="0" fontId="43" fillId="43" borderId="0" xfId="0" applyFont="1" applyFill="1"/>
    <xf numFmtId="0" fontId="42" fillId="42" borderId="0" xfId="0" applyFont="1" applyFill="1"/>
    <xf numFmtId="0" fontId="42" fillId="43" borderId="51" xfId="0" applyFont="1" applyFill="1" applyBorder="1" applyAlignment="1">
      <alignment wrapText="1"/>
    </xf>
    <xf numFmtId="0" fontId="42" fillId="43" borderId="52" xfId="0" applyFont="1" applyFill="1" applyBorder="1" applyAlignment="1">
      <alignment wrapText="1"/>
    </xf>
    <xf numFmtId="4" fontId="42" fillId="43" borderId="52" xfId="0" applyNumberFormat="1" applyFont="1" applyFill="1" applyBorder="1" applyAlignment="1">
      <alignment wrapText="1"/>
    </xf>
    <xf numFmtId="0" fontId="42" fillId="43" borderId="53" xfId="0" applyFont="1" applyFill="1" applyBorder="1" applyAlignment="1">
      <alignment wrapText="1"/>
    </xf>
    <xf numFmtId="0" fontId="42" fillId="43" borderId="0" xfId="0" applyFont="1" applyFill="1"/>
    <xf numFmtId="0" fontId="28" fillId="0" borderId="0" xfId="0" applyFont="1" applyAlignment="1">
      <alignment horizontal="center"/>
    </xf>
    <xf numFmtId="0" fontId="7" fillId="9" borderId="28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9" fontId="7" fillId="9" borderId="30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0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9" fontId="26" fillId="9" borderId="30" xfId="0" applyNumberFormat="1" applyFont="1" applyFill="1" applyBorder="1" applyAlignment="1">
      <alignment horizontal="center" vertical="center"/>
    </xf>
    <xf numFmtId="9" fontId="26" fillId="9" borderId="6" xfId="0" applyNumberFormat="1" applyFont="1" applyFill="1" applyBorder="1" applyAlignment="1">
      <alignment horizontal="center" vertical="center"/>
    </xf>
    <xf numFmtId="9" fontId="26" fillId="9" borderId="33" xfId="0" applyNumberFormat="1" applyFont="1" applyFill="1" applyBorder="1" applyAlignment="1">
      <alignment horizontal="center" vertical="center"/>
    </xf>
    <xf numFmtId="9" fontId="26" fillId="9" borderId="34" xfId="0" applyNumberFormat="1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B4:W12"/>
  <sheetViews>
    <sheetView showGridLines="0" zoomScaleNormal="100" workbookViewId="0">
      <selection activeCell="I21" sqref="I21"/>
    </sheetView>
  </sheetViews>
  <sheetFormatPr defaultRowHeight="15" x14ac:dyDescent="0.2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4" spans="2:23" ht="21" x14ac:dyDescent="0.35">
      <c r="B4" s="3"/>
      <c r="C4" s="172" t="s">
        <v>10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W4" s="3"/>
    </row>
    <row r="5" spans="2:23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x14ac:dyDescent="0.25">
      <c r="B6" s="3"/>
      <c r="U6" s="3"/>
      <c r="V6" s="3"/>
      <c r="W6" s="3"/>
    </row>
    <row r="7" spans="2:23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26" t="s">
        <v>40</v>
      </c>
      <c r="U7" s="127">
        <f>Dados!E6</f>
        <v>45657</v>
      </c>
      <c r="V7" s="3"/>
      <c r="W7" s="3"/>
    </row>
    <row r="8" spans="2:23" x14ac:dyDescent="0.25">
      <c r="B8" s="3"/>
      <c r="C8" s="108" t="s">
        <v>86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</row>
    <row r="9" spans="2:23" ht="36.6" customHeight="1" x14ac:dyDescent="0.25">
      <c r="B9" s="173" t="s">
        <v>3</v>
      </c>
      <c r="C9" s="185" t="s">
        <v>82</v>
      </c>
      <c r="D9" s="186"/>
      <c r="E9" s="186"/>
      <c r="F9" s="186"/>
      <c r="G9" s="186"/>
      <c r="H9" s="186"/>
      <c r="I9" s="186"/>
      <c r="J9" s="186"/>
      <c r="K9" s="187"/>
      <c r="L9" s="188" t="s">
        <v>7</v>
      </c>
      <c r="M9" s="175" t="s">
        <v>84</v>
      </c>
      <c r="N9" s="179" t="s">
        <v>73</v>
      </c>
      <c r="O9" s="183" t="s">
        <v>76</v>
      </c>
      <c r="P9" s="177" t="s">
        <v>36</v>
      </c>
      <c r="Q9" s="179" t="s">
        <v>73</v>
      </c>
      <c r="R9" s="177" t="s">
        <v>17</v>
      </c>
      <c r="S9" s="179" t="s">
        <v>73</v>
      </c>
      <c r="T9" s="177" t="s">
        <v>34</v>
      </c>
      <c r="U9" s="181" t="s">
        <v>73</v>
      </c>
      <c r="V9" s="97"/>
      <c r="W9" s="97"/>
    </row>
    <row r="10" spans="2:23" ht="36.6" customHeight="1" x14ac:dyDescent="0.25">
      <c r="B10" s="174"/>
      <c r="C10" s="89" t="s">
        <v>8</v>
      </c>
      <c r="D10" s="84" t="s">
        <v>80</v>
      </c>
      <c r="E10" s="84" t="s">
        <v>74</v>
      </c>
      <c r="F10" s="84" t="s">
        <v>81</v>
      </c>
      <c r="G10" s="84" t="s">
        <v>75</v>
      </c>
      <c r="H10" s="84" t="s">
        <v>79</v>
      </c>
      <c r="I10" s="84" t="s">
        <v>9</v>
      </c>
      <c r="J10" s="84" t="s">
        <v>33</v>
      </c>
      <c r="K10" s="90" t="s">
        <v>83</v>
      </c>
      <c r="L10" s="189"/>
      <c r="M10" s="176"/>
      <c r="N10" s="180"/>
      <c r="O10" s="184"/>
      <c r="P10" s="178"/>
      <c r="Q10" s="180"/>
      <c r="R10" s="178"/>
      <c r="S10" s="180"/>
      <c r="T10" s="178"/>
      <c r="U10" s="182"/>
      <c r="V10" s="97"/>
      <c r="W10" s="97"/>
    </row>
    <row r="11" spans="2:23" ht="31.5" customHeight="1" x14ac:dyDescent="0.25">
      <c r="B11" s="120" t="str">
        <f>Unidades!C2</f>
        <v>TONS KLABIN</v>
      </c>
      <c r="C11" s="91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61</v>
      </c>
      <c r="D11" s="92">
        <v>0</v>
      </c>
      <c r="E11" s="92">
        <v>0</v>
      </c>
      <c r="F11" s="92">
        <v>0</v>
      </c>
      <c r="G11" s="92">
        <v>0</v>
      </c>
      <c r="H11" s="92">
        <f>COUNTIF(Unidades!V:V,"permutante")</f>
        <v>23</v>
      </c>
      <c r="I11" s="92">
        <f>J11-H11-C11</f>
        <v>67</v>
      </c>
      <c r="J11" s="92">
        <f>COUNTA(Unidades!A:A)</f>
        <v>151</v>
      </c>
      <c r="K11" s="129">
        <f>C11/(J11-H11)</f>
        <v>0.4765625</v>
      </c>
      <c r="L11" s="93">
        <f>M11+O11</f>
        <v>131740030.72</v>
      </c>
      <c r="M11" s="94">
        <f>SUMIFS(Contratos!G:G,Contratos!B:B,"&lt;&gt;"&amp;"PERMUTANTE",Contratos!L:L,"&lt;="&amp;Painel!$U$7)</f>
        <v>50113941.420000002</v>
      </c>
      <c r="N11" s="95">
        <f>M11/L11</f>
        <v>0.38040025606576694</v>
      </c>
      <c r="O11" s="96">
        <f>SUMIFS(ANAPRO!$R:$R,ANAPRO!W:W,"="&amp;"",ANAPRO!E:E,"&lt;&gt;"&amp;"Permuta")+SUMIFS(ANAPRO!$R:$R,ANAPRO!W:W,"&gt;"&amp;$U$7)</f>
        <v>81626089.299999997</v>
      </c>
      <c r="P11" s="94">
        <f>SUMIFS(Fluxo!H:H,Fluxo!U:U,"&lt;="&amp;$U$7,Fluxo!E:E,"&lt;&gt;"&amp;"PERMUTANTE")</f>
        <v>13907897.34</v>
      </c>
      <c r="Q11" s="95">
        <f>P11/$M11</f>
        <v>0.27752551377747925</v>
      </c>
      <c r="R11" s="94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37941732.979999982</v>
      </c>
      <c r="S11" s="95">
        <f>R11/$M11</f>
        <v>0.75710933734016361</v>
      </c>
      <c r="T11" s="94">
        <f>SUMIFS(Fluxo!N:N,Fluxo!S:S,"&lt;="&amp;$U$7,Fluxo!E:E,"&lt;&gt;"&amp;"PERMUTANTE",Fluxo!U:U,"")</f>
        <v>34794.299999999996</v>
      </c>
      <c r="U11" s="98">
        <f>T11/$M11</f>
        <v>6.9430380078055326E-4</v>
      </c>
      <c r="V11" s="97"/>
      <c r="W11" s="97"/>
    </row>
    <row r="12" spans="2:2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7"/>
      <c r="W12" s="137">
        <f>R11+P11-M11</f>
        <v>1735688.8999999762</v>
      </c>
    </row>
  </sheetData>
  <mergeCells count="13">
    <mergeCell ref="U9:U10"/>
    <mergeCell ref="O9:O10"/>
    <mergeCell ref="N9:N10"/>
    <mergeCell ref="C9:K9"/>
    <mergeCell ref="L9:L10"/>
    <mergeCell ref="C4:T4"/>
    <mergeCell ref="B9:B10"/>
    <mergeCell ref="M9:M10"/>
    <mergeCell ref="P9:P10"/>
    <mergeCell ref="Q9:Q10"/>
    <mergeCell ref="R9:R10"/>
    <mergeCell ref="S9:S10"/>
    <mergeCell ref="T9:T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B4:O10"/>
  <sheetViews>
    <sheetView showGridLines="0" workbookViewId="0">
      <selection activeCell="E7" sqref="E7"/>
    </sheetView>
  </sheetViews>
  <sheetFormatPr defaultColWidth="9.140625" defaultRowHeight="15" x14ac:dyDescent="0.2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4" spans="2:15" ht="18.75" x14ac:dyDescent="0.3">
      <c r="F4" s="190" t="s">
        <v>35</v>
      </c>
      <c r="G4" s="190"/>
      <c r="H4" s="190"/>
      <c r="I4" s="190"/>
      <c r="J4" s="190"/>
      <c r="K4" s="190"/>
      <c r="L4" s="190"/>
      <c r="M4" s="190"/>
      <c r="N4" s="190"/>
      <c r="O4" s="190"/>
    </row>
    <row r="6" spans="2:15" x14ac:dyDescent="0.25">
      <c r="D6" t="s">
        <v>40</v>
      </c>
      <c r="E6" s="13">
        <v>45657</v>
      </c>
    </row>
    <row r="7" spans="2:15" x14ac:dyDescent="0.25">
      <c r="D7" s="3" t="s">
        <v>72</v>
      </c>
      <c r="E7" s="79">
        <v>3</v>
      </c>
    </row>
    <row r="8" spans="2:15" x14ac:dyDescent="0.25">
      <c r="C8" s="9"/>
      <c r="J8"/>
    </row>
    <row r="9" spans="2:15" ht="21.75" customHeight="1" thickBot="1" x14ac:dyDescent="0.3">
      <c r="B9" s="10" t="s">
        <v>2</v>
      </c>
      <c r="C9" s="10" t="s">
        <v>3</v>
      </c>
      <c r="D9" s="8" t="s">
        <v>37</v>
      </c>
      <c r="E9" s="8" t="s">
        <v>38</v>
      </c>
      <c r="F9" s="8" t="s">
        <v>47</v>
      </c>
      <c r="G9" s="8" t="s">
        <v>78</v>
      </c>
      <c r="H9" s="8" t="s">
        <v>85</v>
      </c>
      <c r="I9"/>
      <c r="J9"/>
    </row>
    <row r="10" spans="2:15" ht="15.75" thickTop="1" x14ac:dyDescent="0.25">
      <c r="B10" s="87">
        <v>1016</v>
      </c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157"/>
  <sheetViews>
    <sheetView showGridLines="0" tabSelected="1" view="pageBreakPreview" zoomScale="80" zoomScaleNormal="100" zoomScaleSheetLayoutView="80" workbookViewId="0">
      <selection activeCell="A7" sqref="A7"/>
    </sheetView>
  </sheetViews>
  <sheetFormatPr defaultColWidth="9.140625" defaultRowHeight="15" x14ac:dyDescent="0.25"/>
  <cols>
    <col min="1" max="1" width="17.85546875" style="99" customWidth="1"/>
    <col min="2" max="2" width="20.140625" style="99" customWidth="1"/>
    <col min="3" max="3" width="17.5703125" style="99" bestFit="1" customWidth="1"/>
    <col min="4" max="4" width="12.140625" style="99" customWidth="1"/>
    <col min="5" max="5" width="22.28515625" style="99" customWidth="1"/>
    <col min="6" max="6" width="44.5703125" style="99" bestFit="1" customWidth="1"/>
    <col min="7" max="7" width="32.28515625" style="99" bestFit="1" customWidth="1"/>
    <col min="8" max="8" width="17.42578125" style="99" customWidth="1"/>
    <col min="9" max="9" width="22.85546875" style="99" bestFit="1" customWidth="1"/>
    <col min="10" max="10" width="25.5703125" style="99" customWidth="1"/>
    <col min="11" max="11" width="26.28515625" style="99" customWidth="1"/>
    <col min="12" max="12" width="24.5703125" style="99" customWidth="1"/>
    <col min="13" max="13" width="22.7109375" style="99" customWidth="1"/>
    <col min="14" max="14" width="21.28515625" style="99" customWidth="1"/>
    <col min="15" max="15" width="9.28515625" style="99" customWidth="1"/>
    <col min="16" max="16384" width="9.140625" style="99"/>
  </cols>
  <sheetData>
    <row r="2" spans="1:14" ht="15.75" x14ac:dyDescent="0.25">
      <c r="G2" s="100" t="s">
        <v>24</v>
      </c>
      <c r="J2" s="158" t="s">
        <v>25</v>
      </c>
      <c r="K2" s="14">
        <f>EOMONTH(Dados!$E$6,0)</f>
        <v>45657</v>
      </c>
      <c r="L2" s="15"/>
    </row>
    <row r="3" spans="1:14" x14ac:dyDescent="0.25">
      <c r="G3" s="99" t="s">
        <v>3</v>
      </c>
      <c r="H3" s="101" t="s">
        <v>366</v>
      </c>
      <c r="J3" s="158" t="s">
        <v>26</v>
      </c>
      <c r="K3" s="14">
        <v>46143</v>
      </c>
      <c r="L3" s="15"/>
    </row>
    <row r="4" spans="1:14" x14ac:dyDescent="0.25">
      <c r="G4" s="99" t="s">
        <v>2</v>
      </c>
      <c r="H4" s="130">
        <v>1016</v>
      </c>
      <c r="K4" s="128">
        <f>EOMONTH(K3,-1)</f>
        <v>46142</v>
      </c>
      <c r="L4" s="15"/>
    </row>
    <row r="5" spans="1:14" x14ac:dyDescent="0.25">
      <c r="F5" s="102"/>
    </row>
    <row r="6" spans="1:14" x14ac:dyDescent="0.25">
      <c r="A6" s="77"/>
      <c r="G6" s="161">
        <f>SUBTOTAL(2,G8:G157)</f>
        <v>61</v>
      </c>
      <c r="H6" s="160">
        <f t="shared" ref="H6:M6" si="0">SUBTOTAL(9,H8:H157)</f>
        <v>50113941.419999972</v>
      </c>
      <c r="I6" s="160">
        <f t="shared" si="0"/>
        <v>13991636.779999997</v>
      </c>
      <c r="J6" s="160">
        <f t="shared" si="0"/>
        <v>10204875.370000008</v>
      </c>
      <c r="K6" s="160">
        <f t="shared" si="0"/>
        <v>29629379.709999997</v>
      </c>
      <c r="L6" s="160">
        <f t="shared" si="0"/>
        <v>39834255.080000006</v>
      </c>
      <c r="M6" s="160">
        <f t="shared" si="0"/>
        <v>15699.51</v>
      </c>
    </row>
    <row r="7" spans="1:14" x14ac:dyDescent="0.25">
      <c r="A7" s="103" t="s">
        <v>3</v>
      </c>
      <c r="B7" s="103" t="s">
        <v>5</v>
      </c>
      <c r="C7" s="103" t="s">
        <v>4</v>
      </c>
      <c r="D7" s="103" t="s">
        <v>0</v>
      </c>
      <c r="E7" s="103" t="s">
        <v>27</v>
      </c>
      <c r="F7" s="103" t="s">
        <v>28</v>
      </c>
      <c r="G7" s="104" t="s">
        <v>39</v>
      </c>
      <c r="H7" s="103" t="s">
        <v>29</v>
      </c>
      <c r="I7" s="103" t="s">
        <v>30</v>
      </c>
      <c r="J7" s="103" t="s">
        <v>41</v>
      </c>
      <c r="K7" s="103" t="s">
        <v>31</v>
      </c>
      <c r="L7" s="103" t="s">
        <v>32</v>
      </c>
      <c r="M7" s="103" t="s">
        <v>34</v>
      </c>
      <c r="N7" s="103" t="s">
        <v>42</v>
      </c>
    </row>
    <row r="8" spans="1:14" s="107" customFormat="1" x14ac:dyDescent="0.25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5" t="str">
        <f>IFERROR(INDEX(Contratos!L:L,MATCH(D8,Contratos!R:R,0)),"")</f>
        <v/>
      </c>
      <c r="H8" s="106">
        <f>IFERROR(INDEX(Contratos!G:G,MATCH(D8,Contratos!R:R,0)),0)</f>
        <v>0</v>
      </c>
      <c r="I8" s="106">
        <f>SUMIFS(Fluxo!O:O,Fluxo!U:U,"&lt;="&amp;$K$2,Fluxo!D:D,$D8)</f>
        <v>0</v>
      </c>
      <c r="J8" s="106">
        <f>SUMIFS(Fluxo!N:N,Fluxo!S:S,"&gt;"&amp;$K$2,Fluxo!S:S,"&lt;"&amp;$K$4,Fluxo!D:D,$D8,Fluxo!U:U,"")+SUMIFS(Fluxo!O:O,Fluxo!U:U,"&gt;"&amp;$K$2,Fluxo!D:D,$D8)</f>
        <v>0</v>
      </c>
      <c r="K8" s="106">
        <f>SUMIFS(Fluxo!N:N,Fluxo!S:S,"&gt;="&amp;$K$4,Fluxo!D:D,$D8,Fluxo!U:U,"")</f>
        <v>0</v>
      </c>
      <c r="L8" s="106">
        <f t="shared" ref="L8:L52" si="1">J8+K8</f>
        <v>0</v>
      </c>
      <c r="M8" s="106">
        <f>SUMIFS(Fluxo!N:N,Fluxo!S:S,"&lt;"&amp;$K$2,Fluxo!D:D,$D8,Fluxo!U:U,"")</f>
        <v>0</v>
      </c>
      <c r="N8" s="106">
        <v>0</v>
      </c>
    </row>
    <row r="9" spans="1:14" s="107" customFormat="1" x14ac:dyDescent="0.25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5">
        <f>IFERROR(INDEX(Contratos!L:L,MATCH(D9,Contratos!R:R,0)),"")</f>
        <v>45522</v>
      </c>
      <c r="H9" s="106">
        <f>IFERROR(INDEX(Contratos!G:G,MATCH(D9,Contratos!R:R,0)),0)</f>
        <v>1132000</v>
      </c>
      <c r="I9" s="106">
        <f>SUMIFS(Fluxo!O:O,Fluxo!U:U,"&lt;="&amp;$K$2,Fluxo!D:D,$D9)</f>
        <v>143231.29999999999</v>
      </c>
      <c r="J9" s="106">
        <f>SUMIFS(Fluxo!N:N,Fluxo!S:S,"&gt;"&amp;$K$2,Fluxo!S:S,"&lt;"&amp;$K$4,Fluxo!D:D,$D9,Fluxo!U:U,"")+SUMIFS(Fluxo!O:O,Fluxo!U:U,"&gt;"&amp;$K$2,Fluxo!D:D,$D9)</f>
        <v>275536.74000000005</v>
      </c>
      <c r="K9" s="106">
        <f>SUMIFS(Fluxo!N:N,Fluxo!S:S,"&gt;="&amp;$K$4,Fluxo!D:D,$D9,Fluxo!U:U,"")</f>
        <v>850733.08</v>
      </c>
      <c r="L9" s="106">
        <f t="shared" si="1"/>
        <v>1126269.82</v>
      </c>
      <c r="M9" s="106">
        <f>SUMIFS(Fluxo!N:N,Fluxo!S:S,"&lt;"&amp;$K$2,Fluxo!D:D,$D9,Fluxo!U:U,"")</f>
        <v>0</v>
      </c>
      <c r="N9" s="106">
        <v>0</v>
      </c>
    </row>
    <row r="10" spans="1:14" s="107" customFormat="1" x14ac:dyDescent="0.25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5">
        <f>IFERROR(INDEX(Contratos!L:L,MATCH(D10,Contratos!R:R,0)),"")</f>
        <v>45052</v>
      </c>
      <c r="H10" s="106">
        <f>IFERROR(INDEX(Contratos!G:G,MATCH(D10,Contratos!R:R,0)),0)</f>
        <v>687600</v>
      </c>
      <c r="I10" s="106">
        <f>SUMIFS(Fluxo!O:O,Fluxo!U:U,"&lt;="&amp;$K$2,Fluxo!D:D,$D10)</f>
        <v>628421.5199999999</v>
      </c>
      <c r="J10" s="106">
        <f>SUMIFS(Fluxo!N:N,Fluxo!S:S,"&gt;"&amp;$K$2,Fluxo!S:S,"&lt;"&amp;$K$4,Fluxo!D:D,$D10,Fluxo!U:U,"")+SUMIFS(Fluxo!O:O,Fluxo!U:U,"&gt;"&amp;$K$2,Fluxo!D:D,$D10)</f>
        <v>41671.050000000003</v>
      </c>
      <c r="K10" s="106">
        <f>SUMIFS(Fluxo!N:N,Fluxo!S:S,"&gt;="&amp;$K$4,Fluxo!D:D,$D10,Fluxo!U:U,"")</f>
        <v>90665.61</v>
      </c>
      <c r="L10" s="106">
        <f t="shared" si="1"/>
        <v>132336.66</v>
      </c>
      <c r="M10" s="106">
        <f>SUMIFS(Fluxo!N:N,Fluxo!S:S,"&lt;"&amp;$K$2,Fluxo!D:D,$D10,Fluxo!U:U,"")</f>
        <v>0</v>
      </c>
      <c r="N10" s="106">
        <v>0</v>
      </c>
    </row>
    <row r="11" spans="1:14" s="107" customFormat="1" x14ac:dyDescent="0.25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5">
        <f>IFERROR(INDEX(Contratos!L:L,MATCH(D11,Contratos!R:R,0)),"")</f>
        <v>45052</v>
      </c>
      <c r="H11" s="106">
        <f>IFERROR(INDEX(Contratos!G:G,MATCH(D11,Contratos!R:R,0)),0)</f>
        <v>956692</v>
      </c>
      <c r="I11" s="106">
        <f>SUMIFS(Fluxo!O:O,Fluxo!U:U,"&lt;="&amp;$K$2,Fluxo!D:D,$D11)</f>
        <v>219525.80000000008</v>
      </c>
      <c r="J11" s="106">
        <f>SUMIFS(Fluxo!N:N,Fluxo!S:S,"&gt;"&amp;$K$2,Fluxo!S:S,"&lt;"&amp;$K$4,Fluxo!D:D,$D11,Fluxo!U:U,"")+SUMIFS(Fluxo!O:O,Fluxo!U:U,"&gt;"&amp;$K$2,Fluxo!D:D,$D11)</f>
        <v>154619.94999999998</v>
      </c>
      <c r="K11" s="106">
        <f>SUMIFS(Fluxo!N:N,Fluxo!S:S,"&gt;="&amp;$K$4,Fluxo!D:D,$D11,Fluxo!U:U,"")</f>
        <v>763551.78</v>
      </c>
      <c r="L11" s="106">
        <f t="shared" si="1"/>
        <v>918171.73</v>
      </c>
      <c r="M11" s="106">
        <f>SUMIFS(Fluxo!N:N,Fluxo!S:S,"&lt;"&amp;$K$2,Fluxo!D:D,$D11,Fluxo!U:U,"")</f>
        <v>0</v>
      </c>
      <c r="N11" s="106">
        <v>0</v>
      </c>
    </row>
    <row r="12" spans="1:14" s="107" customFormat="1" x14ac:dyDescent="0.25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5" t="str">
        <f>IFERROR(INDEX(Contratos!L:L,MATCH(D12,Contratos!R:R,0)),"")</f>
        <v/>
      </c>
      <c r="H12" s="106">
        <f>IFERROR(INDEX(Contratos!G:G,MATCH(D12,Contratos!R:R,0)),0)</f>
        <v>0</v>
      </c>
      <c r="I12" s="106">
        <f>SUMIFS(Fluxo!O:O,Fluxo!U:U,"&lt;="&amp;$K$2,Fluxo!D:D,$D12)</f>
        <v>0</v>
      </c>
      <c r="J12" s="106">
        <f>SUMIFS(Fluxo!N:N,Fluxo!S:S,"&gt;"&amp;$K$2,Fluxo!S:S,"&lt;"&amp;$K$4,Fluxo!D:D,$D12,Fluxo!U:U,"")+SUMIFS(Fluxo!O:O,Fluxo!U:U,"&gt;"&amp;$K$2,Fluxo!D:D,$D12)</f>
        <v>0</v>
      </c>
      <c r="K12" s="106">
        <f>SUMIFS(Fluxo!N:N,Fluxo!S:S,"&gt;="&amp;$K$4,Fluxo!D:D,$D12,Fluxo!U:U,"")</f>
        <v>0</v>
      </c>
      <c r="L12" s="106">
        <f t="shared" si="1"/>
        <v>0</v>
      </c>
      <c r="M12" s="106">
        <f>SUMIFS(Fluxo!N:N,Fluxo!S:S,"&lt;"&amp;$K$2,Fluxo!D:D,$D12,Fluxo!U:U,"")</f>
        <v>0</v>
      </c>
      <c r="N12" s="106">
        <v>0</v>
      </c>
    </row>
    <row r="13" spans="1:14" s="107" customFormat="1" x14ac:dyDescent="0.25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5" t="str">
        <f>IFERROR(INDEX(Contratos!L:L,MATCH(D13,Contratos!R:R,0)),"")</f>
        <v/>
      </c>
      <c r="H13" s="106">
        <f>IFERROR(INDEX(Contratos!G:G,MATCH(D13,Contratos!R:R,0)),0)</f>
        <v>0</v>
      </c>
      <c r="I13" s="106">
        <f>SUMIFS(Fluxo!O:O,Fluxo!U:U,"&lt;="&amp;$K$2,Fluxo!D:D,$D13)</f>
        <v>0</v>
      </c>
      <c r="J13" s="106">
        <f>SUMIFS(Fluxo!N:N,Fluxo!S:S,"&gt;"&amp;$K$2,Fluxo!S:S,"&lt;"&amp;$K$4,Fluxo!D:D,$D13,Fluxo!U:U,"")+SUMIFS(Fluxo!O:O,Fluxo!U:U,"&gt;"&amp;$K$2,Fluxo!D:D,$D13)</f>
        <v>0</v>
      </c>
      <c r="K13" s="106">
        <f>SUMIFS(Fluxo!N:N,Fluxo!S:S,"&gt;="&amp;$K$4,Fluxo!D:D,$D13,Fluxo!U:U,"")</f>
        <v>0</v>
      </c>
      <c r="L13" s="106">
        <f t="shared" si="1"/>
        <v>0</v>
      </c>
      <c r="M13" s="106">
        <f>SUMIFS(Fluxo!N:N,Fluxo!S:S,"&lt;"&amp;$K$2,Fluxo!D:D,$D13,Fluxo!U:U,"")</f>
        <v>0</v>
      </c>
      <c r="N13" s="106">
        <v>0</v>
      </c>
    </row>
    <row r="14" spans="1:14" s="107" customFormat="1" x14ac:dyDescent="0.25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5">
        <f>IFERROR(INDEX(Contratos!L:L,MATCH(D14,Contratos!R:R,0)),"")</f>
        <v>45052</v>
      </c>
      <c r="H14" s="106">
        <f>IFERROR(INDEX(Contratos!G:G,MATCH(D14,Contratos!R:R,0)),0)</f>
        <v>1024124.55</v>
      </c>
      <c r="I14" s="106">
        <f>SUMIFS(Fluxo!O:O,Fluxo!U:U,"&lt;="&amp;$K$2,Fluxo!D:D,$D14)</f>
        <v>179279.92</v>
      </c>
      <c r="J14" s="106">
        <f>SUMIFS(Fluxo!N:N,Fluxo!S:S,"&gt;"&amp;$K$2,Fluxo!S:S,"&lt;"&amp;$K$4,Fluxo!D:D,$D14,Fluxo!U:U,"")+SUMIFS(Fluxo!O:O,Fluxo!U:U,"&gt;"&amp;$K$2,Fluxo!D:D,$D14)</f>
        <v>122433.80999999997</v>
      </c>
      <c r="K14" s="106">
        <f>SUMIFS(Fluxo!N:N,Fluxo!S:S,"&gt;="&amp;$K$4,Fluxo!D:D,$D14,Fluxo!U:U,"")</f>
        <v>801206.99000000011</v>
      </c>
      <c r="L14" s="106">
        <f t="shared" si="1"/>
        <v>923640.8</v>
      </c>
      <c r="M14" s="106">
        <f>SUMIFS(Fluxo!N:N,Fluxo!S:S,"&lt;"&amp;$K$2,Fluxo!D:D,$D14,Fluxo!U:U,"")</f>
        <v>0</v>
      </c>
      <c r="N14" s="106">
        <v>0</v>
      </c>
    </row>
    <row r="15" spans="1:14" s="107" customFormat="1" x14ac:dyDescent="0.25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Contrato Assinado</v>
      </c>
      <c r="F15" s="80" t="str">
        <f>IF(INDEX(Unidades!$V:$V,MATCH($D15,Unidades!$F:$F,0))=0,"",INDEX(Unidades!$V:$V,MATCH($D15,Unidades!$F:$F,0)))</f>
        <v>JOSÉ HENRIQUE CAMARGO LEOPOLDO E SILVA</v>
      </c>
      <c r="G15" s="105">
        <f>IFERROR(INDEX(Contratos!L:L,MATCH(D15,Contratos!R:R,0)),"")</f>
        <v>45106</v>
      </c>
      <c r="H15" s="106">
        <f>IFERROR(INDEX(Contratos!G:G,MATCH(D15,Contratos!R:R,0)),0)</f>
        <v>598727.25</v>
      </c>
      <c r="I15" s="106">
        <f>SUMIFS(Fluxo!O:O,Fluxo!U:U,"&lt;="&amp;$K$2,Fluxo!D:D,$D15)</f>
        <v>605781.09</v>
      </c>
      <c r="J15" s="106">
        <f>SUMIFS(Fluxo!N:N,Fluxo!S:S,"&gt;"&amp;$K$2,Fluxo!S:S,"&lt;"&amp;$K$4,Fluxo!D:D,$D15,Fluxo!U:U,"")+SUMIFS(Fluxo!O:O,Fluxo!U:U,"&gt;"&amp;$K$2,Fluxo!D:D,$D15)</f>
        <v>28327.200000000001</v>
      </c>
      <c r="K15" s="106">
        <f>SUMIFS(Fluxo!N:N,Fluxo!S:S,"&gt;="&amp;$K$4,Fluxo!D:D,$D15,Fluxo!U:U,"")</f>
        <v>0</v>
      </c>
      <c r="L15" s="106">
        <f t="shared" si="1"/>
        <v>28327.200000000001</v>
      </c>
      <c r="M15" s="106">
        <f>SUMIFS(Fluxo!N:N,Fluxo!S:S,"&lt;"&amp;$K$2,Fluxo!D:D,$D15,Fluxo!U:U,"")</f>
        <v>0</v>
      </c>
      <c r="N15" s="106">
        <v>0</v>
      </c>
    </row>
    <row r="16" spans="1:14" s="107" customFormat="1" x14ac:dyDescent="0.25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5">
        <f>IFERROR(INDEX(Contratos!L:L,MATCH(D16,Contratos!R:R,0)),"")</f>
        <v>45240</v>
      </c>
      <c r="H16" s="106">
        <f>IFERROR(INDEX(Contratos!G:G,MATCH(D16,Contratos!R:R,0)),0)</f>
        <v>1046089.75</v>
      </c>
      <c r="I16" s="106">
        <f>SUMIFS(Fluxo!O:O,Fluxo!U:U,"&lt;="&amp;$K$2,Fluxo!D:D,$D16)</f>
        <v>108263.31000000001</v>
      </c>
      <c r="J16" s="106">
        <f>SUMIFS(Fluxo!N:N,Fluxo!S:S,"&gt;"&amp;$K$2,Fluxo!S:S,"&lt;"&amp;$K$4,Fluxo!D:D,$D16,Fluxo!U:U,"")+SUMIFS(Fluxo!O:O,Fluxo!U:U,"&gt;"&amp;$K$2,Fluxo!D:D,$D16)</f>
        <v>211105.02</v>
      </c>
      <c r="K16" s="106">
        <f>SUMIFS(Fluxo!N:N,Fluxo!S:S,"&gt;="&amp;$K$4,Fluxo!D:D,$D16,Fluxo!U:U,"")</f>
        <v>790651.86</v>
      </c>
      <c r="L16" s="106">
        <f t="shared" si="1"/>
        <v>1001756.88</v>
      </c>
      <c r="M16" s="106">
        <f>SUMIFS(Fluxo!N:N,Fluxo!S:S,"&lt;"&amp;$K$2,Fluxo!D:D,$D16,Fluxo!U:U,"")</f>
        <v>0</v>
      </c>
      <c r="N16" s="106">
        <v>0</v>
      </c>
    </row>
    <row r="17" spans="1:14" x14ac:dyDescent="0.25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5">
        <f>IFERROR(INDEX(Contratos!L:L,MATCH(D17,Contratos!R:R,0)),"")</f>
        <v>45471</v>
      </c>
      <c r="H17" s="106">
        <f>IFERROR(INDEX(Contratos!G:G,MATCH(D17,Contratos!R:R,0)),0)</f>
        <v>1025368</v>
      </c>
      <c r="I17" s="106">
        <f>SUMIFS(Fluxo!O:O,Fluxo!U:U,"&lt;="&amp;$K$2,Fluxo!D:D,$D17)</f>
        <v>118710.89</v>
      </c>
      <c r="J17" s="106">
        <f>SUMIFS(Fluxo!N:N,Fluxo!S:S,"&gt;"&amp;$K$2,Fluxo!S:S,"&lt;"&amp;$K$4,Fluxo!D:D,$D17,Fluxo!U:U,"")+SUMIFS(Fluxo!O:O,Fluxo!U:U,"&gt;"&amp;$K$2,Fluxo!D:D,$D17)</f>
        <v>173468.99999999994</v>
      </c>
      <c r="K17" s="106">
        <f>SUMIFS(Fluxo!N:N,Fluxo!S:S,"&gt;="&amp;$K$4,Fluxo!D:D,$D17,Fluxo!U:U,"")</f>
        <v>771601.89</v>
      </c>
      <c r="L17" s="106">
        <f t="shared" si="1"/>
        <v>945070.8899999999</v>
      </c>
      <c r="M17" s="106">
        <f>SUMIFS(Fluxo!N:N,Fluxo!S:S,"&lt;"&amp;$K$2,Fluxo!D:D,$D17,Fluxo!U:U,"")</f>
        <v>7093.37</v>
      </c>
      <c r="N17" s="106">
        <v>0</v>
      </c>
    </row>
    <row r="18" spans="1:14" s="107" customFormat="1" x14ac:dyDescent="0.25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5" t="str">
        <f>IFERROR(INDEX(Contratos!L:L,MATCH(D18,Contratos!R:R,0)),"")</f>
        <v/>
      </c>
      <c r="H18" s="106">
        <f>IFERROR(INDEX(Contratos!G:G,MATCH(D18,Contratos!R:R,0)),0)</f>
        <v>0</v>
      </c>
      <c r="I18" s="106">
        <f>SUMIFS(Fluxo!O:O,Fluxo!U:U,"&lt;="&amp;$K$2,Fluxo!D:D,$D18)</f>
        <v>0</v>
      </c>
      <c r="J18" s="106">
        <f>SUMIFS(Fluxo!N:N,Fluxo!S:S,"&gt;"&amp;$K$2,Fluxo!S:S,"&lt;"&amp;$K$4,Fluxo!D:D,$D18,Fluxo!U:U,"")+SUMIFS(Fluxo!O:O,Fluxo!U:U,"&gt;"&amp;$K$2,Fluxo!D:D,$D18)</f>
        <v>0</v>
      </c>
      <c r="K18" s="106">
        <f>SUMIFS(Fluxo!N:N,Fluxo!S:S,"&gt;="&amp;$K$4,Fluxo!D:D,$D18,Fluxo!U:U,"")</f>
        <v>0</v>
      </c>
      <c r="L18" s="106">
        <f t="shared" si="1"/>
        <v>0</v>
      </c>
      <c r="M18" s="106">
        <f>SUMIFS(Fluxo!N:N,Fluxo!S:S,"&lt;"&amp;$K$2,Fluxo!D:D,$D18,Fluxo!U:U,"")</f>
        <v>0</v>
      </c>
      <c r="N18" s="106">
        <v>0</v>
      </c>
    </row>
    <row r="19" spans="1:14" s="107" customFormat="1" x14ac:dyDescent="0.25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5">
        <f>IFERROR(INDEX(Contratos!L:L,MATCH(D19,Contratos!R:R,0)),"")</f>
        <v>45129</v>
      </c>
      <c r="H19" s="106">
        <f>IFERROR(INDEX(Contratos!G:G,MATCH(D19,Contratos!R:R,0)),0)</f>
        <v>1006928.02</v>
      </c>
      <c r="I19" s="106">
        <f>SUMIFS(Fluxo!O:O,Fluxo!U:U,"&lt;="&amp;$K$2,Fluxo!D:D,$D19)</f>
        <v>288592.24</v>
      </c>
      <c r="J19" s="106">
        <f>SUMIFS(Fluxo!N:N,Fluxo!S:S,"&gt;"&amp;$K$2,Fluxo!S:S,"&lt;"&amp;$K$4,Fluxo!D:D,$D19,Fluxo!U:U,"")+SUMIFS(Fluxo!O:O,Fluxo!U:U,"&gt;"&amp;$K$2,Fluxo!D:D,$D19)</f>
        <v>228672.98</v>
      </c>
      <c r="K19" s="106">
        <f>SUMIFS(Fluxo!N:N,Fluxo!S:S,"&gt;="&amp;$K$4,Fluxo!D:D,$D19,Fluxo!U:U,"")</f>
        <v>657486.93000000005</v>
      </c>
      <c r="L19" s="106">
        <f t="shared" si="1"/>
        <v>886159.91</v>
      </c>
      <c r="M19" s="106">
        <f>SUMIFS(Fluxo!N:N,Fluxo!S:S,"&lt;"&amp;$K$2,Fluxo!D:D,$D19,Fluxo!U:U,"")</f>
        <v>0</v>
      </c>
      <c r="N19" s="106">
        <v>0</v>
      </c>
    </row>
    <row r="20" spans="1:14" s="107" customFormat="1" x14ac:dyDescent="0.25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5">
        <f>IFERROR(INDEX(Contratos!L:L,MATCH(D20,Contratos!R:R,0)),"")</f>
        <v>45436</v>
      </c>
      <c r="H20" s="106">
        <f>IFERROR(INDEX(Contratos!G:G,MATCH(D20,Contratos!R:R,0)),0)</f>
        <v>732375</v>
      </c>
      <c r="I20" s="106">
        <f>SUMIFS(Fluxo!O:O,Fluxo!U:U,"&lt;="&amp;$K$2,Fluxo!D:D,$D20)</f>
        <v>209484.15</v>
      </c>
      <c r="J20" s="106">
        <f>SUMIFS(Fluxo!N:N,Fluxo!S:S,"&gt;"&amp;$K$2,Fluxo!S:S,"&lt;"&amp;$K$4,Fluxo!D:D,$D20,Fluxo!U:U,"")+SUMIFS(Fluxo!O:O,Fluxo!U:U,"&gt;"&amp;$K$2,Fluxo!D:D,$D20)</f>
        <v>15793.800000000001</v>
      </c>
      <c r="K20" s="106">
        <f>SUMIFS(Fluxo!N:N,Fluxo!S:S,"&gt;="&amp;$K$4,Fluxo!D:D,$D20,Fluxo!U:U,"")</f>
        <v>534883.61</v>
      </c>
      <c r="L20" s="106">
        <f t="shared" si="1"/>
        <v>550677.41</v>
      </c>
      <c r="M20" s="106">
        <f>SUMIFS(Fluxo!N:N,Fluxo!S:S,"&lt;"&amp;$K$2,Fluxo!D:D,$D20,Fluxo!U:U,"")</f>
        <v>0</v>
      </c>
      <c r="N20" s="106">
        <v>0</v>
      </c>
    </row>
    <row r="21" spans="1:14" s="107" customFormat="1" x14ac:dyDescent="0.25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5">
        <f>IFERROR(INDEX(Contratos!L:L,MATCH(D21,Contratos!R:R,0)),"")</f>
        <v>45338</v>
      </c>
      <c r="H21" s="106">
        <f>IFERROR(INDEX(Contratos!G:G,MATCH(D21,Contratos!R:R,0)),0)</f>
        <v>1036175</v>
      </c>
      <c r="I21" s="106">
        <f>SUMIFS(Fluxo!O:O,Fluxo!U:U,"&lt;="&amp;$K$2,Fluxo!D:D,$D21)</f>
        <v>202198.52999999997</v>
      </c>
      <c r="J21" s="106">
        <f>SUMIFS(Fluxo!N:N,Fluxo!S:S,"&gt;"&amp;$K$2,Fluxo!S:S,"&lt;"&amp;$K$4,Fluxo!D:D,$D21,Fluxo!U:U,"")+SUMIFS(Fluxo!O:O,Fluxo!U:U,"&gt;"&amp;$K$2,Fluxo!D:D,$D21)</f>
        <v>290046.73000000004</v>
      </c>
      <c r="K21" s="106">
        <f>SUMIFS(Fluxo!N:N,Fluxo!S:S,"&gt;="&amp;$K$4,Fluxo!D:D,$D21,Fluxo!U:U,"")</f>
        <v>694368.78</v>
      </c>
      <c r="L21" s="106">
        <f t="shared" si="1"/>
        <v>984415.51</v>
      </c>
      <c r="M21" s="106">
        <f>SUMIFS(Fluxo!N:N,Fluxo!S:S,"&lt;"&amp;$K$2,Fluxo!D:D,$D21,Fluxo!U:U,"")</f>
        <v>0</v>
      </c>
      <c r="N21" s="106">
        <v>0</v>
      </c>
    </row>
    <row r="22" spans="1:14" s="107" customFormat="1" x14ac:dyDescent="0.25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5" t="str">
        <f>IFERROR(INDEX(Contratos!L:L,MATCH(D22,Contratos!R:R,0)),"")</f>
        <v/>
      </c>
      <c r="H22" s="106">
        <f>IFERROR(INDEX(Contratos!G:G,MATCH(D22,Contratos!R:R,0)),0)</f>
        <v>0</v>
      </c>
      <c r="I22" s="106">
        <f>SUMIFS(Fluxo!O:O,Fluxo!U:U,"&lt;="&amp;$K$2,Fluxo!D:D,$D22)</f>
        <v>0</v>
      </c>
      <c r="J22" s="106">
        <f>SUMIFS(Fluxo!N:N,Fluxo!S:S,"&gt;"&amp;$K$2,Fluxo!S:S,"&lt;"&amp;$K$4,Fluxo!D:D,$D22,Fluxo!U:U,"")+SUMIFS(Fluxo!O:O,Fluxo!U:U,"&gt;"&amp;$K$2,Fluxo!D:D,$D22)</f>
        <v>0</v>
      </c>
      <c r="K22" s="106">
        <f>SUMIFS(Fluxo!N:N,Fluxo!S:S,"&gt;="&amp;$K$4,Fluxo!D:D,$D22,Fluxo!U:U,"")</f>
        <v>0</v>
      </c>
      <c r="L22" s="106">
        <f t="shared" si="1"/>
        <v>0</v>
      </c>
      <c r="M22" s="106">
        <f>SUMIFS(Fluxo!N:N,Fluxo!S:S,"&lt;"&amp;$K$2,Fluxo!D:D,$D22,Fluxo!U:U,"")</f>
        <v>0</v>
      </c>
      <c r="N22" s="106">
        <v>0</v>
      </c>
    </row>
    <row r="23" spans="1:14" x14ac:dyDescent="0.25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5" t="str">
        <f>IFERROR(INDEX(Contratos!L:L,MATCH(D23,Contratos!R:R,0)),"")</f>
        <v/>
      </c>
      <c r="H23" s="106">
        <f>IFERROR(INDEX(Contratos!G:G,MATCH(D23,Contratos!R:R,0)),0)</f>
        <v>0</v>
      </c>
      <c r="I23" s="106">
        <f>SUMIFS(Fluxo!O:O,Fluxo!U:U,"&lt;="&amp;$K$2,Fluxo!D:D,$D23)</f>
        <v>0</v>
      </c>
      <c r="J23" s="106">
        <f>SUMIFS(Fluxo!N:N,Fluxo!S:S,"&gt;"&amp;$K$2,Fluxo!S:S,"&lt;"&amp;$K$4,Fluxo!D:D,$D23,Fluxo!U:U,"")+SUMIFS(Fluxo!O:O,Fluxo!U:U,"&gt;"&amp;$K$2,Fluxo!D:D,$D23)</f>
        <v>0</v>
      </c>
      <c r="K23" s="106">
        <f>SUMIFS(Fluxo!N:N,Fluxo!S:S,"&gt;="&amp;$K$4,Fluxo!D:D,$D23,Fluxo!U:U,"")</f>
        <v>0</v>
      </c>
      <c r="L23" s="106">
        <f t="shared" si="1"/>
        <v>0</v>
      </c>
      <c r="M23" s="106">
        <f>SUMIFS(Fluxo!N:N,Fluxo!S:S,"&lt;"&amp;$K$2,Fluxo!D:D,$D23,Fluxo!U:U,"")</f>
        <v>0</v>
      </c>
      <c r="N23" s="106">
        <v>0</v>
      </c>
    </row>
    <row r="24" spans="1:14" s="107" customFormat="1" x14ac:dyDescent="0.25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5">
        <f>IFERROR(INDEX(Contratos!L:L,MATCH(D24,Contratos!R:R,0)),"")</f>
        <v>45063</v>
      </c>
      <c r="H24" s="106">
        <f>IFERROR(INDEX(Contratos!G:G,MATCH(D24,Contratos!R:R,0)),0)</f>
        <v>875000</v>
      </c>
      <c r="I24" s="106">
        <f>SUMIFS(Fluxo!O:O,Fluxo!U:U,"&lt;="&amp;$K$2,Fluxo!D:D,$D24)</f>
        <v>715722.7000000003</v>
      </c>
      <c r="J24" s="106">
        <f>SUMIFS(Fluxo!N:N,Fluxo!S:S,"&gt;"&amp;$K$2,Fluxo!S:S,"&lt;"&amp;$K$4,Fluxo!D:D,$D24,Fluxo!U:U,"")+SUMIFS(Fluxo!O:O,Fluxo!U:U,"&gt;"&amp;$K$2,Fluxo!D:D,$D24)</f>
        <v>152887.49999999997</v>
      </c>
      <c r="K24" s="106">
        <f>SUMIFS(Fluxo!N:N,Fluxo!S:S,"&gt;="&amp;$K$4,Fluxo!D:D,$D24,Fluxo!U:U,"")</f>
        <v>130596.09</v>
      </c>
      <c r="L24" s="106">
        <f t="shared" si="1"/>
        <v>283483.58999999997</v>
      </c>
      <c r="M24" s="106">
        <f>SUMIFS(Fluxo!N:N,Fluxo!S:S,"&lt;"&amp;$K$2,Fluxo!D:D,$D24,Fluxo!U:U,"")</f>
        <v>0</v>
      </c>
      <c r="N24" s="106">
        <v>0</v>
      </c>
    </row>
    <row r="25" spans="1:14" x14ac:dyDescent="0.25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5">
        <f>IFERROR(INDEX(Contratos!L:L,MATCH(D25,Contratos!R:R,0)),"")</f>
        <v>45464</v>
      </c>
      <c r="H25" s="106">
        <f>IFERROR(INDEX(Contratos!G:G,MATCH(D25,Contratos!R:R,0)),0)</f>
        <v>707082</v>
      </c>
      <c r="I25" s="106">
        <f>SUMIFS(Fluxo!O:O,Fluxo!U:U,"&lt;="&amp;$K$2,Fluxo!D:D,$D25)</f>
        <v>374607.40999999992</v>
      </c>
      <c r="J25" s="106">
        <f>SUMIFS(Fluxo!N:N,Fluxo!S:S,"&gt;"&amp;$K$2,Fluxo!S:S,"&lt;"&amp;$K$4,Fluxo!D:D,$D25,Fluxo!U:U,"")+SUMIFS(Fluxo!O:O,Fluxo!U:U,"&gt;"&amp;$K$2,Fluxo!D:D,$D25)</f>
        <v>221702.01999999993</v>
      </c>
      <c r="K25" s="106">
        <f>SUMIFS(Fluxo!N:N,Fluxo!S:S,"&gt;="&amp;$K$4,Fluxo!D:D,$D25,Fluxo!U:U,"")</f>
        <v>209922.65000000002</v>
      </c>
      <c r="L25" s="106">
        <f t="shared" si="1"/>
        <v>431624.66999999993</v>
      </c>
      <c r="M25" s="106">
        <f>SUMIFS(Fluxo!N:N,Fluxo!S:S,"&lt;"&amp;$K$2,Fluxo!D:D,$D25,Fluxo!U:U,"")</f>
        <v>0</v>
      </c>
      <c r="N25" s="106">
        <v>0</v>
      </c>
    </row>
    <row r="26" spans="1:14" s="107" customFormat="1" x14ac:dyDescent="0.25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5">
        <f>IFERROR(INDEX(Contratos!L:L,MATCH(D26,Contratos!R:R,0)),"")</f>
        <v>45314</v>
      </c>
      <c r="H26" s="106">
        <f>IFERROR(INDEX(Contratos!G:G,MATCH(D26,Contratos!R:R,0)),0)</f>
        <v>938705</v>
      </c>
      <c r="I26" s="106">
        <f>SUMIFS(Fluxo!O:O,Fluxo!U:U,"&lt;="&amp;$K$2,Fluxo!D:D,$D26)</f>
        <v>232599.53999999998</v>
      </c>
      <c r="J26" s="106">
        <f>SUMIFS(Fluxo!N:N,Fluxo!S:S,"&gt;"&amp;$K$2,Fluxo!S:S,"&lt;"&amp;$K$4,Fluxo!D:D,$D26,Fluxo!U:U,"")+SUMIFS(Fluxo!O:O,Fluxo!U:U,"&gt;"&amp;$K$2,Fluxo!D:D,$D26)</f>
        <v>318733.97000000015</v>
      </c>
      <c r="K26" s="106">
        <f>SUMIFS(Fluxo!N:N,Fluxo!S:S,"&gt;="&amp;$K$4,Fluxo!D:D,$D26,Fluxo!U:U,"")</f>
        <v>534867.43000000005</v>
      </c>
      <c r="L26" s="106">
        <f t="shared" si="1"/>
        <v>853601.40000000014</v>
      </c>
      <c r="M26" s="106">
        <f>SUMIFS(Fluxo!N:N,Fluxo!S:S,"&lt;"&amp;$K$2,Fluxo!D:D,$D26,Fluxo!U:U,"")</f>
        <v>0</v>
      </c>
      <c r="N26" s="106">
        <v>0</v>
      </c>
    </row>
    <row r="27" spans="1:14" s="107" customFormat="1" x14ac:dyDescent="0.25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Contrato Assinado</v>
      </c>
      <c r="F27" s="80" t="str">
        <f>IF(INDEX(Unidades!$V:$V,MATCH($D27,Unidades!$F:$F,0))=0,"",INDEX(Unidades!$V:$V,MATCH($D27,Unidades!$F:$F,0)))</f>
        <v>EVERTON ALVES FERREIRA</v>
      </c>
      <c r="G27" s="105">
        <f>IFERROR(INDEX(Contratos!L:L,MATCH(D27,Contratos!R:R,0)),"")</f>
        <v>45617</v>
      </c>
      <c r="H27" s="106">
        <f>IFERROR(INDEX(Contratos!G:G,MATCH(D27,Contratos!R:R,0)),0)</f>
        <v>1100129.8999999999</v>
      </c>
      <c r="I27" s="106">
        <f>SUMIFS(Fluxo!O:O,Fluxo!U:U,"&lt;="&amp;$K$2,Fluxo!D:D,$D27)</f>
        <v>25583.95</v>
      </c>
      <c r="J27" s="106">
        <f>SUMIFS(Fluxo!N:N,Fluxo!S:S,"&gt;"&amp;$K$2,Fluxo!S:S,"&lt;"&amp;$K$4,Fluxo!D:D,$D27,Fluxo!U:U,"")+SUMIFS(Fluxo!O:O,Fluxo!U:U,"&gt;"&amp;$K$2,Fluxo!D:D,$D27)</f>
        <v>284449.11</v>
      </c>
      <c r="K27" s="106">
        <f>SUMIFS(Fluxo!N:N,Fluxo!S:S,"&gt;="&amp;$K$4,Fluxo!D:D,$D27,Fluxo!U:U,"")</f>
        <v>801705.84</v>
      </c>
      <c r="L27" s="106">
        <f t="shared" si="1"/>
        <v>1086154.95</v>
      </c>
      <c r="M27" s="106">
        <f>SUMIFS(Fluxo!N:N,Fluxo!S:S,"&lt;"&amp;$K$2,Fluxo!D:D,$D27,Fluxo!U:U,"")</f>
        <v>0</v>
      </c>
      <c r="N27" s="106">
        <v>0</v>
      </c>
    </row>
    <row r="28" spans="1:14" s="107" customFormat="1" x14ac:dyDescent="0.25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5" t="str">
        <f>IFERROR(INDEX(Contratos!L:L,MATCH(D28,Contratos!R:R,0)),"")</f>
        <v/>
      </c>
      <c r="H28" s="106">
        <f>IFERROR(INDEX(Contratos!G:G,MATCH(D28,Contratos!R:R,0)),0)</f>
        <v>0</v>
      </c>
      <c r="I28" s="106">
        <f>SUMIFS(Fluxo!O:O,Fluxo!U:U,"&lt;="&amp;$K$2,Fluxo!D:D,$D28)</f>
        <v>0</v>
      </c>
      <c r="J28" s="106">
        <f>SUMIFS(Fluxo!N:N,Fluxo!S:S,"&gt;"&amp;$K$2,Fluxo!S:S,"&lt;"&amp;$K$4,Fluxo!D:D,$D28,Fluxo!U:U,"")+SUMIFS(Fluxo!O:O,Fluxo!U:U,"&gt;"&amp;$K$2,Fluxo!D:D,$D28)</f>
        <v>0</v>
      </c>
      <c r="K28" s="106">
        <f>SUMIFS(Fluxo!N:N,Fluxo!S:S,"&gt;="&amp;$K$4,Fluxo!D:D,$D28,Fluxo!U:U,"")</f>
        <v>0</v>
      </c>
      <c r="L28" s="106">
        <f t="shared" si="1"/>
        <v>0</v>
      </c>
      <c r="M28" s="106">
        <f>SUMIFS(Fluxo!N:N,Fluxo!S:S,"&lt;"&amp;$K$2,Fluxo!D:D,$D28,Fluxo!U:U,"")</f>
        <v>0</v>
      </c>
      <c r="N28" s="106">
        <v>0</v>
      </c>
    </row>
    <row r="29" spans="1:14" x14ac:dyDescent="0.25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5">
        <f>IFERROR(INDEX(Contratos!L:L,MATCH(D29,Contratos!R:R,0)),"")</f>
        <v>45062</v>
      </c>
      <c r="H29" s="106">
        <f>IFERROR(INDEX(Contratos!G:G,MATCH(D29,Contratos!R:R,0)),0)</f>
        <v>1028279.53</v>
      </c>
      <c r="I29" s="106">
        <f>SUMIFS(Fluxo!O:O,Fluxo!U:U,"&lt;="&amp;$K$2,Fluxo!D:D,$D29)</f>
        <v>267526.52999999997</v>
      </c>
      <c r="J29" s="106">
        <f>SUMIFS(Fluxo!N:N,Fluxo!S:S,"&gt;"&amp;$K$2,Fluxo!S:S,"&lt;"&amp;$K$4,Fluxo!D:D,$D29,Fluxo!U:U,"")+SUMIFS(Fluxo!O:O,Fluxo!U:U,"&gt;"&amp;$K$2,Fluxo!D:D,$D29)</f>
        <v>836467.92000000027</v>
      </c>
      <c r="K29" s="106">
        <f>SUMIFS(Fluxo!N:N,Fluxo!S:S,"&gt;="&amp;$K$4,Fluxo!D:D,$D29,Fluxo!U:U,"")</f>
        <v>544.15</v>
      </c>
      <c r="L29" s="106">
        <f t="shared" si="1"/>
        <v>837012.0700000003</v>
      </c>
      <c r="M29" s="106">
        <f>SUMIFS(Fluxo!N:N,Fluxo!S:S,"&lt;"&amp;$K$2,Fluxo!D:D,$D29,Fluxo!U:U,"")</f>
        <v>0</v>
      </c>
      <c r="N29" s="106">
        <v>0</v>
      </c>
    </row>
    <row r="30" spans="1:14" s="107" customFormat="1" x14ac:dyDescent="0.25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5">
        <f>IFERROR(INDEX(Contratos!L:L,MATCH(D30,Contratos!R:R,0)),"")</f>
        <v>45405</v>
      </c>
      <c r="H30" s="106">
        <f>IFERROR(INDEX(Contratos!G:G,MATCH(D30,Contratos!R:R,0)),0)</f>
        <v>747900</v>
      </c>
      <c r="I30" s="106">
        <f>SUMIFS(Fluxo!O:O,Fluxo!U:U,"&lt;="&amp;$K$2,Fluxo!D:D,$D30)</f>
        <v>210368.72999999998</v>
      </c>
      <c r="J30" s="106">
        <f>SUMIFS(Fluxo!N:N,Fluxo!S:S,"&gt;"&amp;$K$2,Fluxo!S:S,"&lt;"&amp;$K$4,Fluxo!D:D,$D30,Fluxo!U:U,"")+SUMIFS(Fluxo!O:O,Fluxo!U:U,"&gt;"&amp;$K$2,Fluxo!D:D,$D30)</f>
        <v>26522.100000000006</v>
      </c>
      <c r="K30" s="106">
        <f>SUMIFS(Fluxo!N:N,Fluxo!S:S,"&gt;="&amp;$K$4,Fluxo!D:D,$D30,Fluxo!U:U,"")</f>
        <v>554222.15999999992</v>
      </c>
      <c r="L30" s="106">
        <f t="shared" si="1"/>
        <v>580744.25999999989</v>
      </c>
      <c r="M30" s="106">
        <f>SUMIFS(Fluxo!N:N,Fluxo!S:S,"&lt;"&amp;$K$2,Fluxo!D:D,$D30,Fluxo!U:U,"")</f>
        <v>0</v>
      </c>
      <c r="N30" s="106">
        <v>0</v>
      </c>
    </row>
    <row r="31" spans="1:14" s="110" customFormat="1" x14ac:dyDescent="0.25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5">
        <f>IFERROR(INDEX(Contratos!L:L,MATCH(D31,Contratos!R:R,0)),"")</f>
        <v>45365</v>
      </c>
      <c r="H31" s="106">
        <f>IFERROR(INDEX(Contratos!G:G,MATCH(D31,Contratos!R:R,0)),0)</f>
        <v>1060038.26</v>
      </c>
      <c r="I31" s="106">
        <f>SUMIFS(Fluxo!O:O,Fluxo!U:U,"&lt;="&amp;$K$2,Fluxo!D:D,$D31)</f>
        <v>350746.12</v>
      </c>
      <c r="J31" s="106">
        <f>SUMIFS(Fluxo!N:N,Fluxo!S:S,"&gt;"&amp;$K$2,Fluxo!S:S,"&lt;"&amp;$K$4,Fluxo!D:D,$D31,Fluxo!U:U,"")+SUMIFS(Fluxo!O:O,Fluxo!U:U,"&gt;"&amp;$K$2,Fluxo!D:D,$D31)</f>
        <v>140676.15000000002</v>
      </c>
      <c r="K31" s="106">
        <f>SUMIFS(Fluxo!N:N,Fluxo!S:S,"&gt;="&amp;$K$4,Fluxo!D:D,$D31,Fluxo!U:U,"")</f>
        <v>765872.52</v>
      </c>
      <c r="L31" s="106">
        <f t="shared" si="1"/>
        <v>906548.67</v>
      </c>
      <c r="M31" s="106">
        <f>SUMIFS(Fluxo!N:N,Fluxo!S:S,"&lt;"&amp;$K$2,Fluxo!D:D,$D31,Fluxo!U:U,"")</f>
        <v>0</v>
      </c>
      <c r="N31" s="106">
        <v>0</v>
      </c>
    </row>
    <row r="32" spans="1:14" s="107" customFormat="1" x14ac:dyDescent="0.25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5" t="str">
        <f>IFERROR(INDEX(Contratos!L:L,MATCH(D32,Contratos!R:R,0)),"")</f>
        <v/>
      </c>
      <c r="H32" s="106">
        <f>IFERROR(INDEX(Contratos!G:G,MATCH(D32,Contratos!R:R,0)),0)</f>
        <v>0</v>
      </c>
      <c r="I32" s="106">
        <f>SUMIFS(Fluxo!O:O,Fluxo!U:U,"&lt;="&amp;$K$2,Fluxo!D:D,$D32)</f>
        <v>0</v>
      </c>
      <c r="J32" s="106">
        <f>SUMIFS(Fluxo!N:N,Fluxo!S:S,"&gt;"&amp;$K$2,Fluxo!S:S,"&lt;"&amp;$K$4,Fluxo!D:D,$D32,Fluxo!U:U,"")+SUMIFS(Fluxo!O:O,Fluxo!U:U,"&gt;"&amp;$K$2,Fluxo!D:D,$D32)</f>
        <v>0</v>
      </c>
      <c r="K32" s="106">
        <f>SUMIFS(Fluxo!N:N,Fluxo!S:S,"&gt;="&amp;$K$4,Fluxo!D:D,$D32,Fluxo!U:U,"")</f>
        <v>0</v>
      </c>
      <c r="L32" s="106">
        <f t="shared" si="1"/>
        <v>0</v>
      </c>
      <c r="M32" s="106">
        <f>SUMIFS(Fluxo!N:N,Fluxo!S:S,"&lt;"&amp;$K$2,Fluxo!D:D,$D32,Fluxo!U:U,"")</f>
        <v>0</v>
      </c>
      <c r="N32" s="106">
        <v>0</v>
      </c>
    </row>
    <row r="33" spans="1:14" s="107" customFormat="1" x14ac:dyDescent="0.25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5" t="str">
        <f>IFERROR(INDEX(Contratos!L:L,MATCH(D33,Contratos!R:R,0)),"")</f>
        <v/>
      </c>
      <c r="H33" s="106">
        <f>IFERROR(INDEX(Contratos!G:G,MATCH(D33,Contratos!R:R,0)),0)</f>
        <v>0</v>
      </c>
      <c r="I33" s="106">
        <f>SUMIFS(Fluxo!O:O,Fluxo!U:U,"&lt;="&amp;$K$2,Fluxo!D:D,$D33)</f>
        <v>0</v>
      </c>
      <c r="J33" s="106">
        <f>SUMIFS(Fluxo!N:N,Fluxo!S:S,"&gt;"&amp;$K$2,Fluxo!S:S,"&lt;"&amp;$K$4,Fluxo!D:D,$D33,Fluxo!U:U,"")+SUMIFS(Fluxo!O:O,Fluxo!U:U,"&gt;"&amp;$K$2,Fluxo!D:D,$D33)</f>
        <v>0</v>
      </c>
      <c r="K33" s="106">
        <f>SUMIFS(Fluxo!N:N,Fluxo!S:S,"&gt;="&amp;$K$4,Fluxo!D:D,$D33,Fluxo!U:U,"")</f>
        <v>0</v>
      </c>
      <c r="L33" s="106">
        <f t="shared" si="1"/>
        <v>0</v>
      </c>
      <c r="M33" s="106">
        <f>SUMIFS(Fluxo!N:N,Fluxo!S:S,"&lt;"&amp;$K$2,Fluxo!D:D,$D33,Fluxo!U:U,"")</f>
        <v>0</v>
      </c>
      <c r="N33" s="106">
        <v>0</v>
      </c>
    </row>
    <row r="34" spans="1:14" s="107" customFormat="1" x14ac:dyDescent="0.25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5">
        <f>IFERROR(INDEX(Contratos!L:L,MATCH(D34,Contratos!R:R,0)),"")</f>
        <v>45145</v>
      </c>
      <c r="H34" s="106">
        <f>IFERROR(INDEX(Contratos!G:G,MATCH(D34,Contratos!R:R,0)),0)</f>
        <v>1080311.6499999999</v>
      </c>
      <c r="I34" s="106">
        <f>SUMIFS(Fluxo!O:O,Fluxo!U:U,"&lt;="&amp;$K$2,Fluxo!D:D,$D34)</f>
        <v>154024.69</v>
      </c>
      <c r="J34" s="106">
        <f>SUMIFS(Fluxo!N:N,Fluxo!S:S,"&gt;"&amp;$K$2,Fluxo!S:S,"&lt;"&amp;$K$4,Fluxo!D:D,$D34,Fluxo!U:U,"")+SUMIFS(Fluxo!O:O,Fluxo!U:U,"&gt;"&amp;$K$2,Fluxo!D:D,$D34)</f>
        <v>196302.97000000003</v>
      </c>
      <c r="K34" s="106">
        <f>SUMIFS(Fluxo!N:N,Fluxo!S:S,"&gt;="&amp;$K$4,Fluxo!D:D,$D34,Fluxo!U:U,"")</f>
        <v>800461.63</v>
      </c>
      <c r="L34" s="106">
        <f t="shared" si="1"/>
        <v>996764.60000000009</v>
      </c>
      <c r="M34" s="106">
        <f>SUMIFS(Fluxo!N:N,Fluxo!S:S,"&lt;"&amp;$K$2,Fluxo!D:D,$D34,Fluxo!U:U,"")</f>
        <v>0</v>
      </c>
      <c r="N34" s="106">
        <v>0</v>
      </c>
    </row>
    <row r="35" spans="1:14" x14ac:dyDescent="0.25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5">
        <f>IFERROR(INDEX(Contratos!L:L,MATCH(D35,Contratos!R:R,0)),"")</f>
        <v>45221</v>
      </c>
      <c r="H35" s="106">
        <f>IFERROR(INDEX(Contratos!G:G,MATCH(D35,Contratos!R:R,0)),0)</f>
        <v>694531.56</v>
      </c>
      <c r="I35" s="106">
        <f>SUMIFS(Fluxo!O:O,Fluxo!U:U,"&lt;="&amp;$K$2,Fluxo!D:D,$D35)</f>
        <v>375734.56</v>
      </c>
      <c r="J35" s="106">
        <f>SUMIFS(Fluxo!N:N,Fluxo!S:S,"&gt;"&amp;$K$2,Fluxo!S:S,"&lt;"&amp;$K$4,Fluxo!D:D,$D35,Fluxo!U:U,"")+SUMIFS(Fluxo!O:O,Fluxo!U:U,"&gt;"&amp;$K$2,Fluxo!D:D,$D35)</f>
        <v>143102.70000000001</v>
      </c>
      <c r="K35" s="106">
        <f>SUMIFS(Fluxo!N:N,Fluxo!S:S,"&gt;="&amp;$K$4,Fluxo!D:D,$D35,Fluxo!U:U,"")</f>
        <v>283506.93</v>
      </c>
      <c r="L35" s="106">
        <f t="shared" si="1"/>
        <v>426609.63</v>
      </c>
      <c r="M35" s="106">
        <f>SUMIFS(Fluxo!N:N,Fluxo!S:S,"&lt;"&amp;$K$2,Fluxo!D:D,$D35,Fluxo!U:U,"")</f>
        <v>0</v>
      </c>
      <c r="N35" s="106">
        <v>0</v>
      </c>
    </row>
    <row r="36" spans="1:14" s="107" customFormat="1" x14ac:dyDescent="0.25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5">
        <f>IFERROR(INDEX(Contratos!L:L,MATCH(D36,Contratos!R:R,0)),"")</f>
        <v>45371</v>
      </c>
      <c r="H36" s="106">
        <f>IFERROR(INDEX(Contratos!G:G,MATCH(D36,Contratos!R:R,0)),0)</f>
        <v>1043766</v>
      </c>
      <c r="I36" s="106">
        <f>SUMIFS(Fluxo!O:O,Fluxo!U:U,"&lt;="&amp;$K$2,Fluxo!D:D,$D36)</f>
        <v>119827.27</v>
      </c>
      <c r="J36" s="106">
        <f>SUMIFS(Fluxo!N:N,Fluxo!S:S,"&gt;"&amp;$K$2,Fluxo!S:S,"&lt;"&amp;$K$4,Fluxo!D:D,$D36,Fluxo!U:U,"")+SUMIFS(Fluxo!O:O,Fluxo!U:U,"&gt;"&amp;$K$2,Fluxo!D:D,$D36)</f>
        <v>296030.19</v>
      </c>
      <c r="K36" s="106">
        <f>SUMIFS(Fluxo!N:N,Fluxo!S:S,"&gt;="&amp;$K$4,Fluxo!D:D,$D36,Fluxo!U:U,"")</f>
        <v>683618.4</v>
      </c>
      <c r="L36" s="106">
        <f t="shared" si="1"/>
        <v>979648.59000000008</v>
      </c>
      <c r="M36" s="106">
        <f>SUMIFS(Fluxo!N:N,Fluxo!S:S,"&lt;"&amp;$K$2,Fluxo!D:D,$D36,Fluxo!U:U,"")</f>
        <v>0</v>
      </c>
      <c r="N36" s="106">
        <v>0</v>
      </c>
    </row>
    <row r="37" spans="1:14" s="107" customFormat="1" x14ac:dyDescent="0.25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5" t="str">
        <f>IFERROR(INDEX(Contratos!L:L,MATCH(D37,Contratos!R:R,0)),"")</f>
        <v/>
      </c>
      <c r="H37" s="106">
        <f>IFERROR(INDEX(Contratos!G:G,MATCH(D37,Contratos!R:R,0)),0)</f>
        <v>0</v>
      </c>
      <c r="I37" s="106">
        <f>SUMIFS(Fluxo!O:O,Fluxo!U:U,"&lt;="&amp;$K$2,Fluxo!D:D,$D37)</f>
        <v>0</v>
      </c>
      <c r="J37" s="106">
        <f>SUMIFS(Fluxo!N:N,Fluxo!S:S,"&gt;"&amp;$K$2,Fluxo!S:S,"&lt;"&amp;$K$4,Fluxo!D:D,$D37,Fluxo!U:U,"")+SUMIFS(Fluxo!O:O,Fluxo!U:U,"&gt;"&amp;$K$2,Fluxo!D:D,$D37)</f>
        <v>0</v>
      </c>
      <c r="K37" s="106">
        <f>SUMIFS(Fluxo!N:N,Fluxo!S:S,"&gt;="&amp;$K$4,Fluxo!D:D,$D37,Fluxo!U:U,"")</f>
        <v>0</v>
      </c>
      <c r="L37" s="106">
        <f t="shared" si="1"/>
        <v>0</v>
      </c>
      <c r="M37" s="106">
        <f>SUMIFS(Fluxo!N:N,Fluxo!S:S,"&lt;"&amp;$K$2,Fluxo!D:D,$D37,Fluxo!U:U,"")</f>
        <v>0</v>
      </c>
      <c r="N37" s="106">
        <v>0</v>
      </c>
    </row>
    <row r="38" spans="1:14" s="107" customFormat="1" x14ac:dyDescent="0.25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5" t="str">
        <f>IFERROR(INDEX(Contratos!L:L,MATCH(D38,Contratos!R:R,0)),"")</f>
        <v/>
      </c>
      <c r="H38" s="106">
        <f>IFERROR(INDEX(Contratos!G:G,MATCH(D38,Contratos!R:R,0)),0)</f>
        <v>0</v>
      </c>
      <c r="I38" s="106">
        <f>SUMIFS(Fluxo!O:O,Fluxo!U:U,"&lt;="&amp;$K$2,Fluxo!D:D,$D38)</f>
        <v>0</v>
      </c>
      <c r="J38" s="106">
        <f>SUMIFS(Fluxo!N:N,Fluxo!S:S,"&gt;"&amp;$K$2,Fluxo!S:S,"&lt;"&amp;$K$4,Fluxo!D:D,$D38,Fluxo!U:U,"")+SUMIFS(Fluxo!O:O,Fluxo!U:U,"&gt;"&amp;$K$2,Fluxo!D:D,$D38)</f>
        <v>0</v>
      </c>
      <c r="K38" s="106">
        <f>SUMIFS(Fluxo!N:N,Fluxo!S:S,"&gt;="&amp;$K$4,Fluxo!D:D,$D38,Fluxo!U:U,"")</f>
        <v>0</v>
      </c>
      <c r="L38" s="106">
        <f t="shared" si="1"/>
        <v>0</v>
      </c>
      <c r="M38" s="106">
        <f>SUMIFS(Fluxo!N:N,Fluxo!S:S,"&lt;"&amp;$K$2,Fluxo!D:D,$D38,Fluxo!U:U,"")</f>
        <v>0</v>
      </c>
      <c r="N38" s="106">
        <v>0</v>
      </c>
    </row>
    <row r="39" spans="1:14" x14ac:dyDescent="0.25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5">
        <f>IFERROR(INDEX(Contratos!L:L,MATCH(D39,Contratos!R:R,0)),"")</f>
        <v>45534</v>
      </c>
      <c r="H39" s="106">
        <f>IFERROR(INDEX(Contratos!G:G,MATCH(D39,Contratos!R:R,0)),0)</f>
        <v>1092424.5</v>
      </c>
      <c r="I39" s="106">
        <f>SUMIFS(Fluxo!O:O,Fluxo!U:U,"&lt;="&amp;$K$2,Fluxo!D:D,$D39)</f>
        <v>428600</v>
      </c>
      <c r="J39" s="106">
        <f>SUMIFS(Fluxo!N:N,Fluxo!S:S,"&gt;"&amp;$K$2,Fluxo!S:S,"&lt;"&amp;$K$4,Fluxo!D:D,$D39,Fluxo!U:U,"")+SUMIFS(Fluxo!O:O,Fluxo!U:U,"&gt;"&amp;$K$2,Fluxo!D:D,$D39)</f>
        <v>0</v>
      </c>
      <c r="K39" s="106">
        <f>SUMIFS(Fluxo!N:N,Fluxo!S:S,"&gt;="&amp;$K$4,Fluxo!D:D,$D39,Fluxo!U:U,"")</f>
        <v>684665.75</v>
      </c>
      <c r="L39" s="106">
        <f t="shared" si="1"/>
        <v>684665.75</v>
      </c>
      <c r="M39" s="106">
        <f>SUMIFS(Fluxo!N:N,Fluxo!S:S,"&lt;"&amp;$K$2,Fluxo!D:D,$D39,Fluxo!U:U,"")</f>
        <v>0</v>
      </c>
      <c r="N39" s="106">
        <v>0</v>
      </c>
    </row>
    <row r="40" spans="1:14" s="107" customFormat="1" x14ac:dyDescent="0.25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5">
        <f>IFERROR(INDEX(Contratos!L:L,MATCH(D40,Contratos!R:R,0)),"")</f>
        <v>45184</v>
      </c>
      <c r="H40" s="106">
        <f>IFERROR(INDEX(Contratos!G:G,MATCH(D40,Contratos!R:R,0)),0)</f>
        <v>693396.33</v>
      </c>
      <c r="I40" s="106">
        <f>SUMIFS(Fluxo!O:O,Fluxo!U:U,"&lt;="&amp;$K$2,Fluxo!D:D,$D40)</f>
        <v>349186.73000000004</v>
      </c>
      <c r="J40" s="106">
        <f>SUMIFS(Fluxo!N:N,Fluxo!S:S,"&gt;"&amp;$K$2,Fluxo!S:S,"&lt;"&amp;$K$4,Fluxo!D:D,$D40,Fluxo!U:U,"")+SUMIFS(Fluxo!O:O,Fluxo!U:U,"&gt;"&amp;$K$2,Fluxo!D:D,$D40)</f>
        <v>274007.7699999999</v>
      </c>
      <c r="K40" s="106">
        <f>SUMIFS(Fluxo!N:N,Fluxo!S:S,"&gt;="&amp;$K$4,Fluxo!D:D,$D40,Fluxo!U:U,"")</f>
        <v>177258</v>
      </c>
      <c r="L40" s="106">
        <f t="shared" si="1"/>
        <v>451265.7699999999</v>
      </c>
      <c r="M40" s="106">
        <f>SUMIFS(Fluxo!N:N,Fluxo!S:S,"&lt;"&amp;$K$2,Fluxo!D:D,$D40,Fluxo!U:U,"")</f>
        <v>0</v>
      </c>
      <c r="N40" s="106">
        <v>0</v>
      </c>
    </row>
    <row r="41" spans="1:14" s="107" customFormat="1" x14ac:dyDescent="0.25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5">
        <f>IFERROR(INDEX(Contratos!L:L,MATCH(D41,Contratos!R:R,0)),"")</f>
        <v>45373</v>
      </c>
      <c r="H41" s="106">
        <f>IFERROR(INDEX(Contratos!G:G,MATCH(D41,Contratos!R:R,0)),0)</f>
        <v>1055812.29</v>
      </c>
      <c r="I41" s="106">
        <f>SUMIFS(Fluxo!O:O,Fluxo!U:U,"&lt;="&amp;$K$2,Fluxo!D:D,$D41)</f>
        <v>123706.34999999999</v>
      </c>
      <c r="J41" s="106">
        <f>SUMIFS(Fluxo!N:N,Fluxo!S:S,"&gt;"&amp;$K$2,Fluxo!S:S,"&lt;"&amp;$K$4,Fluxo!D:D,$D41,Fluxo!U:U,"")+SUMIFS(Fluxo!O:O,Fluxo!U:U,"&gt;"&amp;$K$2,Fluxo!D:D,$D41)</f>
        <v>162784.01</v>
      </c>
      <c r="K41" s="106">
        <f>SUMIFS(Fluxo!N:N,Fluxo!S:S,"&gt;="&amp;$K$4,Fluxo!D:D,$D41,Fluxo!U:U,"")</f>
        <v>851681.76</v>
      </c>
      <c r="L41" s="106">
        <f t="shared" si="1"/>
        <v>1014465.77</v>
      </c>
      <c r="M41" s="106">
        <f>SUMIFS(Fluxo!N:N,Fluxo!S:S,"&lt;"&amp;$K$2,Fluxo!D:D,$D41,Fluxo!U:U,"")</f>
        <v>5458.93</v>
      </c>
      <c r="N41" s="106">
        <v>0</v>
      </c>
    </row>
    <row r="42" spans="1:14" x14ac:dyDescent="0.25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5" t="str">
        <f>IFERROR(INDEX(Contratos!L:L,MATCH(D42,Contratos!R:R,0)),"")</f>
        <v/>
      </c>
      <c r="H42" s="106">
        <f>IFERROR(INDEX(Contratos!G:G,MATCH(D42,Contratos!R:R,0)),0)</f>
        <v>0</v>
      </c>
      <c r="I42" s="106">
        <f>SUMIFS(Fluxo!O:O,Fluxo!U:U,"&lt;="&amp;$K$2,Fluxo!D:D,$D42)</f>
        <v>0</v>
      </c>
      <c r="J42" s="106">
        <f>SUMIFS(Fluxo!N:N,Fluxo!S:S,"&gt;"&amp;$K$2,Fluxo!S:S,"&lt;"&amp;$K$4,Fluxo!D:D,$D42,Fluxo!U:U,"")+SUMIFS(Fluxo!O:O,Fluxo!U:U,"&gt;"&amp;$K$2,Fluxo!D:D,$D42)</f>
        <v>0</v>
      </c>
      <c r="K42" s="106">
        <f>SUMIFS(Fluxo!N:N,Fluxo!S:S,"&gt;="&amp;$K$4,Fluxo!D:D,$D42,Fluxo!U:U,"")</f>
        <v>0</v>
      </c>
      <c r="L42" s="106">
        <f t="shared" si="1"/>
        <v>0</v>
      </c>
      <c r="M42" s="106">
        <f>SUMIFS(Fluxo!N:N,Fluxo!S:S,"&lt;"&amp;$K$2,Fluxo!D:D,$D42,Fluxo!U:U,"")</f>
        <v>0</v>
      </c>
      <c r="N42" s="106">
        <v>0</v>
      </c>
    </row>
    <row r="43" spans="1:14" x14ac:dyDescent="0.25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5" t="str">
        <f>IFERROR(INDEX(Contratos!L:L,MATCH(D43,Contratos!R:R,0)),"")</f>
        <v/>
      </c>
      <c r="H43" s="106">
        <f>IFERROR(INDEX(Contratos!G:G,MATCH(D43,Contratos!R:R,0)),0)</f>
        <v>0</v>
      </c>
      <c r="I43" s="106">
        <f>SUMIFS(Fluxo!O:O,Fluxo!U:U,"&lt;="&amp;$K$2,Fluxo!D:D,$D43)</f>
        <v>0</v>
      </c>
      <c r="J43" s="106">
        <f>SUMIFS(Fluxo!N:N,Fluxo!S:S,"&gt;"&amp;$K$2,Fluxo!S:S,"&lt;"&amp;$K$4,Fluxo!D:D,$D43,Fluxo!U:U,"")+SUMIFS(Fluxo!O:O,Fluxo!U:U,"&gt;"&amp;$K$2,Fluxo!D:D,$D43)</f>
        <v>0</v>
      </c>
      <c r="K43" s="106">
        <f>SUMIFS(Fluxo!N:N,Fluxo!S:S,"&gt;="&amp;$K$4,Fluxo!D:D,$D43,Fluxo!U:U,"")</f>
        <v>0</v>
      </c>
      <c r="L43" s="106">
        <f t="shared" si="1"/>
        <v>0</v>
      </c>
      <c r="M43" s="106">
        <f>SUMIFS(Fluxo!N:N,Fluxo!S:S,"&lt;"&amp;$K$2,Fluxo!D:D,$D43,Fluxo!U:U,"")</f>
        <v>0</v>
      </c>
      <c r="N43" s="106">
        <v>0</v>
      </c>
    </row>
    <row r="44" spans="1:14" x14ac:dyDescent="0.25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5">
        <f>IFERROR(INDEX(Contratos!L:L,MATCH(D44,Contratos!R:R,0)),"")</f>
        <v>45168</v>
      </c>
      <c r="H44" s="106">
        <f>IFERROR(INDEX(Contratos!G:G,MATCH(D44,Contratos!R:R,0)),0)</f>
        <v>1097503.5</v>
      </c>
      <c r="I44" s="106">
        <f>SUMIFS(Fluxo!O:O,Fluxo!U:U,"&lt;="&amp;$K$2,Fluxo!D:D,$D44)</f>
        <v>225660.31000000008</v>
      </c>
      <c r="J44" s="106">
        <f>SUMIFS(Fluxo!N:N,Fluxo!S:S,"&gt;"&amp;$K$2,Fluxo!S:S,"&lt;"&amp;$K$4,Fluxo!D:D,$D44,Fluxo!U:U,"")+SUMIFS(Fluxo!O:O,Fluxo!U:U,"&gt;"&amp;$K$2,Fluxo!D:D,$D44)</f>
        <v>155540.61000000002</v>
      </c>
      <c r="K44" s="106">
        <f>SUMIFS(Fluxo!N:N,Fluxo!S:S,"&gt;="&amp;$K$4,Fluxo!D:D,$D44,Fluxo!U:U,"")</f>
        <v>782573.02999999991</v>
      </c>
      <c r="L44" s="106">
        <f t="shared" si="1"/>
        <v>938113.6399999999</v>
      </c>
      <c r="M44" s="106">
        <f>SUMIFS(Fluxo!N:N,Fluxo!S:S,"&lt;"&amp;$K$2,Fluxo!D:D,$D44,Fluxo!U:U,"")</f>
        <v>0</v>
      </c>
      <c r="N44" s="106">
        <v>0</v>
      </c>
    </row>
    <row r="45" spans="1:14" x14ac:dyDescent="0.25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5">
        <f>IFERROR(INDEX(Contratos!L:L,MATCH(D45,Contratos!R:R,0)),"")</f>
        <v>45321</v>
      </c>
      <c r="H45" s="106">
        <f>IFERROR(INDEX(Contratos!G:G,MATCH(D45,Contratos!R:R,0)),0)</f>
        <v>706462</v>
      </c>
      <c r="I45" s="106">
        <f>SUMIFS(Fluxo!O:O,Fluxo!U:U,"&lt;="&amp;$K$2,Fluxo!D:D,$D45)</f>
        <v>260462</v>
      </c>
      <c r="J45" s="106">
        <f>SUMIFS(Fluxo!N:N,Fluxo!S:S,"&gt;"&amp;$K$2,Fluxo!S:S,"&lt;"&amp;$K$4,Fluxo!D:D,$D45,Fluxo!U:U,"")+SUMIFS(Fluxo!O:O,Fluxo!U:U,"&gt;"&amp;$K$2,Fluxo!D:D,$D45)</f>
        <v>473830.86</v>
      </c>
      <c r="K45" s="106">
        <f>SUMIFS(Fluxo!N:N,Fluxo!S:S,"&gt;="&amp;$K$4,Fluxo!D:D,$D45,Fluxo!U:U,"")</f>
        <v>425.34</v>
      </c>
      <c r="L45" s="106">
        <f t="shared" si="1"/>
        <v>474256.2</v>
      </c>
      <c r="M45" s="106">
        <f>SUMIFS(Fluxo!N:N,Fluxo!S:S,"&lt;"&amp;$K$2,Fluxo!D:D,$D45,Fluxo!U:U,"")</f>
        <v>0</v>
      </c>
      <c r="N45" s="106">
        <v>0</v>
      </c>
    </row>
    <row r="46" spans="1:14" x14ac:dyDescent="0.25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PRÓSPERO ORTIZ</v>
      </c>
      <c r="G46" s="105">
        <f>IFERROR(INDEX(Contratos!L:L,MATCH(D46,Contratos!R:R,0)),"")</f>
        <v>45399</v>
      </c>
      <c r="H46" s="106">
        <f>IFERROR(INDEX(Contratos!G:G,MATCH(D46,Contratos!R:R,0)),0)</f>
        <v>1107697</v>
      </c>
      <c r="I46" s="106">
        <f>SUMIFS(Fluxo!O:O,Fluxo!U:U,"&lt;="&amp;$K$2,Fluxo!D:D,$D46)</f>
        <v>164095.06</v>
      </c>
      <c r="J46" s="106">
        <f>SUMIFS(Fluxo!N:N,Fluxo!S:S,"&gt;"&amp;$K$2,Fluxo!S:S,"&lt;"&amp;$K$4,Fluxo!D:D,$D46,Fluxo!U:U,"")+SUMIFS(Fluxo!O:O,Fluxo!U:U,"&gt;"&amp;$K$2,Fluxo!D:D,$D46)</f>
        <v>271493.19</v>
      </c>
      <c r="K46" s="106">
        <f>SUMIFS(Fluxo!N:N,Fluxo!S:S,"&gt;="&amp;$K$4,Fluxo!D:D,$D46,Fluxo!U:U,"")</f>
        <v>864334.23</v>
      </c>
      <c r="L46" s="106">
        <f t="shared" si="1"/>
        <v>1135827.42</v>
      </c>
      <c r="M46" s="106">
        <f>SUMIFS(Fluxo!N:N,Fluxo!S:S,"&lt;"&amp;$K$2,Fluxo!D:D,$D46,Fluxo!U:U,"")</f>
        <v>0</v>
      </c>
      <c r="N46" s="106">
        <v>0</v>
      </c>
    </row>
    <row r="47" spans="1:14" s="107" customFormat="1" x14ac:dyDescent="0.25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5" t="str">
        <f>IFERROR(INDEX(Contratos!L:L,MATCH(D47,Contratos!R:R,0)),"")</f>
        <v/>
      </c>
      <c r="H47" s="106">
        <f>IFERROR(INDEX(Contratos!G:G,MATCH(D47,Contratos!R:R,0)),0)</f>
        <v>0</v>
      </c>
      <c r="I47" s="106">
        <f>SUMIFS(Fluxo!O:O,Fluxo!U:U,"&lt;="&amp;$K$2,Fluxo!D:D,$D47)</f>
        <v>0</v>
      </c>
      <c r="J47" s="106">
        <f>SUMIFS(Fluxo!N:N,Fluxo!S:S,"&gt;"&amp;$K$2,Fluxo!S:S,"&lt;"&amp;$K$4,Fluxo!D:D,$D47,Fluxo!U:U,"")+SUMIFS(Fluxo!O:O,Fluxo!U:U,"&gt;"&amp;$K$2,Fluxo!D:D,$D47)</f>
        <v>0</v>
      </c>
      <c r="K47" s="106">
        <f>SUMIFS(Fluxo!N:N,Fluxo!S:S,"&gt;="&amp;$K$4,Fluxo!D:D,$D47,Fluxo!U:U,"")</f>
        <v>0</v>
      </c>
      <c r="L47" s="106">
        <f t="shared" si="1"/>
        <v>0</v>
      </c>
      <c r="M47" s="106">
        <f>SUMIFS(Fluxo!N:N,Fluxo!S:S,"&lt;"&amp;$K$2,Fluxo!D:D,$D47,Fluxo!U:U,"")</f>
        <v>0</v>
      </c>
      <c r="N47" s="106">
        <v>0</v>
      </c>
    </row>
    <row r="48" spans="1:14" x14ac:dyDescent="0.25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5" t="str">
        <f>IFERROR(INDEX(Contratos!L:L,MATCH(D48,Contratos!R:R,0)),"")</f>
        <v/>
      </c>
      <c r="H48" s="106">
        <f>IFERROR(INDEX(Contratos!G:G,MATCH(D48,Contratos!R:R,0)),0)</f>
        <v>0</v>
      </c>
      <c r="I48" s="106">
        <f>SUMIFS(Fluxo!O:O,Fluxo!U:U,"&lt;="&amp;$K$2,Fluxo!D:D,$D48)</f>
        <v>0</v>
      </c>
      <c r="J48" s="106">
        <f>SUMIFS(Fluxo!N:N,Fluxo!S:S,"&gt;"&amp;$K$2,Fluxo!S:S,"&lt;"&amp;$K$4,Fluxo!D:D,$D48,Fluxo!U:U,"")+SUMIFS(Fluxo!O:O,Fluxo!U:U,"&gt;"&amp;$K$2,Fluxo!D:D,$D48)</f>
        <v>0</v>
      </c>
      <c r="K48" s="106">
        <f>SUMIFS(Fluxo!N:N,Fluxo!S:S,"&gt;="&amp;$K$4,Fluxo!D:D,$D48,Fluxo!U:U,"")</f>
        <v>0</v>
      </c>
      <c r="L48" s="106">
        <f t="shared" si="1"/>
        <v>0</v>
      </c>
      <c r="M48" s="106">
        <f>SUMIFS(Fluxo!N:N,Fluxo!S:S,"&lt;"&amp;$K$2,Fluxo!D:D,$D48,Fluxo!U:U,"")</f>
        <v>0</v>
      </c>
      <c r="N48" s="106">
        <v>0</v>
      </c>
    </row>
    <row r="49" spans="1:14" x14ac:dyDescent="0.25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5">
        <f>IFERROR(INDEX(Contratos!L:L,MATCH(D49,Contratos!R:R,0)),"")</f>
        <v>45535</v>
      </c>
      <c r="H49" s="106">
        <f>IFERROR(INDEX(Contratos!G:G,MATCH(D49,Contratos!R:R,0)),0)</f>
        <v>1092159.96</v>
      </c>
      <c r="I49" s="106">
        <f>SUMIFS(Fluxo!O:O,Fluxo!U:U,"&lt;="&amp;$K$2,Fluxo!D:D,$D49)</f>
        <v>669059.5199999999</v>
      </c>
      <c r="J49" s="106">
        <f>SUMIFS(Fluxo!N:N,Fluxo!S:S,"&gt;"&amp;$K$2,Fluxo!S:S,"&lt;"&amp;$K$4,Fluxo!D:D,$D49,Fluxo!U:U,"")+SUMIFS(Fluxo!O:O,Fluxo!U:U,"&gt;"&amp;$K$2,Fluxo!D:D,$D49)</f>
        <v>180458.56000000008</v>
      </c>
      <c r="K49" s="106">
        <f>SUMIFS(Fluxo!N:N,Fluxo!S:S,"&gt;="&amp;$K$4,Fluxo!D:D,$D49,Fluxo!U:U,"")</f>
        <v>256377.94999999998</v>
      </c>
      <c r="L49" s="106">
        <f t="shared" si="1"/>
        <v>436836.51000000007</v>
      </c>
      <c r="M49" s="106">
        <f>SUMIFS(Fluxo!N:N,Fluxo!S:S,"&lt;"&amp;$K$2,Fluxo!D:D,$D49,Fluxo!U:U,"")</f>
        <v>0</v>
      </c>
      <c r="N49" s="106">
        <v>0</v>
      </c>
    </row>
    <row r="50" spans="1:14" s="107" customFormat="1" x14ac:dyDescent="0.25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5">
        <f>IFERROR(INDEX(Contratos!L:L,MATCH(D50,Contratos!R:R,0)),"")</f>
        <v>45554</v>
      </c>
      <c r="H50" s="106">
        <f>IFERROR(INDEX(Contratos!G:G,MATCH(D50,Contratos!R:R,0)),0)</f>
        <v>808542.86</v>
      </c>
      <c r="I50" s="106">
        <f>SUMIFS(Fluxo!O:O,Fluxo!U:U,"&lt;="&amp;$K$2,Fluxo!D:D,$D50)</f>
        <v>40708.99</v>
      </c>
      <c r="J50" s="106">
        <f>SUMIFS(Fluxo!N:N,Fluxo!S:S,"&gt;"&amp;$K$2,Fluxo!S:S,"&lt;"&amp;$K$4,Fluxo!D:D,$D50,Fluxo!U:U,"")+SUMIFS(Fluxo!O:O,Fluxo!U:U,"&gt;"&amp;$K$2,Fluxo!D:D,$D50)</f>
        <v>228246.62000000002</v>
      </c>
      <c r="K50" s="106">
        <f>SUMIFS(Fluxo!N:N,Fluxo!S:S,"&gt;="&amp;$K$4,Fluxo!D:D,$D50,Fluxo!U:U,"")</f>
        <v>558579.65999999992</v>
      </c>
      <c r="L50" s="106">
        <f t="shared" si="1"/>
        <v>786826.27999999991</v>
      </c>
      <c r="M50" s="106">
        <f>SUMIFS(Fluxo!N:N,Fluxo!S:S,"&lt;"&amp;$K$2,Fluxo!D:D,$D50,Fluxo!U:U,"")</f>
        <v>0</v>
      </c>
      <c r="N50" s="106">
        <v>0</v>
      </c>
    </row>
    <row r="51" spans="1:14" x14ac:dyDescent="0.25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5">
        <f>IFERROR(INDEX(Contratos!L:L,MATCH(D51,Contratos!R:R,0)),"")</f>
        <v>45404</v>
      </c>
      <c r="H51" s="106">
        <f>IFERROR(INDEX(Contratos!G:G,MATCH(D51,Contratos!R:R,0)),0)</f>
        <v>1082758</v>
      </c>
      <c r="I51" s="106">
        <f>SUMIFS(Fluxo!O:O,Fluxo!U:U,"&lt;="&amp;$K$2,Fluxo!D:D,$D51)</f>
        <v>221290.81999999998</v>
      </c>
      <c r="J51" s="106">
        <f>SUMIFS(Fluxo!N:N,Fluxo!S:S,"&gt;"&amp;$K$2,Fluxo!S:S,"&lt;"&amp;$K$4,Fluxo!D:D,$D51,Fluxo!U:U,"")+SUMIFS(Fluxo!O:O,Fluxo!U:U,"&gt;"&amp;$K$2,Fluxo!D:D,$D51)</f>
        <v>149588.31999999995</v>
      </c>
      <c r="K51" s="106">
        <f>SUMIFS(Fluxo!N:N,Fluxo!S:S,"&gt;="&amp;$K$4,Fluxo!D:D,$D51,Fluxo!U:U,"")</f>
        <v>769723.68</v>
      </c>
      <c r="L51" s="106">
        <f t="shared" si="1"/>
        <v>919312</v>
      </c>
      <c r="M51" s="106">
        <f>SUMIFS(Fluxo!N:N,Fluxo!S:S,"&lt;"&amp;$K$2,Fluxo!D:D,$D51,Fluxo!U:U,"")</f>
        <v>1079.79</v>
      </c>
      <c r="N51" s="106">
        <v>0</v>
      </c>
    </row>
    <row r="52" spans="1:14" s="107" customFormat="1" x14ac:dyDescent="0.25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5" t="str">
        <f>IFERROR(INDEX(Contratos!L:L,MATCH(D52,Contratos!R:R,0)),"")</f>
        <v/>
      </c>
      <c r="H52" s="106">
        <f>IFERROR(INDEX(Contratos!G:G,MATCH(D52,Contratos!R:R,0)),0)</f>
        <v>0</v>
      </c>
      <c r="I52" s="106">
        <f>SUMIFS(Fluxo!O:O,Fluxo!U:U,"&lt;="&amp;$K$2,Fluxo!D:D,$D52)</f>
        <v>0</v>
      </c>
      <c r="J52" s="106">
        <f>SUMIFS(Fluxo!N:N,Fluxo!S:S,"&gt;"&amp;$K$2,Fluxo!S:S,"&lt;"&amp;$K$4,Fluxo!D:D,$D52,Fluxo!U:U,"")+SUMIFS(Fluxo!O:O,Fluxo!U:U,"&gt;"&amp;$K$2,Fluxo!D:D,$D52)</f>
        <v>0</v>
      </c>
      <c r="K52" s="106">
        <f>SUMIFS(Fluxo!N:N,Fluxo!S:S,"&gt;="&amp;$K$4,Fluxo!D:D,$D52,Fluxo!U:U,"")</f>
        <v>0</v>
      </c>
      <c r="L52" s="106">
        <f t="shared" si="1"/>
        <v>0</v>
      </c>
      <c r="M52" s="106">
        <f>SUMIFS(Fluxo!N:N,Fluxo!S:S,"&lt;"&amp;$K$2,Fluxo!D:D,$D52,Fluxo!U:U,"")</f>
        <v>0</v>
      </c>
      <c r="N52" s="106">
        <v>0</v>
      </c>
    </row>
    <row r="53" spans="1:14" s="107" customFormat="1" x14ac:dyDescent="0.25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5" t="str">
        <f>IFERROR(INDEX(Contratos!L:L,MATCH(D53,Contratos!R:R,0)),"")</f>
        <v/>
      </c>
      <c r="H53" s="106">
        <f>IFERROR(INDEX(Contratos!G:G,MATCH(D53,Contratos!R:R,0)),0)</f>
        <v>0</v>
      </c>
      <c r="I53" s="106">
        <f>SUMIFS(Fluxo!O:O,Fluxo!U:U,"&lt;="&amp;$K$2,Fluxo!D:D,$D53)</f>
        <v>0</v>
      </c>
      <c r="J53" s="106">
        <f>SUMIFS(Fluxo!N:N,Fluxo!S:S,"&gt;"&amp;$K$2,Fluxo!S:S,"&lt;"&amp;$K$4,Fluxo!D:D,$D53,Fluxo!U:U,"")+SUMIFS(Fluxo!O:O,Fluxo!U:U,"&gt;"&amp;$K$2,Fluxo!D:D,$D53)</f>
        <v>0</v>
      </c>
      <c r="K53" s="106">
        <f>SUMIFS(Fluxo!N:N,Fluxo!S:S,"&gt;="&amp;$K$4,Fluxo!D:D,$D53,Fluxo!U:U,"")</f>
        <v>0</v>
      </c>
      <c r="L53" s="106">
        <f t="shared" ref="L53:L70" si="2">J53+K53</f>
        <v>0</v>
      </c>
      <c r="M53" s="106">
        <f>SUMIFS(Fluxo!N:N,Fluxo!S:S,"&lt;"&amp;$K$2,Fluxo!D:D,$D53,Fluxo!U:U,"")</f>
        <v>0</v>
      </c>
      <c r="N53" s="106">
        <v>0</v>
      </c>
    </row>
    <row r="54" spans="1:14" s="107" customFormat="1" x14ac:dyDescent="0.25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Contrato Assinado</v>
      </c>
      <c r="F54" s="80" t="str">
        <f>IF(INDEX(Unidades!$V:$V,MATCH($D54,Unidades!$F:$F,0))=0,"",INDEX(Unidades!$V:$V,MATCH($D54,Unidades!$F:$F,0)))</f>
        <v>NATHALIA BARDUZZI MAGAGNE</v>
      </c>
      <c r="G54" s="105">
        <f>IFERROR(INDEX(Contratos!L:L,MATCH(D54,Contratos!R:R,0)),"")</f>
        <v>45603</v>
      </c>
      <c r="H54" s="106">
        <f>IFERROR(INDEX(Contratos!G:G,MATCH(D54,Contratos!R:R,0)),0)</f>
        <v>1160898</v>
      </c>
      <c r="I54" s="106">
        <f>SUMIFS(Fluxo!O:O,Fluxo!U:U,"&lt;="&amp;$K$2,Fluxo!D:D,$D54)</f>
        <v>399325.24</v>
      </c>
      <c r="J54" s="106">
        <f>SUMIFS(Fluxo!N:N,Fluxo!S:S,"&gt;"&amp;$K$2,Fluxo!S:S,"&lt;"&amp;$K$4,Fluxo!D:D,$D54,Fluxo!U:U,"")+SUMIFS(Fluxo!O:O,Fluxo!U:U,"&gt;"&amp;$K$2,Fluxo!D:D,$D54)</f>
        <v>242591.99000000005</v>
      </c>
      <c r="K54" s="106">
        <f>SUMIFS(Fluxo!N:N,Fluxo!S:S,"&gt;="&amp;$K$4,Fluxo!D:D,$D54,Fluxo!U:U,"")</f>
        <v>527233.24</v>
      </c>
      <c r="L54" s="106">
        <f t="shared" si="2"/>
        <v>769825.23</v>
      </c>
      <c r="M54" s="106">
        <f>SUMIFS(Fluxo!N:N,Fluxo!S:S,"&lt;"&amp;$K$2,Fluxo!D:D,$D54,Fluxo!U:U,"")</f>
        <v>0</v>
      </c>
      <c r="N54" s="106">
        <v>0</v>
      </c>
    </row>
    <row r="55" spans="1:14" s="107" customFormat="1" x14ac:dyDescent="0.25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5" t="str">
        <f>IFERROR(INDEX(Contratos!L:L,MATCH(D55,Contratos!R:R,0)),"")</f>
        <v/>
      </c>
      <c r="H55" s="106">
        <f>IFERROR(INDEX(Contratos!G:G,MATCH(D55,Contratos!R:R,0)),0)</f>
        <v>0</v>
      </c>
      <c r="I55" s="106">
        <f>SUMIFS(Fluxo!O:O,Fluxo!U:U,"&lt;="&amp;$K$2,Fluxo!D:D,$D55)</f>
        <v>0</v>
      </c>
      <c r="J55" s="106">
        <f>SUMIFS(Fluxo!N:N,Fluxo!S:S,"&gt;"&amp;$K$2,Fluxo!S:S,"&lt;"&amp;$K$4,Fluxo!D:D,$D55,Fluxo!U:U,"")+SUMIFS(Fluxo!O:O,Fluxo!U:U,"&gt;"&amp;$K$2,Fluxo!D:D,$D55)</f>
        <v>0</v>
      </c>
      <c r="K55" s="106">
        <f>SUMIFS(Fluxo!N:N,Fluxo!S:S,"&gt;="&amp;$K$4,Fluxo!D:D,$D55,Fluxo!U:U,"")</f>
        <v>0</v>
      </c>
      <c r="L55" s="106">
        <f t="shared" si="2"/>
        <v>0</v>
      </c>
      <c r="M55" s="106">
        <f>SUMIFS(Fluxo!N:N,Fluxo!S:S,"&lt;"&amp;$K$2,Fluxo!D:D,$D55,Fluxo!U:U,"")</f>
        <v>0</v>
      </c>
      <c r="N55" s="106">
        <v>0</v>
      </c>
    </row>
    <row r="56" spans="1:14" s="107" customFormat="1" x14ac:dyDescent="0.25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5" t="str">
        <f>IFERROR(INDEX(Contratos!L:L,MATCH(D56,Contratos!R:R,0)),"")</f>
        <v/>
      </c>
      <c r="H56" s="106">
        <f>IFERROR(INDEX(Contratos!G:G,MATCH(D56,Contratos!R:R,0)),0)</f>
        <v>0</v>
      </c>
      <c r="I56" s="106">
        <f>SUMIFS(Fluxo!O:O,Fluxo!U:U,"&lt;="&amp;$K$2,Fluxo!D:D,$D56)</f>
        <v>0</v>
      </c>
      <c r="J56" s="106">
        <f>SUMIFS(Fluxo!N:N,Fluxo!S:S,"&gt;"&amp;$K$2,Fluxo!S:S,"&lt;"&amp;$K$4,Fluxo!D:D,$D56,Fluxo!U:U,"")+SUMIFS(Fluxo!O:O,Fluxo!U:U,"&gt;"&amp;$K$2,Fluxo!D:D,$D56)</f>
        <v>0</v>
      </c>
      <c r="K56" s="106">
        <f>SUMIFS(Fluxo!N:N,Fluxo!S:S,"&gt;="&amp;$K$4,Fluxo!D:D,$D56,Fluxo!U:U,"")</f>
        <v>0</v>
      </c>
      <c r="L56" s="106">
        <f t="shared" si="2"/>
        <v>0</v>
      </c>
      <c r="M56" s="106">
        <f>SUMIFS(Fluxo!N:N,Fluxo!S:S,"&lt;"&amp;$K$2,Fluxo!D:D,$D56,Fluxo!U:U,"")</f>
        <v>0</v>
      </c>
      <c r="N56" s="106">
        <v>0</v>
      </c>
    </row>
    <row r="57" spans="1:14" s="107" customFormat="1" x14ac:dyDescent="0.25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5" t="str">
        <f>IFERROR(INDEX(Contratos!L:L,MATCH(D57,Contratos!R:R,0)),"")</f>
        <v/>
      </c>
      <c r="H57" s="106">
        <f>IFERROR(INDEX(Contratos!G:G,MATCH(D57,Contratos!R:R,0)),0)</f>
        <v>0</v>
      </c>
      <c r="I57" s="106">
        <f>SUMIFS(Fluxo!O:O,Fluxo!U:U,"&lt;="&amp;$K$2,Fluxo!D:D,$D57)</f>
        <v>0</v>
      </c>
      <c r="J57" s="106">
        <f>SUMIFS(Fluxo!N:N,Fluxo!S:S,"&gt;"&amp;$K$2,Fluxo!S:S,"&lt;"&amp;$K$4,Fluxo!D:D,$D57,Fluxo!U:U,"")+SUMIFS(Fluxo!O:O,Fluxo!U:U,"&gt;"&amp;$K$2,Fluxo!D:D,$D57)</f>
        <v>0</v>
      </c>
      <c r="K57" s="106">
        <f>SUMIFS(Fluxo!N:N,Fluxo!S:S,"&gt;="&amp;$K$4,Fluxo!D:D,$D57,Fluxo!U:U,"")</f>
        <v>0</v>
      </c>
      <c r="L57" s="106">
        <f t="shared" si="2"/>
        <v>0</v>
      </c>
      <c r="M57" s="106">
        <f>SUMIFS(Fluxo!N:N,Fluxo!S:S,"&lt;"&amp;$K$2,Fluxo!D:D,$D57,Fluxo!U:U,"")</f>
        <v>0</v>
      </c>
      <c r="N57" s="106">
        <v>0</v>
      </c>
    </row>
    <row r="58" spans="1:14" s="107" customFormat="1" x14ac:dyDescent="0.25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5" t="str">
        <f>IFERROR(INDEX(Contratos!L:L,MATCH(D58,Contratos!R:R,0)),"")</f>
        <v/>
      </c>
      <c r="H58" s="106">
        <f>IFERROR(INDEX(Contratos!G:G,MATCH(D58,Contratos!R:R,0)),0)</f>
        <v>0</v>
      </c>
      <c r="I58" s="106">
        <f>SUMIFS(Fluxo!O:O,Fluxo!U:U,"&lt;="&amp;$K$2,Fluxo!D:D,$D58)</f>
        <v>0</v>
      </c>
      <c r="J58" s="106">
        <f>SUMIFS(Fluxo!N:N,Fluxo!S:S,"&gt;"&amp;$K$2,Fluxo!S:S,"&lt;"&amp;$K$4,Fluxo!D:D,$D58,Fluxo!U:U,"")+SUMIFS(Fluxo!O:O,Fluxo!U:U,"&gt;"&amp;$K$2,Fluxo!D:D,$D58)</f>
        <v>0</v>
      </c>
      <c r="K58" s="106">
        <f>SUMIFS(Fluxo!N:N,Fluxo!S:S,"&gt;="&amp;$K$4,Fluxo!D:D,$D58,Fluxo!U:U,"")</f>
        <v>0</v>
      </c>
      <c r="L58" s="106">
        <f t="shared" si="2"/>
        <v>0</v>
      </c>
      <c r="M58" s="106">
        <f>SUMIFS(Fluxo!N:N,Fluxo!S:S,"&lt;"&amp;$K$2,Fluxo!D:D,$D58,Fluxo!U:U,"")</f>
        <v>0</v>
      </c>
      <c r="N58" s="106">
        <v>0</v>
      </c>
    </row>
    <row r="59" spans="1:14" s="107" customFormat="1" x14ac:dyDescent="0.25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79</v>
      </c>
      <c r="F59" s="80" t="str">
        <f>IF(INDEX(Unidades!$V:$V,MATCH($D59,Unidades!$F:$F,0))=0,"",INDEX(Unidades!$V:$V,MATCH($D59,Unidades!$F:$F,0)))</f>
        <v>PERMUTANTE</v>
      </c>
      <c r="G59" s="105" t="str">
        <f>IFERROR(INDEX(Contratos!L:L,MATCH(D59,Contratos!R:R,0)),"")</f>
        <v/>
      </c>
      <c r="H59" s="106">
        <f>IFERROR(INDEX(Contratos!G:G,MATCH(D59,Contratos!R:R,0)),0)</f>
        <v>0</v>
      </c>
      <c r="I59" s="106">
        <f>SUMIFS(Fluxo!O:O,Fluxo!U:U,"&lt;="&amp;$K$2,Fluxo!D:D,$D59)</f>
        <v>1</v>
      </c>
      <c r="J59" s="106">
        <f>SUMIFS(Fluxo!N:N,Fluxo!S:S,"&gt;"&amp;$K$2,Fluxo!S:S,"&lt;"&amp;$K$4,Fluxo!D:D,$D59,Fluxo!U:U,"")+SUMIFS(Fluxo!O:O,Fluxo!U:U,"&gt;"&amp;$K$2,Fluxo!D:D,$D59)</f>
        <v>0</v>
      </c>
      <c r="K59" s="106">
        <f>SUMIFS(Fluxo!N:N,Fluxo!S:S,"&gt;="&amp;$K$4,Fluxo!D:D,$D59,Fluxo!U:U,"")</f>
        <v>0</v>
      </c>
      <c r="L59" s="106">
        <f t="shared" si="2"/>
        <v>0</v>
      </c>
      <c r="M59" s="106">
        <f>SUMIFS(Fluxo!N:N,Fluxo!S:S,"&lt;"&amp;$K$2,Fluxo!D:D,$D59,Fluxo!U:U,"")</f>
        <v>0</v>
      </c>
      <c r="N59" s="106">
        <v>0</v>
      </c>
    </row>
    <row r="60" spans="1:14" s="107" customFormat="1" x14ac:dyDescent="0.25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Contrato Assinado</v>
      </c>
      <c r="F60" s="80" t="str">
        <f>IF(INDEX(Unidades!$V:$V,MATCH($D60,Unidades!$F:$F,0))=0,"",INDEX(Unidades!$V:$V,MATCH($D60,Unidades!$F:$F,0)))</f>
        <v>MARIA FERNANDA TANNUS ASTOLPHI</v>
      </c>
      <c r="G60" s="105">
        <f>IFERROR(INDEX(Contratos!L:L,MATCH(D60,Contratos!R:R,0)),"")</f>
        <v>45587</v>
      </c>
      <c r="H60" s="106">
        <f>IFERROR(INDEX(Contratos!G:G,MATCH(D60,Contratos!R:R,0)),0)</f>
        <v>831600</v>
      </c>
      <c r="I60" s="106">
        <f>SUMIFS(Fluxo!O:O,Fluxo!U:U,"&lt;="&amp;$K$2,Fluxo!D:D,$D60)</f>
        <v>251600</v>
      </c>
      <c r="J60" s="106">
        <f>SUMIFS(Fluxo!N:N,Fluxo!S:S,"&gt;"&amp;$K$2,Fluxo!S:S,"&lt;"&amp;$K$4,Fluxo!D:D,$D60,Fluxo!U:U,"")+SUMIFS(Fluxo!O:O,Fluxo!U:U,"&gt;"&amp;$K$2,Fluxo!D:D,$D60)</f>
        <v>6506.880000000001</v>
      </c>
      <c r="K60" s="106">
        <f>SUMIFS(Fluxo!N:N,Fluxo!S:S,"&gt;="&amp;$K$4,Fluxo!D:D,$D60,Fluxo!U:U,"")</f>
        <v>583178.75000000012</v>
      </c>
      <c r="L60" s="106">
        <f t="shared" si="2"/>
        <v>589685.63000000012</v>
      </c>
      <c r="M60" s="106">
        <f>SUMIFS(Fluxo!N:N,Fluxo!S:S,"&lt;"&amp;$K$2,Fluxo!D:D,$D60,Fluxo!U:U,"")</f>
        <v>0</v>
      </c>
      <c r="N60" s="106">
        <v>0</v>
      </c>
    </row>
    <row r="61" spans="1:14" s="107" customFormat="1" x14ac:dyDescent="0.25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5">
        <f>IFERROR(INDEX(Contratos!L:L,MATCH(D61,Contratos!R:R,0)),"")</f>
        <v>45412</v>
      </c>
      <c r="H61" s="106">
        <f>IFERROR(INDEX(Contratos!G:G,MATCH(D61,Contratos!R:R,0)),0)</f>
        <v>1104705</v>
      </c>
      <c r="I61" s="106">
        <f>SUMIFS(Fluxo!O:O,Fluxo!U:U,"&lt;="&amp;$K$2,Fluxo!D:D,$D61)</f>
        <v>321862.32999999996</v>
      </c>
      <c r="J61" s="106">
        <f>SUMIFS(Fluxo!N:N,Fluxo!S:S,"&gt;"&amp;$K$2,Fluxo!S:S,"&lt;"&amp;$K$4,Fluxo!D:D,$D61,Fluxo!U:U,"")+SUMIFS(Fluxo!O:O,Fluxo!U:U,"&gt;"&amp;$K$2,Fluxo!D:D,$D61)</f>
        <v>170581.65000000005</v>
      </c>
      <c r="K61" s="106">
        <f>SUMIFS(Fluxo!N:N,Fluxo!S:S,"&gt;="&amp;$K$4,Fluxo!D:D,$D61,Fluxo!U:U,"")</f>
        <v>738047.80000000016</v>
      </c>
      <c r="L61" s="106">
        <f t="shared" si="2"/>
        <v>908629.45000000019</v>
      </c>
      <c r="M61" s="106">
        <f>SUMIFS(Fluxo!N:N,Fluxo!S:S,"&lt;"&amp;$K$2,Fluxo!D:D,$D61,Fluxo!U:U,"")</f>
        <v>0</v>
      </c>
      <c r="N61" s="106">
        <v>0</v>
      </c>
    </row>
    <row r="62" spans="1:14" s="107" customFormat="1" x14ac:dyDescent="0.25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5" t="str">
        <f>IFERROR(INDEX(Contratos!L:L,MATCH(D62,Contratos!R:R,0)),"")</f>
        <v/>
      </c>
      <c r="H62" s="106">
        <f>IFERROR(INDEX(Contratos!G:G,MATCH(D62,Contratos!R:R,0)),0)</f>
        <v>0</v>
      </c>
      <c r="I62" s="106">
        <f>SUMIFS(Fluxo!O:O,Fluxo!U:U,"&lt;="&amp;$K$2,Fluxo!D:D,$D62)</f>
        <v>0</v>
      </c>
      <c r="J62" s="106">
        <f>SUMIFS(Fluxo!N:N,Fluxo!S:S,"&gt;"&amp;$K$2,Fluxo!S:S,"&lt;"&amp;$K$4,Fluxo!D:D,$D62,Fluxo!U:U,"")+SUMIFS(Fluxo!O:O,Fluxo!U:U,"&gt;"&amp;$K$2,Fluxo!D:D,$D62)</f>
        <v>0</v>
      </c>
      <c r="K62" s="106">
        <f>SUMIFS(Fluxo!N:N,Fluxo!S:S,"&gt;="&amp;$K$4,Fluxo!D:D,$D62,Fluxo!U:U,"")</f>
        <v>0</v>
      </c>
      <c r="L62" s="106">
        <f t="shared" si="2"/>
        <v>0</v>
      </c>
      <c r="M62" s="106">
        <f>SUMIFS(Fluxo!N:N,Fluxo!S:S,"&lt;"&amp;$K$2,Fluxo!D:D,$D62,Fluxo!U:U,"")</f>
        <v>0</v>
      </c>
      <c r="N62" s="106">
        <v>0</v>
      </c>
    </row>
    <row r="63" spans="1:14" s="107" customFormat="1" x14ac:dyDescent="0.25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5" t="str">
        <f>IFERROR(INDEX(Contratos!L:L,MATCH(D63,Contratos!R:R,0)),"")</f>
        <v/>
      </c>
      <c r="H63" s="106">
        <f>IFERROR(INDEX(Contratos!G:G,MATCH(D63,Contratos!R:R,0)),0)</f>
        <v>0</v>
      </c>
      <c r="I63" s="106">
        <f>SUMIFS(Fluxo!O:O,Fluxo!U:U,"&lt;="&amp;$K$2,Fluxo!D:D,$D63)</f>
        <v>0</v>
      </c>
      <c r="J63" s="106">
        <f>SUMIFS(Fluxo!N:N,Fluxo!S:S,"&gt;"&amp;$K$2,Fluxo!S:S,"&lt;"&amp;$K$4,Fluxo!D:D,$D63,Fluxo!U:U,"")+SUMIFS(Fluxo!O:O,Fluxo!U:U,"&gt;"&amp;$K$2,Fluxo!D:D,$D63)</f>
        <v>0</v>
      </c>
      <c r="K63" s="106">
        <f>SUMIFS(Fluxo!N:N,Fluxo!S:S,"&gt;="&amp;$K$4,Fluxo!D:D,$D63,Fluxo!U:U,"")</f>
        <v>0</v>
      </c>
      <c r="L63" s="106">
        <f t="shared" si="2"/>
        <v>0</v>
      </c>
      <c r="M63" s="106">
        <f>SUMIFS(Fluxo!N:N,Fluxo!S:S,"&lt;"&amp;$K$2,Fluxo!D:D,$D63,Fluxo!U:U,"")</f>
        <v>0</v>
      </c>
      <c r="N63" s="106">
        <v>0</v>
      </c>
    </row>
    <row r="64" spans="1:14" s="107" customFormat="1" x14ac:dyDescent="0.25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79</v>
      </c>
      <c r="F64" s="80" t="str">
        <f>IF(INDEX(Unidades!$V:$V,MATCH($D64,Unidades!$F:$F,0))=0,"",INDEX(Unidades!$V:$V,MATCH($D64,Unidades!$F:$F,0)))</f>
        <v>PERMUTANTE</v>
      </c>
      <c r="G64" s="105" t="str">
        <f>IFERROR(INDEX(Contratos!L:L,MATCH(D64,Contratos!R:R,0)),"")</f>
        <v/>
      </c>
      <c r="H64" s="106">
        <f>IFERROR(INDEX(Contratos!G:G,MATCH(D64,Contratos!R:R,0)),0)</f>
        <v>0</v>
      </c>
      <c r="I64" s="106">
        <f>SUMIFS(Fluxo!O:O,Fluxo!U:U,"&lt;="&amp;$K$2,Fluxo!D:D,$D64)</f>
        <v>1</v>
      </c>
      <c r="J64" s="106">
        <f>SUMIFS(Fluxo!N:N,Fluxo!S:S,"&gt;"&amp;$K$2,Fluxo!S:S,"&lt;"&amp;$K$4,Fluxo!D:D,$D64,Fluxo!U:U,"")+SUMIFS(Fluxo!O:O,Fluxo!U:U,"&gt;"&amp;$K$2,Fluxo!D:D,$D64)</f>
        <v>0</v>
      </c>
      <c r="K64" s="106">
        <f>SUMIFS(Fluxo!N:N,Fluxo!S:S,"&gt;="&amp;$K$4,Fluxo!D:D,$D64,Fluxo!U:U,"")</f>
        <v>0</v>
      </c>
      <c r="L64" s="106">
        <f t="shared" si="2"/>
        <v>0</v>
      </c>
      <c r="M64" s="106">
        <f>SUMIFS(Fluxo!N:N,Fluxo!S:S,"&lt;"&amp;$K$2,Fluxo!D:D,$D64,Fluxo!U:U,"")</f>
        <v>0</v>
      </c>
      <c r="N64" s="106">
        <v>0</v>
      </c>
    </row>
    <row r="65" spans="1:14" s="107" customFormat="1" x14ac:dyDescent="0.25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5">
        <f>IFERROR(INDEX(Contratos!L:L,MATCH(D65,Contratos!R:R,0)),"")</f>
        <v>45408</v>
      </c>
      <c r="H65" s="106">
        <f>IFERROR(INDEX(Contratos!G:G,MATCH(D65,Contratos!R:R,0)),0)</f>
        <v>754189.13</v>
      </c>
      <c r="I65" s="106">
        <f>SUMIFS(Fluxo!O:O,Fluxo!U:U,"&lt;="&amp;$K$2,Fluxo!D:D,$D65)</f>
        <v>243125.24999999997</v>
      </c>
      <c r="J65" s="106">
        <f>SUMIFS(Fluxo!N:N,Fluxo!S:S,"&gt;"&amp;$K$2,Fluxo!S:S,"&lt;"&amp;$K$4,Fluxo!D:D,$D65,Fluxo!U:U,"")+SUMIFS(Fluxo!O:O,Fluxo!U:U,"&gt;"&amp;$K$2,Fluxo!D:D,$D65)</f>
        <v>179496.55000000008</v>
      </c>
      <c r="K65" s="106">
        <f>SUMIFS(Fluxo!N:N,Fluxo!S:S,"&gt;="&amp;$K$4,Fluxo!D:D,$D65,Fluxo!U:U,"")</f>
        <v>363672.05</v>
      </c>
      <c r="L65" s="106">
        <f t="shared" si="2"/>
        <v>543168.60000000009</v>
      </c>
      <c r="M65" s="106">
        <f>SUMIFS(Fluxo!N:N,Fluxo!S:S,"&lt;"&amp;$K$2,Fluxo!D:D,$D65,Fluxo!U:U,"")</f>
        <v>0</v>
      </c>
      <c r="N65" s="106">
        <v>0</v>
      </c>
    </row>
    <row r="66" spans="1:14" s="107" customFormat="1" x14ac:dyDescent="0.25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5">
        <f>IFERROR(INDEX(Contratos!L:L,MATCH(D66,Contratos!R:R,0)),"")</f>
        <v>45372</v>
      </c>
      <c r="H66" s="106">
        <f>IFERROR(INDEX(Contratos!G:G,MATCH(D66,Contratos!R:R,0)),0)</f>
        <v>1093475</v>
      </c>
      <c r="I66" s="106">
        <f>SUMIFS(Fluxo!O:O,Fluxo!U:U,"&lt;="&amp;$K$2,Fluxo!D:D,$D66)</f>
        <v>184679.43</v>
      </c>
      <c r="J66" s="106">
        <f>SUMIFS(Fluxo!N:N,Fluxo!S:S,"&gt;"&amp;$K$2,Fluxo!S:S,"&lt;"&amp;$K$4,Fluxo!D:D,$D66,Fluxo!U:U,"")+SUMIFS(Fluxo!O:O,Fluxo!U:U,"&gt;"&amp;$K$2,Fluxo!D:D,$D66)</f>
        <v>241529.03000000006</v>
      </c>
      <c r="K66" s="106">
        <f>SUMIFS(Fluxo!N:N,Fluxo!S:S,"&gt;="&amp;$K$4,Fluxo!D:D,$D66,Fluxo!U:U,"")</f>
        <v>722155.2</v>
      </c>
      <c r="L66" s="106">
        <f t="shared" si="2"/>
        <v>963684.23</v>
      </c>
      <c r="M66" s="106">
        <f>SUMIFS(Fluxo!N:N,Fluxo!S:S,"&lt;"&amp;$K$2,Fluxo!D:D,$D66,Fluxo!U:U,"")</f>
        <v>0</v>
      </c>
      <c r="N66" s="106">
        <v>0</v>
      </c>
    </row>
    <row r="67" spans="1:14" s="107" customFormat="1" x14ac:dyDescent="0.25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5" t="str">
        <f>IFERROR(INDEX(Contratos!L:L,MATCH(D67,Contratos!R:R,0)),"")</f>
        <v/>
      </c>
      <c r="H67" s="106">
        <f>IFERROR(INDEX(Contratos!G:G,MATCH(D67,Contratos!R:R,0)),0)</f>
        <v>0</v>
      </c>
      <c r="I67" s="106">
        <f>SUMIFS(Fluxo!O:O,Fluxo!U:U,"&lt;="&amp;$K$2,Fluxo!D:D,$D67)</f>
        <v>0</v>
      </c>
      <c r="J67" s="106">
        <f>SUMIFS(Fluxo!N:N,Fluxo!S:S,"&gt;"&amp;$K$2,Fluxo!S:S,"&lt;"&amp;$K$4,Fluxo!D:D,$D67,Fluxo!U:U,"")+SUMIFS(Fluxo!O:O,Fluxo!U:U,"&gt;"&amp;$K$2,Fluxo!D:D,$D67)</f>
        <v>0</v>
      </c>
      <c r="K67" s="106">
        <f>SUMIFS(Fluxo!N:N,Fluxo!S:S,"&gt;="&amp;$K$4,Fluxo!D:D,$D67,Fluxo!U:U,"")</f>
        <v>0</v>
      </c>
      <c r="L67" s="106">
        <f t="shared" si="2"/>
        <v>0</v>
      </c>
      <c r="M67" s="106">
        <f>SUMIFS(Fluxo!N:N,Fluxo!S:S,"&lt;"&amp;$K$2,Fluxo!D:D,$D67,Fluxo!U:U,"")</f>
        <v>0</v>
      </c>
      <c r="N67" s="106">
        <v>0</v>
      </c>
    </row>
    <row r="68" spans="1:14" s="107" customFormat="1" x14ac:dyDescent="0.25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5" t="str">
        <f>IFERROR(INDEX(Contratos!L:L,MATCH(D68,Contratos!R:R,0)),"")</f>
        <v/>
      </c>
      <c r="H68" s="106">
        <f>IFERROR(INDEX(Contratos!G:G,MATCH(D68,Contratos!R:R,0)),0)</f>
        <v>0</v>
      </c>
      <c r="I68" s="106">
        <f>SUMIFS(Fluxo!O:O,Fluxo!U:U,"&lt;="&amp;$K$2,Fluxo!D:D,$D68)</f>
        <v>0</v>
      </c>
      <c r="J68" s="106">
        <f>SUMIFS(Fluxo!N:N,Fluxo!S:S,"&gt;"&amp;$K$2,Fluxo!S:S,"&lt;"&amp;$K$4,Fluxo!D:D,$D68,Fluxo!U:U,"")+SUMIFS(Fluxo!O:O,Fluxo!U:U,"&gt;"&amp;$K$2,Fluxo!D:D,$D68)</f>
        <v>0</v>
      </c>
      <c r="K68" s="106">
        <f>SUMIFS(Fluxo!N:N,Fluxo!S:S,"&gt;="&amp;$K$4,Fluxo!D:D,$D68,Fluxo!U:U,"")</f>
        <v>0</v>
      </c>
      <c r="L68" s="106">
        <f t="shared" si="2"/>
        <v>0</v>
      </c>
      <c r="M68" s="106">
        <f>SUMIFS(Fluxo!N:N,Fluxo!S:S,"&lt;"&amp;$K$2,Fluxo!D:D,$D68,Fluxo!U:U,"")</f>
        <v>0</v>
      </c>
      <c r="N68" s="106">
        <v>0</v>
      </c>
    </row>
    <row r="69" spans="1:14" s="107" customFormat="1" x14ac:dyDescent="0.25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Contrato Assinado</v>
      </c>
      <c r="F69" s="80" t="str">
        <f>IF(INDEX(Unidades!$V:$V,MATCH($D69,Unidades!$F:$F,0))=0,"",INDEX(Unidades!$V:$V,MATCH($D69,Unidades!$F:$F,0)))</f>
        <v>ADRIANA DOS SANTOS BATISTA</v>
      </c>
      <c r="G69" s="105">
        <f>IFERROR(INDEX(Contratos!L:L,MATCH(D69,Contratos!R:R,0)),"")</f>
        <v>45608</v>
      </c>
      <c r="H69" s="106">
        <f>IFERROR(INDEX(Contratos!G:G,MATCH(D69,Contratos!R:R,0)),0)</f>
        <v>1244162.25</v>
      </c>
      <c r="I69" s="106">
        <f>SUMIFS(Fluxo!O:O,Fluxo!U:U,"&lt;="&amp;$K$2,Fluxo!D:D,$D69)</f>
        <v>37728.639999999999</v>
      </c>
      <c r="J69" s="106">
        <f>SUMIFS(Fluxo!N:N,Fluxo!S:S,"&gt;"&amp;$K$2,Fluxo!S:S,"&lt;"&amp;$K$4,Fluxo!D:D,$D69,Fluxo!U:U,"")+SUMIFS(Fluxo!O:O,Fluxo!U:U,"&gt;"&amp;$K$2,Fluxo!D:D,$D69)</f>
        <v>220470.58000000002</v>
      </c>
      <c r="K69" s="106">
        <f>SUMIFS(Fluxo!N:N,Fluxo!S:S,"&gt;="&amp;$K$4,Fluxo!D:D,$D69,Fluxo!U:U,"")</f>
        <v>1016157.1599999999</v>
      </c>
      <c r="L69" s="106">
        <f t="shared" si="2"/>
        <v>1236627.74</v>
      </c>
      <c r="M69" s="106">
        <f>SUMIFS(Fluxo!N:N,Fluxo!S:S,"&lt;"&amp;$K$2,Fluxo!D:D,$D69,Fluxo!U:U,"")</f>
        <v>0</v>
      </c>
      <c r="N69" s="106">
        <v>0</v>
      </c>
    </row>
    <row r="70" spans="1:14" s="107" customFormat="1" x14ac:dyDescent="0.25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5">
        <f>IFERROR(INDEX(Contratos!L:L,MATCH(D70,Contratos!R:R,0)),"")</f>
        <v>45533</v>
      </c>
      <c r="H70" s="106">
        <f>IFERROR(INDEX(Contratos!G:G,MATCH(D70,Contratos!R:R,0)),0)</f>
        <v>820563.81</v>
      </c>
      <c r="I70" s="106">
        <f>SUMIFS(Fluxo!O:O,Fluxo!U:U,"&lt;="&amp;$K$2,Fluxo!D:D,$D70)</f>
        <v>68259.28</v>
      </c>
      <c r="J70" s="106">
        <f>SUMIFS(Fluxo!N:N,Fluxo!S:S,"&gt;"&amp;$K$2,Fluxo!S:S,"&lt;"&amp;$K$4,Fluxo!D:D,$D70,Fluxo!U:U,"")+SUMIFS(Fluxo!O:O,Fluxo!U:U,"&gt;"&amp;$K$2,Fluxo!D:D,$D70)</f>
        <v>255658.65</v>
      </c>
      <c r="K70" s="106">
        <f>SUMIFS(Fluxo!N:N,Fluxo!S:S,"&gt;="&amp;$K$4,Fluxo!D:D,$D70,Fluxo!U:U,"")</f>
        <v>639122.44999999995</v>
      </c>
      <c r="L70" s="106">
        <f t="shared" si="2"/>
        <v>894781.1</v>
      </c>
      <c r="M70" s="106">
        <f>SUMIFS(Fluxo!N:N,Fluxo!S:S,"&lt;"&amp;$K$2,Fluxo!D:D,$D70,Fluxo!U:U,"")</f>
        <v>0</v>
      </c>
      <c r="N70" s="106">
        <v>0</v>
      </c>
    </row>
    <row r="71" spans="1:14" s="107" customFormat="1" x14ac:dyDescent="0.25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5">
        <f>IFERROR(INDEX(Contratos!L:L,MATCH(D71,Contratos!R:R,0)),"")</f>
        <v>45423</v>
      </c>
      <c r="H71" s="106">
        <f>IFERROR(INDEX(Contratos!G:G,MATCH(D71,Contratos!R:R,0)),0)</f>
        <v>1137235.6599999999</v>
      </c>
      <c r="I71" s="106">
        <f>SUMIFS(Fluxo!O:O,Fluxo!U:U,"&lt;="&amp;$K$2,Fluxo!D:D,$D71)</f>
        <v>151513.83000000002</v>
      </c>
      <c r="J71" s="106">
        <f>SUMIFS(Fluxo!N:N,Fluxo!S:S,"&gt;"&amp;$K$2,Fluxo!S:S,"&lt;"&amp;$K$4,Fluxo!D:D,$D71,Fluxo!U:U,"")+SUMIFS(Fluxo!O:O,Fluxo!U:U,"&gt;"&amp;$K$2,Fluxo!D:D,$D71)</f>
        <v>100027.40000000002</v>
      </c>
      <c r="K71" s="106">
        <f>SUMIFS(Fluxo!N:N,Fluxo!S:S,"&gt;="&amp;$K$4,Fluxo!D:D,$D71,Fluxo!U:U,"")</f>
        <v>941964.24</v>
      </c>
      <c r="L71" s="106">
        <f t="shared" ref="L71:L81" si="3">J71+K71</f>
        <v>1041991.64</v>
      </c>
      <c r="M71" s="106">
        <f>SUMIFS(Fluxo!N:N,Fluxo!S:S,"&lt;"&amp;$K$2,Fluxo!D:D,$D71,Fluxo!U:U,"")</f>
        <v>0</v>
      </c>
      <c r="N71" s="106">
        <v>0</v>
      </c>
    </row>
    <row r="72" spans="1:14" s="107" customFormat="1" x14ac:dyDescent="0.25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5" t="str">
        <f>IFERROR(INDEX(Contratos!L:L,MATCH(D72,Contratos!R:R,0)),"")</f>
        <v/>
      </c>
      <c r="H72" s="106">
        <f>IFERROR(INDEX(Contratos!G:G,MATCH(D72,Contratos!R:R,0)),0)</f>
        <v>0</v>
      </c>
      <c r="I72" s="106">
        <f>SUMIFS(Fluxo!O:O,Fluxo!U:U,"&lt;="&amp;$K$2,Fluxo!D:D,$D72)</f>
        <v>0</v>
      </c>
      <c r="J72" s="106">
        <f>SUMIFS(Fluxo!N:N,Fluxo!S:S,"&gt;"&amp;$K$2,Fluxo!S:S,"&lt;"&amp;$K$4,Fluxo!D:D,$D72,Fluxo!U:U,"")+SUMIFS(Fluxo!O:O,Fluxo!U:U,"&gt;"&amp;$K$2,Fluxo!D:D,$D72)</f>
        <v>0</v>
      </c>
      <c r="K72" s="106">
        <f>SUMIFS(Fluxo!N:N,Fluxo!S:S,"&gt;="&amp;$K$4,Fluxo!D:D,$D72,Fluxo!U:U,"")</f>
        <v>0</v>
      </c>
      <c r="L72" s="106">
        <f t="shared" si="3"/>
        <v>0</v>
      </c>
      <c r="M72" s="106">
        <f>SUMIFS(Fluxo!N:N,Fluxo!S:S,"&lt;"&amp;$K$2,Fluxo!D:D,$D72,Fluxo!U:U,"")</f>
        <v>0</v>
      </c>
      <c r="N72" s="106">
        <v>0</v>
      </c>
    </row>
    <row r="73" spans="1:14" s="107" customFormat="1" x14ac:dyDescent="0.25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5" t="str">
        <f>IFERROR(INDEX(Contratos!L:L,MATCH(D73,Contratos!R:R,0)),"")</f>
        <v/>
      </c>
      <c r="H73" s="106">
        <f>IFERROR(INDEX(Contratos!G:G,MATCH(D73,Contratos!R:R,0)),0)</f>
        <v>0</v>
      </c>
      <c r="I73" s="106">
        <f>SUMIFS(Fluxo!O:O,Fluxo!U:U,"&lt;="&amp;$K$2,Fluxo!D:D,$D73)</f>
        <v>0</v>
      </c>
      <c r="J73" s="106">
        <f>SUMIFS(Fluxo!N:N,Fluxo!S:S,"&gt;"&amp;$K$2,Fluxo!S:S,"&lt;"&amp;$K$4,Fluxo!D:D,$D73,Fluxo!U:U,"")+SUMIFS(Fluxo!O:O,Fluxo!U:U,"&gt;"&amp;$K$2,Fluxo!D:D,$D73)</f>
        <v>0</v>
      </c>
      <c r="K73" s="106">
        <f>SUMIFS(Fluxo!N:N,Fluxo!S:S,"&gt;="&amp;$K$4,Fluxo!D:D,$D73,Fluxo!U:U,"")</f>
        <v>0</v>
      </c>
      <c r="L73" s="106">
        <f t="shared" si="3"/>
        <v>0</v>
      </c>
      <c r="M73" s="106">
        <f>SUMIFS(Fluxo!N:N,Fluxo!S:S,"&lt;"&amp;$K$2,Fluxo!D:D,$D73,Fluxo!U:U,"")</f>
        <v>0</v>
      </c>
      <c r="N73" s="106">
        <v>0</v>
      </c>
    </row>
    <row r="74" spans="1:14" s="107" customFormat="1" x14ac:dyDescent="0.25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Contrato Assinado</v>
      </c>
      <c r="F74" s="80" t="str">
        <f>IF(INDEX(Unidades!$V:$V,MATCH($D74,Unidades!$F:$F,0))=0,"",INDEX(Unidades!$V:$V,MATCH($D74,Unidades!$F:$F,0)))</f>
        <v>STEPHANIE ALBANESE</v>
      </c>
      <c r="G74" s="105">
        <f>IFERROR(INDEX(Contratos!L:L,MATCH(D74,Contratos!R:R,0)),"")</f>
        <v>45621</v>
      </c>
      <c r="H74" s="106">
        <f>IFERROR(INDEX(Contratos!G:G,MATCH(D74,Contratos!R:R,0)),0)</f>
        <v>1212800</v>
      </c>
      <c r="I74" s="106">
        <f>SUMIFS(Fluxo!O:O,Fluxo!U:U,"&lt;="&amp;$K$2,Fluxo!D:D,$D74)</f>
        <v>332800</v>
      </c>
      <c r="J74" s="106">
        <f>SUMIFS(Fluxo!N:N,Fluxo!S:S,"&gt;"&amp;$K$2,Fluxo!S:S,"&lt;"&amp;$K$4,Fluxo!D:D,$D74,Fluxo!U:U,"")+SUMIFS(Fluxo!O:O,Fluxo!U:U,"&gt;"&amp;$K$2,Fluxo!D:D,$D74)</f>
        <v>30323.999999999993</v>
      </c>
      <c r="K74" s="106">
        <f>SUMIFS(Fluxo!N:N,Fluxo!S:S,"&gt;="&amp;$K$4,Fluxo!D:D,$D74,Fluxo!U:U,"")</f>
        <v>857158.33</v>
      </c>
      <c r="L74" s="106">
        <f t="shared" si="3"/>
        <v>887482.33</v>
      </c>
      <c r="M74" s="106">
        <f>SUMIFS(Fluxo!N:N,Fluxo!S:S,"&lt;"&amp;$K$2,Fluxo!D:D,$D74,Fluxo!U:U,"")</f>
        <v>2067.42</v>
      </c>
      <c r="N74" s="106">
        <v>0</v>
      </c>
    </row>
    <row r="75" spans="1:14" s="107" customFormat="1" x14ac:dyDescent="0.25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79</v>
      </c>
      <c r="F75" s="80" t="str">
        <f>IF(INDEX(Unidades!$V:$V,MATCH($D75,Unidades!$F:$F,0))=0,"",INDEX(Unidades!$V:$V,MATCH($D75,Unidades!$F:$F,0)))</f>
        <v>PERMUTANTE</v>
      </c>
      <c r="G75" s="105" t="str">
        <f>IFERROR(INDEX(Contratos!L:L,MATCH(D75,Contratos!R:R,0)),"")</f>
        <v/>
      </c>
      <c r="H75" s="106">
        <f>IFERROR(INDEX(Contratos!G:G,MATCH(D75,Contratos!R:R,0)),0)</f>
        <v>0</v>
      </c>
      <c r="I75" s="106">
        <f>SUMIFS(Fluxo!O:O,Fluxo!U:U,"&lt;="&amp;$K$2,Fluxo!D:D,$D75)</f>
        <v>1</v>
      </c>
      <c r="J75" s="106">
        <f>SUMIFS(Fluxo!N:N,Fluxo!S:S,"&gt;"&amp;$K$2,Fluxo!S:S,"&lt;"&amp;$K$4,Fluxo!D:D,$D75,Fluxo!U:U,"")+SUMIFS(Fluxo!O:O,Fluxo!U:U,"&gt;"&amp;$K$2,Fluxo!D:D,$D75)</f>
        <v>0</v>
      </c>
      <c r="K75" s="106">
        <f>SUMIFS(Fluxo!N:N,Fluxo!S:S,"&gt;="&amp;$K$4,Fluxo!D:D,$D75,Fluxo!U:U,"")</f>
        <v>0</v>
      </c>
      <c r="L75" s="106">
        <f t="shared" si="3"/>
        <v>0</v>
      </c>
      <c r="M75" s="106">
        <f>SUMIFS(Fluxo!N:N,Fluxo!S:S,"&lt;"&amp;$K$2,Fluxo!D:D,$D75,Fluxo!U:U,"")</f>
        <v>0</v>
      </c>
      <c r="N75" s="106">
        <v>0</v>
      </c>
    </row>
    <row r="76" spans="1:14" s="107" customFormat="1" x14ac:dyDescent="0.25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5">
        <f>IFERROR(INDEX(Contratos!L:L,MATCH(D76,Contratos!R:R,0)),"")</f>
        <v>45442</v>
      </c>
      <c r="H76" s="106">
        <f>IFERROR(INDEX(Contratos!G:G,MATCH(D76,Contratos!R:R,0)),0)</f>
        <v>1108373</v>
      </c>
      <c r="I76" s="106">
        <f>SUMIFS(Fluxo!O:O,Fluxo!U:U,"&lt;="&amp;$K$2,Fluxo!D:D,$D76)</f>
        <v>219747.20000000001</v>
      </c>
      <c r="J76" s="106">
        <f>SUMIFS(Fluxo!N:N,Fluxo!S:S,"&gt;"&amp;$K$2,Fluxo!S:S,"&lt;"&amp;$K$4,Fluxo!D:D,$D76,Fluxo!U:U,"")+SUMIFS(Fluxo!O:O,Fluxo!U:U,"&gt;"&amp;$K$2,Fluxo!D:D,$D76)</f>
        <v>205319.46000000008</v>
      </c>
      <c r="K76" s="106">
        <f>SUMIFS(Fluxo!N:N,Fluxo!S:S,"&gt;="&amp;$K$4,Fluxo!D:D,$D76,Fluxo!U:U,"")</f>
        <v>732411.5</v>
      </c>
      <c r="L76" s="106">
        <f t="shared" si="3"/>
        <v>937730.96000000008</v>
      </c>
      <c r="M76" s="106">
        <f>SUMIFS(Fluxo!N:N,Fluxo!S:S,"&lt;"&amp;$K$2,Fluxo!D:D,$D76,Fluxo!U:U,"")</f>
        <v>0</v>
      </c>
      <c r="N76" s="106">
        <v>0</v>
      </c>
    </row>
    <row r="77" spans="1:14" s="107" customFormat="1" x14ac:dyDescent="0.25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5" t="str">
        <f>IFERROR(INDEX(Contratos!L:L,MATCH(D77,Contratos!R:R,0)),"")</f>
        <v/>
      </c>
      <c r="H77" s="106">
        <f>IFERROR(INDEX(Contratos!G:G,MATCH(D77,Contratos!R:R,0)),0)</f>
        <v>0</v>
      </c>
      <c r="I77" s="106">
        <f>SUMIFS(Fluxo!O:O,Fluxo!U:U,"&lt;="&amp;$K$2,Fluxo!D:D,$D77)</f>
        <v>0</v>
      </c>
      <c r="J77" s="106">
        <f>SUMIFS(Fluxo!N:N,Fluxo!S:S,"&gt;"&amp;$K$2,Fluxo!S:S,"&lt;"&amp;$K$4,Fluxo!D:D,$D77,Fluxo!U:U,"")+SUMIFS(Fluxo!O:O,Fluxo!U:U,"&gt;"&amp;$K$2,Fluxo!D:D,$D77)</f>
        <v>0</v>
      </c>
      <c r="K77" s="106">
        <f>SUMIFS(Fluxo!N:N,Fluxo!S:S,"&gt;="&amp;$K$4,Fluxo!D:D,$D77,Fluxo!U:U,"")</f>
        <v>0</v>
      </c>
      <c r="L77" s="106">
        <f t="shared" si="3"/>
        <v>0</v>
      </c>
      <c r="M77" s="106">
        <f>SUMIFS(Fluxo!N:N,Fluxo!S:S,"&lt;"&amp;$K$2,Fluxo!D:D,$D77,Fluxo!U:U,"")</f>
        <v>0</v>
      </c>
      <c r="N77" s="106">
        <v>0</v>
      </c>
    </row>
    <row r="78" spans="1:14" s="107" customFormat="1" x14ac:dyDescent="0.25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5" t="str">
        <f>IFERROR(INDEX(Contratos!L:L,MATCH(D78,Contratos!R:R,0)),"")</f>
        <v/>
      </c>
      <c r="H78" s="106">
        <f>IFERROR(INDEX(Contratos!G:G,MATCH(D78,Contratos!R:R,0)),0)</f>
        <v>0</v>
      </c>
      <c r="I78" s="106">
        <f>SUMIFS(Fluxo!O:O,Fluxo!U:U,"&lt;="&amp;$K$2,Fluxo!D:D,$D78)</f>
        <v>0</v>
      </c>
      <c r="J78" s="106">
        <f>SUMIFS(Fluxo!N:N,Fluxo!S:S,"&gt;"&amp;$K$2,Fluxo!S:S,"&lt;"&amp;$K$4,Fluxo!D:D,$D78,Fluxo!U:U,"")+SUMIFS(Fluxo!O:O,Fluxo!U:U,"&gt;"&amp;$K$2,Fluxo!D:D,$D78)</f>
        <v>0</v>
      </c>
      <c r="K78" s="106">
        <f>SUMIFS(Fluxo!N:N,Fluxo!S:S,"&gt;="&amp;$K$4,Fluxo!D:D,$D78,Fluxo!U:U,"")</f>
        <v>0</v>
      </c>
      <c r="L78" s="106">
        <f t="shared" si="3"/>
        <v>0</v>
      </c>
      <c r="M78" s="106">
        <f>SUMIFS(Fluxo!N:N,Fluxo!S:S,"&lt;"&amp;$K$2,Fluxo!D:D,$D78,Fluxo!U:U,"")</f>
        <v>0</v>
      </c>
      <c r="N78" s="106">
        <v>0</v>
      </c>
    </row>
    <row r="79" spans="1:14" s="107" customFormat="1" x14ac:dyDescent="0.25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5">
        <f>IFERROR(INDEX(Contratos!L:L,MATCH(D79,Contratos!R:R,0)),"")</f>
        <v>45231</v>
      </c>
      <c r="H79" s="106">
        <f>IFERROR(INDEX(Contratos!G:G,MATCH(D79,Contratos!R:R,0)),0)</f>
        <v>1120380.8999999999</v>
      </c>
      <c r="I79" s="106">
        <f>SUMIFS(Fluxo!O:O,Fluxo!U:U,"&lt;="&amp;$K$2,Fluxo!D:D,$D79)</f>
        <v>206928.26</v>
      </c>
      <c r="J79" s="106">
        <f>SUMIFS(Fluxo!N:N,Fluxo!S:S,"&gt;"&amp;$K$2,Fluxo!S:S,"&lt;"&amp;$K$4,Fluxo!D:D,$D79,Fluxo!U:U,"")+SUMIFS(Fluxo!O:O,Fluxo!U:U,"&gt;"&amp;$K$2,Fluxo!D:D,$D79)</f>
        <v>139078.71999999997</v>
      </c>
      <c r="K79" s="106">
        <f>SUMIFS(Fluxo!N:N,Fluxo!S:S,"&gt;="&amp;$K$4,Fluxo!D:D,$D79,Fluxo!U:U,"")</f>
        <v>840502.18</v>
      </c>
      <c r="L79" s="106">
        <f t="shared" si="3"/>
        <v>979580.9</v>
      </c>
      <c r="M79" s="106">
        <f>SUMIFS(Fluxo!N:N,Fluxo!S:S,"&lt;"&amp;$K$2,Fluxo!D:D,$D79,Fluxo!U:U,"")</f>
        <v>0</v>
      </c>
      <c r="N79" s="106">
        <v>0</v>
      </c>
    </row>
    <row r="80" spans="1:14" s="107" customFormat="1" x14ac:dyDescent="0.25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79</v>
      </c>
      <c r="F80" s="80" t="str">
        <f>IF(INDEX(Unidades!$V:$V,MATCH($D80,Unidades!$F:$F,0))=0,"",INDEX(Unidades!$V:$V,MATCH($D80,Unidades!$F:$F,0)))</f>
        <v>PERMUTANTE</v>
      </c>
      <c r="G80" s="105" t="str">
        <f>IFERROR(INDEX(Contratos!L:L,MATCH(D80,Contratos!R:R,0)),"")</f>
        <v/>
      </c>
      <c r="H80" s="106">
        <f>IFERROR(INDEX(Contratos!G:G,MATCH(D80,Contratos!R:R,0)),0)</f>
        <v>0</v>
      </c>
      <c r="I80" s="106">
        <f>SUMIFS(Fluxo!O:O,Fluxo!U:U,"&lt;="&amp;$K$2,Fluxo!D:D,$D80)</f>
        <v>1</v>
      </c>
      <c r="J80" s="106">
        <f>SUMIFS(Fluxo!N:N,Fluxo!S:S,"&gt;"&amp;$K$2,Fluxo!S:S,"&lt;"&amp;$K$4,Fluxo!D:D,$D80,Fluxo!U:U,"")+SUMIFS(Fluxo!O:O,Fluxo!U:U,"&gt;"&amp;$K$2,Fluxo!D:D,$D80)</f>
        <v>0</v>
      </c>
      <c r="K80" s="106">
        <f>SUMIFS(Fluxo!N:N,Fluxo!S:S,"&gt;="&amp;$K$4,Fluxo!D:D,$D80,Fluxo!U:U,"")</f>
        <v>0</v>
      </c>
      <c r="L80" s="106">
        <f t="shared" si="3"/>
        <v>0</v>
      </c>
      <c r="M80" s="106">
        <f>SUMIFS(Fluxo!N:N,Fluxo!S:S,"&lt;"&amp;$K$2,Fluxo!D:D,$D80,Fluxo!U:U,"")</f>
        <v>0</v>
      </c>
      <c r="N80" s="106">
        <v>0</v>
      </c>
    </row>
    <row r="81" spans="1:14" s="107" customFormat="1" x14ac:dyDescent="0.25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5" t="str">
        <f>IFERROR(INDEX(Contratos!L:L,MATCH(D81,Contratos!R:R,0)),"")</f>
        <v/>
      </c>
      <c r="H81" s="106">
        <f>IFERROR(INDEX(Contratos!G:G,MATCH(D81,Contratos!R:R,0)),0)</f>
        <v>0</v>
      </c>
      <c r="I81" s="106">
        <f>SUMIFS(Fluxo!O:O,Fluxo!U:U,"&lt;="&amp;$K$2,Fluxo!D:D,$D81)</f>
        <v>0</v>
      </c>
      <c r="J81" s="106">
        <f>SUMIFS(Fluxo!N:N,Fluxo!S:S,"&gt;"&amp;$K$2,Fluxo!S:S,"&lt;"&amp;$K$4,Fluxo!D:D,$D81,Fluxo!U:U,"")+SUMIFS(Fluxo!O:O,Fluxo!U:U,"&gt;"&amp;$K$2,Fluxo!D:D,$D81)</f>
        <v>0</v>
      </c>
      <c r="K81" s="106">
        <f>SUMIFS(Fluxo!N:N,Fluxo!S:S,"&gt;="&amp;$K$4,Fluxo!D:D,$D81,Fluxo!U:U,"")</f>
        <v>0</v>
      </c>
      <c r="L81" s="106">
        <f t="shared" si="3"/>
        <v>0</v>
      </c>
      <c r="M81" s="106">
        <f>SUMIFS(Fluxo!N:N,Fluxo!S:S,"&lt;"&amp;$K$2,Fluxo!D:D,$D81,Fluxo!U:U,"")</f>
        <v>0</v>
      </c>
      <c r="N81" s="106">
        <v>0</v>
      </c>
    </row>
    <row r="82" spans="1:14" s="107" customFormat="1" x14ac:dyDescent="0.25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5" t="str">
        <f>IFERROR(INDEX(Contratos!L:L,MATCH(D82,Contratos!R:R,0)),"")</f>
        <v/>
      </c>
      <c r="H82" s="106">
        <f>IFERROR(INDEX(Contratos!G:G,MATCH(D82,Contratos!R:R,0)),0)</f>
        <v>0</v>
      </c>
      <c r="I82" s="106">
        <f>SUMIFS(Fluxo!O:O,Fluxo!U:U,"&lt;="&amp;$K$2,Fluxo!D:D,$D82)</f>
        <v>0</v>
      </c>
      <c r="J82" s="106">
        <f>SUMIFS(Fluxo!N:N,Fluxo!S:S,"&gt;"&amp;$K$2,Fluxo!S:S,"&lt;"&amp;$K$4,Fluxo!D:D,$D82,Fluxo!U:U,"")+SUMIFS(Fluxo!O:O,Fluxo!U:U,"&gt;"&amp;$K$2,Fluxo!D:D,$D82)</f>
        <v>0</v>
      </c>
      <c r="K82" s="106">
        <f>SUMIFS(Fluxo!N:N,Fluxo!S:S,"&gt;="&amp;$K$4,Fluxo!D:D,$D82,Fluxo!U:U,"")</f>
        <v>0</v>
      </c>
      <c r="L82" s="106">
        <f t="shared" ref="L82:L108" si="4">J82+K82</f>
        <v>0</v>
      </c>
      <c r="M82" s="106">
        <f>SUMIFS(Fluxo!N:N,Fluxo!S:S,"&lt;"&amp;$K$2,Fluxo!D:D,$D82,Fluxo!U:U,"")</f>
        <v>0</v>
      </c>
      <c r="N82" s="106">
        <v>0</v>
      </c>
    </row>
    <row r="83" spans="1:14" s="107" customFormat="1" x14ac:dyDescent="0.25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5" t="str">
        <f>IFERROR(INDEX(Contratos!L:L,MATCH(D83,Contratos!R:R,0)),"")</f>
        <v/>
      </c>
      <c r="H83" s="106">
        <f>IFERROR(INDEX(Contratos!G:G,MATCH(D83,Contratos!R:R,0)),0)</f>
        <v>0</v>
      </c>
      <c r="I83" s="106">
        <f>SUMIFS(Fluxo!O:O,Fluxo!U:U,"&lt;="&amp;$K$2,Fluxo!D:D,$D83)</f>
        <v>0</v>
      </c>
      <c r="J83" s="106">
        <f>SUMIFS(Fluxo!N:N,Fluxo!S:S,"&gt;"&amp;$K$2,Fluxo!S:S,"&lt;"&amp;$K$4,Fluxo!D:D,$D83,Fluxo!U:U,"")+SUMIFS(Fluxo!O:O,Fluxo!U:U,"&gt;"&amp;$K$2,Fluxo!D:D,$D83)</f>
        <v>0</v>
      </c>
      <c r="K83" s="106">
        <f>SUMIFS(Fluxo!N:N,Fluxo!S:S,"&gt;="&amp;$K$4,Fluxo!D:D,$D83,Fluxo!U:U,"")</f>
        <v>0</v>
      </c>
      <c r="L83" s="106">
        <f t="shared" si="4"/>
        <v>0</v>
      </c>
      <c r="M83" s="106">
        <f>SUMIFS(Fluxo!N:N,Fluxo!S:S,"&lt;"&amp;$K$2,Fluxo!D:D,$D83,Fluxo!U:U,"")</f>
        <v>0</v>
      </c>
      <c r="N83" s="106">
        <v>0</v>
      </c>
    </row>
    <row r="84" spans="1:14" s="107" customFormat="1" x14ac:dyDescent="0.25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5" t="str">
        <f>IFERROR(INDEX(Contratos!L:L,MATCH(D84,Contratos!R:R,0)),"")</f>
        <v/>
      </c>
      <c r="H84" s="106">
        <f>IFERROR(INDEX(Contratos!G:G,MATCH(D84,Contratos!R:R,0)),0)</f>
        <v>0</v>
      </c>
      <c r="I84" s="106">
        <f>SUMIFS(Fluxo!O:O,Fluxo!U:U,"&lt;="&amp;$K$2,Fluxo!D:D,$D84)</f>
        <v>0</v>
      </c>
      <c r="J84" s="106">
        <f>SUMIFS(Fluxo!N:N,Fluxo!S:S,"&gt;"&amp;$K$2,Fluxo!S:S,"&lt;"&amp;$K$4,Fluxo!D:D,$D84,Fluxo!U:U,"")+SUMIFS(Fluxo!O:O,Fluxo!U:U,"&gt;"&amp;$K$2,Fluxo!D:D,$D84)</f>
        <v>0</v>
      </c>
      <c r="K84" s="106">
        <f>SUMIFS(Fluxo!N:N,Fluxo!S:S,"&gt;="&amp;$K$4,Fluxo!D:D,$D84,Fluxo!U:U,"")</f>
        <v>0</v>
      </c>
      <c r="L84" s="106">
        <f t="shared" si="4"/>
        <v>0</v>
      </c>
      <c r="M84" s="106">
        <f>SUMIFS(Fluxo!N:N,Fluxo!S:S,"&lt;"&amp;$K$2,Fluxo!D:D,$D84,Fluxo!U:U,"")</f>
        <v>0</v>
      </c>
      <c r="N84" s="106">
        <v>0</v>
      </c>
    </row>
    <row r="85" spans="1:14" s="107" customFormat="1" x14ac:dyDescent="0.25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5" t="str">
        <f>IFERROR(INDEX(Contratos!L:L,MATCH(D85,Contratos!R:R,0)),"")</f>
        <v/>
      </c>
      <c r="H85" s="106">
        <f>IFERROR(INDEX(Contratos!G:G,MATCH(D85,Contratos!R:R,0)),0)</f>
        <v>0</v>
      </c>
      <c r="I85" s="106">
        <f>SUMIFS(Fluxo!O:O,Fluxo!U:U,"&lt;="&amp;$K$2,Fluxo!D:D,$D85)</f>
        <v>0</v>
      </c>
      <c r="J85" s="106">
        <f>SUMIFS(Fluxo!N:N,Fluxo!S:S,"&gt;"&amp;$K$2,Fluxo!S:S,"&lt;"&amp;$K$4,Fluxo!D:D,$D85,Fluxo!U:U,"")+SUMIFS(Fluxo!O:O,Fluxo!U:U,"&gt;"&amp;$K$2,Fluxo!D:D,$D85)</f>
        <v>0</v>
      </c>
      <c r="K85" s="106">
        <f>SUMIFS(Fluxo!N:N,Fluxo!S:S,"&gt;="&amp;$K$4,Fluxo!D:D,$D85,Fluxo!U:U,"")</f>
        <v>0</v>
      </c>
      <c r="L85" s="106">
        <f t="shared" si="4"/>
        <v>0</v>
      </c>
      <c r="M85" s="106">
        <f>SUMIFS(Fluxo!N:N,Fluxo!S:S,"&lt;"&amp;$K$2,Fluxo!D:D,$D85,Fluxo!U:U,"")</f>
        <v>0</v>
      </c>
      <c r="N85" s="106">
        <v>0</v>
      </c>
    </row>
    <row r="86" spans="1:14" s="107" customFormat="1" x14ac:dyDescent="0.25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5" t="str">
        <f>IFERROR(INDEX(Contratos!L:L,MATCH(D86,Contratos!R:R,0)),"")</f>
        <v/>
      </c>
      <c r="H86" s="106">
        <f>IFERROR(INDEX(Contratos!G:G,MATCH(D86,Contratos!R:R,0)),0)</f>
        <v>0</v>
      </c>
      <c r="I86" s="106">
        <f>SUMIFS(Fluxo!O:O,Fluxo!U:U,"&lt;="&amp;$K$2,Fluxo!D:D,$D86)</f>
        <v>0</v>
      </c>
      <c r="J86" s="106">
        <f>SUMIFS(Fluxo!N:N,Fluxo!S:S,"&gt;"&amp;$K$2,Fluxo!S:S,"&lt;"&amp;$K$4,Fluxo!D:D,$D86,Fluxo!U:U,"")+SUMIFS(Fluxo!O:O,Fluxo!U:U,"&gt;"&amp;$K$2,Fluxo!D:D,$D86)</f>
        <v>0</v>
      </c>
      <c r="K86" s="106">
        <f>SUMIFS(Fluxo!N:N,Fluxo!S:S,"&gt;="&amp;$K$4,Fluxo!D:D,$D86,Fluxo!U:U,"")</f>
        <v>0</v>
      </c>
      <c r="L86" s="106">
        <f t="shared" si="4"/>
        <v>0</v>
      </c>
      <c r="M86" s="106">
        <f>SUMIFS(Fluxo!N:N,Fluxo!S:S,"&lt;"&amp;$K$2,Fluxo!D:D,$D86,Fluxo!U:U,"")</f>
        <v>0</v>
      </c>
      <c r="N86" s="106">
        <v>0</v>
      </c>
    </row>
    <row r="87" spans="1:14" s="107" customFormat="1" x14ac:dyDescent="0.25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5" t="str">
        <f>IFERROR(INDEX(Contratos!L:L,MATCH(D87,Contratos!R:R,0)),"")</f>
        <v/>
      </c>
      <c r="H87" s="106">
        <f>IFERROR(INDEX(Contratos!G:G,MATCH(D87,Contratos!R:R,0)),0)</f>
        <v>0</v>
      </c>
      <c r="I87" s="106">
        <f>SUMIFS(Fluxo!O:O,Fluxo!U:U,"&lt;="&amp;$K$2,Fluxo!D:D,$D87)</f>
        <v>0</v>
      </c>
      <c r="J87" s="106">
        <f>SUMIFS(Fluxo!N:N,Fluxo!S:S,"&gt;"&amp;$K$2,Fluxo!S:S,"&lt;"&amp;$K$4,Fluxo!D:D,$D87,Fluxo!U:U,"")+SUMIFS(Fluxo!O:O,Fluxo!U:U,"&gt;"&amp;$K$2,Fluxo!D:D,$D87)</f>
        <v>0</v>
      </c>
      <c r="K87" s="106">
        <f>SUMIFS(Fluxo!N:N,Fluxo!S:S,"&gt;="&amp;$K$4,Fluxo!D:D,$D87,Fluxo!U:U,"")</f>
        <v>0</v>
      </c>
      <c r="L87" s="106">
        <f t="shared" si="4"/>
        <v>0</v>
      </c>
      <c r="M87" s="106">
        <f>SUMIFS(Fluxo!N:N,Fluxo!S:S,"&lt;"&amp;$K$2,Fluxo!D:D,$D87,Fluxo!U:U,"")</f>
        <v>0</v>
      </c>
      <c r="N87" s="106">
        <v>0</v>
      </c>
    </row>
    <row r="88" spans="1:14" s="107" customFormat="1" x14ac:dyDescent="0.25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5" t="str">
        <f>IFERROR(INDEX(Contratos!L:L,MATCH(D88,Contratos!R:R,0)),"")</f>
        <v/>
      </c>
      <c r="H88" s="106">
        <f>IFERROR(INDEX(Contratos!G:G,MATCH(D88,Contratos!R:R,0)),0)</f>
        <v>0</v>
      </c>
      <c r="I88" s="106">
        <f>SUMIFS(Fluxo!O:O,Fluxo!U:U,"&lt;="&amp;$K$2,Fluxo!D:D,$D88)</f>
        <v>0</v>
      </c>
      <c r="J88" s="106">
        <f>SUMIFS(Fluxo!N:N,Fluxo!S:S,"&gt;"&amp;$K$2,Fluxo!S:S,"&lt;"&amp;$K$4,Fluxo!D:D,$D88,Fluxo!U:U,"")+SUMIFS(Fluxo!O:O,Fluxo!U:U,"&gt;"&amp;$K$2,Fluxo!D:D,$D88)</f>
        <v>0</v>
      </c>
      <c r="K88" s="106">
        <f>SUMIFS(Fluxo!N:N,Fluxo!S:S,"&gt;="&amp;$K$4,Fluxo!D:D,$D88,Fluxo!U:U,"")</f>
        <v>0</v>
      </c>
      <c r="L88" s="106">
        <f t="shared" si="4"/>
        <v>0</v>
      </c>
      <c r="M88" s="106">
        <f>SUMIFS(Fluxo!N:N,Fluxo!S:S,"&lt;"&amp;$K$2,Fluxo!D:D,$D88,Fluxo!U:U,"")</f>
        <v>0</v>
      </c>
      <c r="N88" s="106">
        <v>0</v>
      </c>
    </row>
    <row r="89" spans="1:14" s="107" customFormat="1" x14ac:dyDescent="0.25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5">
        <f>IFERROR(INDEX(Contratos!L:L,MATCH(D89,Contratos!R:R,0)),"")</f>
        <v>45186</v>
      </c>
      <c r="H89" s="106">
        <f>IFERROR(INDEX(Contratos!G:G,MATCH(D89,Contratos!R:R,0)),0)</f>
        <v>1195425</v>
      </c>
      <c r="I89" s="106">
        <f>SUMIFS(Fluxo!O:O,Fluxo!U:U,"&lt;="&amp;$K$2,Fluxo!D:D,$D89)</f>
        <v>140240.76</v>
      </c>
      <c r="J89" s="106">
        <f>SUMIFS(Fluxo!N:N,Fluxo!S:S,"&gt;"&amp;$K$2,Fluxo!S:S,"&lt;"&amp;$K$4,Fluxo!D:D,$D89,Fluxo!U:U,"")+SUMIFS(Fluxo!O:O,Fluxo!U:U,"&gt;"&amp;$K$2,Fluxo!D:D,$D89)</f>
        <v>131808.24000000002</v>
      </c>
      <c r="K89" s="106">
        <f>SUMIFS(Fluxo!N:N,Fluxo!S:S,"&gt;="&amp;$K$4,Fluxo!D:D,$D89,Fluxo!U:U,"")</f>
        <v>1002171.25</v>
      </c>
      <c r="L89" s="106">
        <f t="shared" si="4"/>
        <v>1133979.49</v>
      </c>
      <c r="M89" s="106">
        <f>SUMIFS(Fluxo!N:N,Fluxo!S:S,"&lt;"&amp;$K$2,Fluxo!D:D,$D89,Fluxo!U:U,"")</f>
        <v>0</v>
      </c>
      <c r="N89" s="106">
        <v>0</v>
      </c>
    </row>
    <row r="90" spans="1:14" s="107" customFormat="1" x14ac:dyDescent="0.25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5">
        <f>IFERROR(INDEX(Contratos!L:L,MATCH(D90,Contratos!R:R,0)),"")</f>
        <v>45381</v>
      </c>
      <c r="H90" s="106">
        <f>IFERROR(INDEX(Contratos!G:G,MATCH(D90,Contratos!R:R,0)),0)</f>
        <v>759463.75</v>
      </c>
      <c r="I90" s="106">
        <f>SUMIFS(Fluxo!O:O,Fluxo!U:U,"&lt;="&amp;$K$2,Fluxo!D:D,$D90)</f>
        <v>139374.87</v>
      </c>
      <c r="J90" s="106">
        <f>SUMIFS(Fluxo!N:N,Fluxo!S:S,"&gt;"&amp;$K$2,Fluxo!S:S,"&lt;"&amp;$K$4,Fluxo!D:D,$D90,Fluxo!U:U,"")+SUMIFS(Fluxo!O:O,Fluxo!U:U,"&gt;"&amp;$K$2,Fluxo!D:D,$D90)</f>
        <v>343606.46</v>
      </c>
      <c r="K90" s="106">
        <f>SUMIFS(Fluxo!N:N,Fluxo!S:S,"&gt;="&amp;$K$4,Fluxo!D:D,$D90,Fluxo!U:U,"")</f>
        <v>316382.31999999995</v>
      </c>
      <c r="L90" s="106">
        <f t="shared" si="4"/>
        <v>659988.78</v>
      </c>
      <c r="M90" s="106">
        <f>SUMIFS(Fluxo!N:N,Fluxo!S:S,"&lt;"&amp;$K$2,Fluxo!D:D,$D90,Fluxo!U:U,"")</f>
        <v>0</v>
      </c>
      <c r="N90" s="106">
        <v>0</v>
      </c>
    </row>
    <row r="91" spans="1:14" s="107" customFormat="1" x14ac:dyDescent="0.25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5" t="str">
        <f>IFERROR(INDEX(Contratos!L:L,MATCH(D91,Contratos!R:R,0)),"")</f>
        <v/>
      </c>
      <c r="H91" s="106">
        <f>IFERROR(INDEX(Contratos!G:G,MATCH(D91,Contratos!R:R,0)),0)</f>
        <v>0</v>
      </c>
      <c r="I91" s="106">
        <f>SUMIFS(Fluxo!O:O,Fluxo!U:U,"&lt;="&amp;$K$2,Fluxo!D:D,$D91)</f>
        <v>0</v>
      </c>
      <c r="J91" s="106">
        <f>SUMIFS(Fluxo!N:N,Fluxo!S:S,"&gt;"&amp;$K$2,Fluxo!S:S,"&lt;"&amp;$K$4,Fluxo!D:D,$D91,Fluxo!U:U,"")+SUMIFS(Fluxo!O:O,Fluxo!U:U,"&gt;"&amp;$K$2,Fluxo!D:D,$D91)</f>
        <v>0</v>
      </c>
      <c r="K91" s="106">
        <f>SUMIFS(Fluxo!N:N,Fluxo!S:S,"&gt;="&amp;$K$4,Fluxo!D:D,$D91,Fluxo!U:U,"")</f>
        <v>0</v>
      </c>
      <c r="L91" s="106">
        <f t="shared" si="4"/>
        <v>0</v>
      </c>
      <c r="M91" s="106">
        <f>SUMIFS(Fluxo!N:N,Fluxo!S:S,"&lt;"&amp;$K$2,Fluxo!D:D,$D91,Fluxo!U:U,"")</f>
        <v>0</v>
      </c>
      <c r="N91" s="106">
        <v>0</v>
      </c>
    </row>
    <row r="92" spans="1:14" s="107" customFormat="1" x14ac:dyDescent="0.25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5" t="str">
        <f>IFERROR(INDEX(Contratos!L:L,MATCH(D92,Contratos!R:R,0)),"")</f>
        <v/>
      </c>
      <c r="H92" s="106">
        <f>IFERROR(INDEX(Contratos!G:G,MATCH(D92,Contratos!R:R,0)),0)</f>
        <v>0</v>
      </c>
      <c r="I92" s="106">
        <f>SUMIFS(Fluxo!O:O,Fluxo!U:U,"&lt;="&amp;$K$2,Fluxo!D:D,$D92)</f>
        <v>0</v>
      </c>
      <c r="J92" s="106">
        <f>SUMIFS(Fluxo!N:N,Fluxo!S:S,"&gt;"&amp;$K$2,Fluxo!S:S,"&lt;"&amp;$K$4,Fluxo!D:D,$D92,Fluxo!U:U,"")+SUMIFS(Fluxo!O:O,Fluxo!U:U,"&gt;"&amp;$K$2,Fluxo!D:D,$D92)</f>
        <v>0</v>
      </c>
      <c r="K92" s="106">
        <f>SUMIFS(Fluxo!N:N,Fluxo!S:S,"&gt;="&amp;$K$4,Fluxo!D:D,$D92,Fluxo!U:U,"")</f>
        <v>0</v>
      </c>
      <c r="L92" s="106">
        <f t="shared" si="4"/>
        <v>0</v>
      </c>
      <c r="M92" s="106">
        <f>SUMIFS(Fluxo!N:N,Fluxo!S:S,"&lt;"&amp;$K$2,Fluxo!D:D,$D92,Fluxo!U:U,"")</f>
        <v>0</v>
      </c>
      <c r="N92" s="106">
        <v>0</v>
      </c>
    </row>
    <row r="93" spans="1:14" s="107" customFormat="1" x14ac:dyDescent="0.25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5" t="str">
        <f>IFERROR(INDEX(Contratos!L:L,MATCH(D93,Contratos!R:R,0)),"")</f>
        <v/>
      </c>
      <c r="H93" s="106">
        <f>IFERROR(INDEX(Contratos!G:G,MATCH(D93,Contratos!R:R,0)),0)</f>
        <v>0</v>
      </c>
      <c r="I93" s="106">
        <f>SUMIFS(Fluxo!O:O,Fluxo!U:U,"&lt;="&amp;$K$2,Fluxo!D:D,$D93)</f>
        <v>0</v>
      </c>
      <c r="J93" s="106">
        <f>SUMIFS(Fluxo!N:N,Fluxo!S:S,"&gt;"&amp;$K$2,Fluxo!S:S,"&lt;"&amp;$K$4,Fluxo!D:D,$D93,Fluxo!U:U,"")+SUMIFS(Fluxo!O:O,Fluxo!U:U,"&gt;"&amp;$K$2,Fluxo!D:D,$D93)</f>
        <v>0</v>
      </c>
      <c r="K93" s="106">
        <f>SUMIFS(Fluxo!N:N,Fluxo!S:S,"&gt;="&amp;$K$4,Fluxo!D:D,$D93,Fluxo!U:U,"")</f>
        <v>0</v>
      </c>
      <c r="L93" s="106">
        <f t="shared" si="4"/>
        <v>0</v>
      </c>
      <c r="M93" s="106">
        <f>SUMIFS(Fluxo!N:N,Fluxo!S:S,"&lt;"&amp;$K$2,Fluxo!D:D,$D93,Fluxo!U:U,"")</f>
        <v>0</v>
      </c>
      <c r="N93" s="106">
        <v>0</v>
      </c>
    </row>
    <row r="94" spans="1:14" s="107" customFormat="1" x14ac:dyDescent="0.25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5" t="str">
        <f>IFERROR(INDEX(Contratos!L:L,MATCH(D94,Contratos!R:R,0)),"")</f>
        <v/>
      </c>
      <c r="H94" s="106">
        <f>IFERROR(INDEX(Contratos!G:G,MATCH(D94,Contratos!R:R,0)),0)</f>
        <v>0</v>
      </c>
      <c r="I94" s="106">
        <f>SUMIFS(Fluxo!O:O,Fluxo!U:U,"&lt;="&amp;$K$2,Fluxo!D:D,$D94)</f>
        <v>0</v>
      </c>
      <c r="J94" s="106">
        <f>SUMIFS(Fluxo!N:N,Fluxo!S:S,"&gt;"&amp;$K$2,Fluxo!S:S,"&lt;"&amp;$K$4,Fluxo!D:D,$D94,Fluxo!U:U,"")+SUMIFS(Fluxo!O:O,Fluxo!U:U,"&gt;"&amp;$K$2,Fluxo!D:D,$D94)</f>
        <v>0</v>
      </c>
      <c r="K94" s="106">
        <f>SUMIFS(Fluxo!N:N,Fluxo!S:S,"&gt;="&amp;$K$4,Fluxo!D:D,$D94,Fluxo!U:U,"")</f>
        <v>0</v>
      </c>
      <c r="L94" s="106">
        <f t="shared" si="4"/>
        <v>0</v>
      </c>
      <c r="M94" s="106">
        <f>SUMIFS(Fluxo!N:N,Fluxo!S:S,"&lt;"&amp;$K$2,Fluxo!D:D,$D94,Fluxo!U:U,"")</f>
        <v>0</v>
      </c>
      <c r="N94" s="106">
        <v>0</v>
      </c>
    </row>
    <row r="95" spans="1:14" s="107" customFormat="1" x14ac:dyDescent="0.25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5" t="str">
        <f>IFERROR(INDEX(Contratos!L:L,MATCH(D95,Contratos!R:R,0)),"")</f>
        <v/>
      </c>
      <c r="H95" s="106">
        <f>IFERROR(INDEX(Contratos!G:G,MATCH(D95,Contratos!R:R,0)),0)</f>
        <v>0</v>
      </c>
      <c r="I95" s="106">
        <f>SUMIFS(Fluxo!O:O,Fluxo!U:U,"&lt;="&amp;$K$2,Fluxo!D:D,$D95)</f>
        <v>0</v>
      </c>
      <c r="J95" s="106">
        <f>SUMIFS(Fluxo!N:N,Fluxo!S:S,"&gt;"&amp;$K$2,Fluxo!S:S,"&lt;"&amp;$K$4,Fluxo!D:D,$D95,Fluxo!U:U,"")+SUMIFS(Fluxo!O:O,Fluxo!U:U,"&gt;"&amp;$K$2,Fluxo!D:D,$D95)</f>
        <v>0</v>
      </c>
      <c r="K95" s="106">
        <f>SUMIFS(Fluxo!N:N,Fluxo!S:S,"&gt;="&amp;$K$4,Fluxo!D:D,$D95,Fluxo!U:U,"")</f>
        <v>0</v>
      </c>
      <c r="L95" s="106">
        <f t="shared" si="4"/>
        <v>0</v>
      </c>
      <c r="M95" s="106">
        <f>SUMIFS(Fluxo!N:N,Fluxo!S:S,"&lt;"&amp;$K$2,Fluxo!D:D,$D95,Fluxo!U:U,"")</f>
        <v>0</v>
      </c>
      <c r="N95" s="106">
        <v>0</v>
      </c>
    </row>
    <row r="96" spans="1:14" s="107" customFormat="1" x14ac:dyDescent="0.25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5" t="str">
        <f>IFERROR(INDEX(Contratos!L:L,MATCH(D96,Contratos!R:R,0)),"")</f>
        <v/>
      </c>
      <c r="H96" s="106">
        <f>IFERROR(INDEX(Contratos!G:G,MATCH(D96,Contratos!R:R,0)),0)</f>
        <v>0</v>
      </c>
      <c r="I96" s="106">
        <f>SUMIFS(Fluxo!O:O,Fluxo!U:U,"&lt;="&amp;$K$2,Fluxo!D:D,$D96)</f>
        <v>0</v>
      </c>
      <c r="J96" s="106">
        <f>SUMIFS(Fluxo!N:N,Fluxo!S:S,"&gt;"&amp;$K$2,Fluxo!S:S,"&lt;"&amp;$K$4,Fluxo!D:D,$D96,Fluxo!U:U,"")+SUMIFS(Fluxo!O:O,Fluxo!U:U,"&gt;"&amp;$K$2,Fluxo!D:D,$D96)</f>
        <v>0</v>
      </c>
      <c r="K96" s="106">
        <f>SUMIFS(Fluxo!N:N,Fluxo!S:S,"&gt;="&amp;$K$4,Fluxo!D:D,$D96,Fluxo!U:U,"")</f>
        <v>0</v>
      </c>
      <c r="L96" s="106">
        <f t="shared" si="4"/>
        <v>0</v>
      </c>
      <c r="M96" s="106">
        <f>SUMIFS(Fluxo!N:N,Fluxo!S:S,"&lt;"&amp;$K$2,Fluxo!D:D,$D96,Fluxo!U:U,"")</f>
        <v>0</v>
      </c>
      <c r="N96" s="106">
        <v>0</v>
      </c>
    </row>
    <row r="97" spans="1:14" s="107" customFormat="1" x14ac:dyDescent="0.25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5" t="str">
        <f>IFERROR(INDEX(Contratos!L:L,MATCH(D97,Contratos!R:R,0)),"")</f>
        <v/>
      </c>
      <c r="H97" s="106">
        <f>IFERROR(INDEX(Contratos!G:G,MATCH(D97,Contratos!R:R,0)),0)</f>
        <v>0</v>
      </c>
      <c r="I97" s="106">
        <f>SUMIFS(Fluxo!O:O,Fluxo!U:U,"&lt;="&amp;$K$2,Fluxo!D:D,$D97)</f>
        <v>0</v>
      </c>
      <c r="J97" s="106">
        <f>SUMIFS(Fluxo!N:N,Fluxo!S:S,"&gt;"&amp;$K$2,Fluxo!S:S,"&lt;"&amp;$K$4,Fluxo!D:D,$D97,Fluxo!U:U,"")+SUMIFS(Fluxo!O:O,Fluxo!U:U,"&gt;"&amp;$K$2,Fluxo!D:D,$D97)</f>
        <v>0</v>
      </c>
      <c r="K97" s="106">
        <f>SUMIFS(Fluxo!N:N,Fluxo!S:S,"&gt;="&amp;$K$4,Fluxo!D:D,$D97,Fluxo!U:U,"")</f>
        <v>0</v>
      </c>
      <c r="L97" s="106">
        <f t="shared" si="4"/>
        <v>0</v>
      </c>
      <c r="M97" s="106">
        <f>SUMIFS(Fluxo!N:N,Fluxo!S:S,"&lt;"&amp;$K$2,Fluxo!D:D,$D97,Fluxo!U:U,"")</f>
        <v>0</v>
      </c>
      <c r="N97" s="106">
        <v>0</v>
      </c>
    </row>
    <row r="98" spans="1:14" s="107" customFormat="1" x14ac:dyDescent="0.25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5" t="str">
        <f>IFERROR(INDEX(Contratos!L:L,MATCH(D98,Contratos!R:R,0)),"")</f>
        <v/>
      </c>
      <c r="H98" s="106">
        <f>IFERROR(INDEX(Contratos!G:G,MATCH(D98,Contratos!R:R,0)),0)</f>
        <v>0</v>
      </c>
      <c r="I98" s="106">
        <f>SUMIFS(Fluxo!O:O,Fluxo!U:U,"&lt;="&amp;$K$2,Fluxo!D:D,$D98)</f>
        <v>0</v>
      </c>
      <c r="J98" s="106">
        <f>SUMIFS(Fluxo!N:N,Fluxo!S:S,"&gt;"&amp;$K$2,Fluxo!S:S,"&lt;"&amp;$K$4,Fluxo!D:D,$D98,Fluxo!U:U,"")+SUMIFS(Fluxo!O:O,Fluxo!U:U,"&gt;"&amp;$K$2,Fluxo!D:D,$D98)</f>
        <v>0</v>
      </c>
      <c r="K98" s="106">
        <f>SUMIFS(Fluxo!N:N,Fluxo!S:S,"&gt;="&amp;$K$4,Fluxo!D:D,$D98,Fluxo!U:U,"")</f>
        <v>0</v>
      </c>
      <c r="L98" s="106">
        <f t="shared" si="4"/>
        <v>0</v>
      </c>
      <c r="M98" s="106">
        <f>SUMIFS(Fluxo!N:N,Fluxo!S:S,"&lt;"&amp;$K$2,Fluxo!D:D,$D98,Fluxo!U:U,"")</f>
        <v>0</v>
      </c>
      <c r="N98" s="106">
        <v>0</v>
      </c>
    </row>
    <row r="99" spans="1:14" s="107" customFormat="1" x14ac:dyDescent="0.25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5" t="str">
        <f>IFERROR(INDEX(Contratos!L:L,MATCH(D99,Contratos!R:R,0)),"")</f>
        <v/>
      </c>
      <c r="H99" s="106">
        <f>IFERROR(INDEX(Contratos!G:G,MATCH(D99,Contratos!R:R,0)),0)</f>
        <v>0</v>
      </c>
      <c r="I99" s="106">
        <f>SUMIFS(Fluxo!O:O,Fluxo!U:U,"&lt;="&amp;$K$2,Fluxo!D:D,$D99)</f>
        <v>0</v>
      </c>
      <c r="J99" s="106">
        <f>SUMIFS(Fluxo!N:N,Fluxo!S:S,"&gt;"&amp;$K$2,Fluxo!S:S,"&lt;"&amp;$K$4,Fluxo!D:D,$D99,Fluxo!U:U,"")+SUMIFS(Fluxo!O:O,Fluxo!U:U,"&gt;"&amp;$K$2,Fluxo!D:D,$D99)</f>
        <v>0</v>
      </c>
      <c r="K99" s="106">
        <f>SUMIFS(Fluxo!N:N,Fluxo!S:S,"&gt;="&amp;$K$4,Fluxo!D:D,$D99,Fluxo!U:U,"")</f>
        <v>0</v>
      </c>
      <c r="L99" s="106">
        <f t="shared" si="4"/>
        <v>0</v>
      </c>
      <c r="M99" s="106">
        <f>SUMIFS(Fluxo!N:N,Fluxo!S:S,"&lt;"&amp;$K$2,Fluxo!D:D,$D99,Fluxo!U:U,"")</f>
        <v>0</v>
      </c>
      <c r="N99" s="106">
        <v>0</v>
      </c>
    </row>
    <row r="100" spans="1:14" s="107" customFormat="1" x14ac:dyDescent="0.25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5" t="str">
        <f>IFERROR(INDEX(Contratos!L:L,MATCH(D100,Contratos!R:R,0)),"")</f>
        <v/>
      </c>
      <c r="H100" s="106">
        <f>IFERROR(INDEX(Contratos!G:G,MATCH(D100,Contratos!R:R,0)),0)</f>
        <v>0</v>
      </c>
      <c r="I100" s="106">
        <f>SUMIFS(Fluxo!O:O,Fluxo!U:U,"&lt;="&amp;$K$2,Fluxo!D:D,$D100)</f>
        <v>0</v>
      </c>
      <c r="J100" s="106">
        <f>SUMIFS(Fluxo!N:N,Fluxo!S:S,"&gt;"&amp;$K$2,Fluxo!S:S,"&lt;"&amp;$K$4,Fluxo!D:D,$D100,Fluxo!U:U,"")+SUMIFS(Fluxo!O:O,Fluxo!U:U,"&gt;"&amp;$K$2,Fluxo!D:D,$D100)</f>
        <v>0</v>
      </c>
      <c r="K100" s="106">
        <f>SUMIFS(Fluxo!N:N,Fluxo!S:S,"&gt;="&amp;$K$4,Fluxo!D:D,$D100,Fluxo!U:U,"")</f>
        <v>0</v>
      </c>
      <c r="L100" s="106">
        <f t="shared" si="4"/>
        <v>0</v>
      </c>
      <c r="M100" s="106">
        <f>SUMIFS(Fluxo!N:N,Fluxo!S:S,"&lt;"&amp;$K$2,Fluxo!D:D,$D100,Fluxo!U:U,"")</f>
        <v>0</v>
      </c>
      <c r="N100" s="106">
        <v>0</v>
      </c>
    </row>
    <row r="101" spans="1:14" s="107" customFormat="1" x14ac:dyDescent="0.25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5">
        <f>IFERROR(INDEX(Contratos!L:L,MATCH(D101,Contratos!R:R,0)),"")</f>
        <v>45194</v>
      </c>
      <c r="H101" s="106">
        <f>IFERROR(INDEX(Contratos!G:G,MATCH(D101,Contratos!R:R,0)),0)</f>
        <v>1143600</v>
      </c>
      <c r="I101" s="106">
        <f>SUMIFS(Fluxo!O:O,Fluxo!U:U,"&lt;="&amp;$K$2,Fluxo!D:D,$D101)</f>
        <v>198582.09000000005</v>
      </c>
      <c r="J101" s="106">
        <f>SUMIFS(Fluxo!N:N,Fluxo!S:S,"&gt;"&amp;$K$2,Fluxo!S:S,"&lt;"&amp;$K$4,Fluxo!D:D,$D101,Fluxo!U:U,"")+SUMIFS(Fluxo!O:O,Fluxo!U:U,"&gt;"&amp;$K$2,Fluxo!D:D,$D101)</f>
        <v>229244.25999999998</v>
      </c>
      <c r="K101" s="106">
        <f>SUMIFS(Fluxo!N:N,Fluxo!S:S,"&gt;="&amp;$K$4,Fluxo!D:D,$D101,Fluxo!U:U,"")</f>
        <v>813285.76</v>
      </c>
      <c r="L101" s="106">
        <f t="shared" si="4"/>
        <v>1042530.02</v>
      </c>
      <c r="M101" s="106">
        <f>SUMIFS(Fluxo!N:N,Fluxo!S:S,"&lt;"&amp;$K$2,Fluxo!D:D,$D101,Fluxo!U:U,"")</f>
        <v>0</v>
      </c>
      <c r="N101" s="106">
        <v>0</v>
      </c>
    </row>
    <row r="102" spans="1:14" s="107" customFormat="1" x14ac:dyDescent="0.25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5" t="str">
        <f>IFERROR(INDEX(Contratos!L:L,MATCH(D102,Contratos!R:R,0)),"")</f>
        <v/>
      </c>
      <c r="H102" s="106">
        <f>IFERROR(INDEX(Contratos!G:G,MATCH(D102,Contratos!R:R,0)),0)</f>
        <v>0</v>
      </c>
      <c r="I102" s="106">
        <f>SUMIFS(Fluxo!O:O,Fluxo!U:U,"&lt;="&amp;$K$2,Fluxo!D:D,$D102)</f>
        <v>0</v>
      </c>
      <c r="J102" s="106">
        <f>SUMIFS(Fluxo!N:N,Fluxo!S:S,"&gt;"&amp;$K$2,Fluxo!S:S,"&lt;"&amp;$K$4,Fluxo!D:D,$D102,Fluxo!U:U,"")+SUMIFS(Fluxo!O:O,Fluxo!U:U,"&gt;"&amp;$K$2,Fluxo!D:D,$D102)</f>
        <v>0</v>
      </c>
      <c r="K102" s="106">
        <f>SUMIFS(Fluxo!N:N,Fluxo!S:S,"&gt;="&amp;$K$4,Fluxo!D:D,$D102,Fluxo!U:U,"")</f>
        <v>0</v>
      </c>
      <c r="L102" s="106">
        <f t="shared" si="4"/>
        <v>0</v>
      </c>
      <c r="M102" s="106">
        <f>SUMIFS(Fluxo!N:N,Fluxo!S:S,"&lt;"&amp;$K$2,Fluxo!D:D,$D102,Fluxo!U:U,"")</f>
        <v>0</v>
      </c>
      <c r="N102" s="106">
        <v>0</v>
      </c>
    </row>
    <row r="103" spans="1:14" s="107" customFormat="1" x14ac:dyDescent="0.25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5" t="str">
        <f>IFERROR(INDEX(Contratos!L:L,MATCH(D103,Contratos!R:R,0)),"")</f>
        <v/>
      </c>
      <c r="H103" s="106">
        <f>IFERROR(INDEX(Contratos!G:G,MATCH(D103,Contratos!R:R,0)),0)</f>
        <v>0</v>
      </c>
      <c r="I103" s="106">
        <f>SUMIFS(Fluxo!O:O,Fluxo!U:U,"&lt;="&amp;$K$2,Fluxo!D:D,$D103)</f>
        <v>0</v>
      </c>
      <c r="J103" s="106">
        <f>SUMIFS(Fluxo!N:N,Fluxo!S:S,"&gt;"&amp;$K$2,Fluxo!S:S,"&lt;"&amp;$K$4,Fluxo!D:D,$D103,Fluxo!U:U,"")+SUMIFS(Fluxo!O:O,Fluxo!U:U,"&gt;"&amp;$K$2,Fluxo!D:D,$D103)</f>
        <v>0</v>
      </c>
      <c r="K103" s="106">
        <f>SUMIFS(Fluxo!N:N,Fluxo!S:S,"&gt;="&amp;$K$4,Fluxo!D:D,$D103,Fluxo!U:U,"")</f>
        <v>0</v>
      </c>
      <c r="L103" s="106">
        <f t="shared" si="4"/>
        <v>0</v>
      </c>
      <c r="M103" s="106">
        <f>SUMIFS(Fluxo!N:N,Fluxo!S:S,"&lt;"&amp;$K$2,Fluxo!D:D,$D103,Fluxo!U:U,"")</f>
        <v>0</v>
      </c>
      <c r="N103" s="106">
        <v>0</v>
      </c>
    </row>
    <row r="104" spans="1:14" s="107" customFormat="1" x14ac:dyDescent="0.25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5">
        <f>IFERROR(INDEX(Contratos!L:L,MATCH(D104,Contratos!R:R,0)),"")</f>
        <v>45504</v>
      </c>
      <c r="H104" s="106">
        <f>IFERROR(INDEX(Contratos!G:G,MATCH(D104,Contratos!R:R,0)),0)</f>
        <v>1210616.48</v>
      </c>
      <c r="I104" s="106">
        <f>SUMIFS(Fluxo!O:O,Fluxo!U:U,"&lt;="&amp;$K$2,Fluxo!D:D,$D104)</f>
        <v>111559.79000000001</v>
      </c>
      <c r="J104" s="106">
        <f>SUMIFS(Fluxo!N:N,Fluxo!S:S,"&gt;"&amp;$K$2,Fluxo!S:S,"&lt;"&amp;$K$4,Fluxo!D:D,$D104,Fluxo!U:U,"")+SUMIFS(Fluxo!O:O,Fluxo!U:U,"&gt;"&amp;$K$2,Fluxo!D:D,$D104)</f>
        <v>181748.41000000003</v>
      </c>
      <c r="K104" s="106">
        <f>SUMIFS(Fluxo!N:N,Fluxo!S:S,"&gt;="&amp;$K$4,Fluxo!D:D,$D104,Fluxo!U:U,"")</f>
        <v>960330.5</v>
      </c>
      <c r="L104" s="106">
        <f t="shared" si="4"/>
        <v>1142078.9100000001</v>
      </c>
      <c r="M104" s="106">
        <f>SUMIFS(Fluxo!N:N,Fluxo!S:S,"&lt;"&amp;$K$2,Fluxo!D:D,$D104,Fluxo!U:U,"")</f>
        <v>0</v>
      </c>
      <c r="N104" s="106">
        <v>0</v>
      </c>
    </row>
    <row r="105" spans="1:14" s="107" customFormat="1" x14ac:dyDescent="0.25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5" t="str">
        <f>IFERROR(INDEX(Contratos!L:L,MATCH(D105,Contratos!R:R,0)),"")</f>
        <v/>
      </c>
      <c r="H105" s="106">
        <f>IFERROR(INDEX(Contratos!G:G,MATCH(D105,Contratos!R:R,0)),0)</f>
        <v>0</v>
      </c>
      <c r="I105" s="106">
        <f>SUMIFS(Fluxo!O:O,Fluxo!U:U,"&lt;="&amp;$K$2,Fluxo!D:D,$D105)</f>
        <v>0</v>
      </c>
      <c r="J105" s="106">
        <f>SUMIFS(Fluxo!N:N,Fluxo!S:S,"&gt;"&amp;$K$2,Fluxo!S:S,"&lt;"&amp;$K$4,Fluxo!D:D,$D105,Fluxo!U:U,"")+SUMIFS(Fluxo!O:O,Fluxo!U:U,"&gt;"&amp;$K$2,Fluxo!D:D,$D105)</f>
        <v>0</v>
      </c>
      <c r="K105" s="106">
        <f>SUMIFS(Fluxo!N:N,Fluxo!S:S,"&gt;="&amp;$K$4,Fluxo!D:D,$D105,Fluxo!U:U,"")</f>
        <v>0</v>
      </c>
      <c r="L105" s="106">
        <f t="shared" si="4"/>
        <v>0</v>
      </c>
      <c r="M105" s="106">
        <f>SUMIFS(Fluxo!N:N,Fluxo!S:S,"&lt;"&amp;$K$2,Fluxo!D:D,$D105,Fluxo!U:U,"")</f>
        <v>0</v>
      </c>
      <c r="N105" s="106">
        <v>0</v>
      </c>
    </row>
    <row r="106" spans="1:14" s="107" customFormat="1" x14ac:dyDescent="0.25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5">
        <f>IFERROR(INDEX(Contratos!L:L,MATCH(D106,Contratos!R:R,0)),"")</f>
        <v>45531</v>
      </c>
      <c r="H106" s="106">
        <f>IFERROR(INDEX(Contratos!G:G,MATCH(D106,Contratos!R:R,0)),0)</f>
        <v>1241500</v>
      </c>
      <c r="I106" s="106">
        <f>SUMIFS(Fluxo!O:O,Fluxo!U:U,"&lt;="&amp;$K$2,Fluxo!D:D,$D106)</f>
        <v>121885.37000000001</v>
      </c>
      <c r="J106" s="106">
        <f>SUMIFS(Fluxo!N:N,Fluxo!S:S,"&gt;"&amp;$K$2,Fluxo!S:S,"&lt;"&amp;$K$4,Fluxo!D:D,$D106,Fluxo!U:U,"")+SUMIFS(Fluxo!O:O,Fluxo!U:U,"&gt;"&amp;$K$2,Fluxo!D:D,$D106)</f>
        <v>232018.05000000002</v>
      </c>
      <c r="K106" s="106">
        <f>SUMIFS(Fluxo!N:N,Fluxo!S:S,"&gt;="&amp;$K$4,Fluxo!D:D,$D106,Fluxo!U:U,"")</f>
        <v>923947.66999999993</v>
      </c>
      <c r="L106" s="106">
        <f t="shared" si="4"/>
        <v>1155965.72</v>
      </c>
      <c r="M106" s="106">
        <f>SUMIFS(Fluxo!N:N,Fluxo!S:S,"&lt;"&amp;$K$2,Fluxo!D:D,$D106,Fluxo!U:U,"")</f>
        <v>0</v>
      </c>
      <c r="N106" s="106">
        <v>0</v>
      </c>
    </row>
    <row r="107" spans="1:14" s="107" customFormat="1" x14ac:dyDescent="0.25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5" t="str">
        <f>IFERROR(INDEX(Contratos!L:L,MATCH(D107,Contratos!R:R,0)),"")</f>
        <v/>
      </c>
      <c r="H107" s="106">
        <f>IFERROR(INDEX(Contratos!G:G,MATCH(D107,Contratos!R:R,0)),0)</f>
        <v>0</v>
      </c>
      <c r="I107" s="106">
        <f>SUMIFS(Fluxo!O:O,Fluxo!U:U,"&lt;="&amp;$K$2,Fluxo!D:D,$D107)</f>
        <v>0</v>
      </c>
      <c r="J107" s="106">
        <f>SUMIFS(Fluxo!N:N,Fluxo!S:S,"&gt;"&amp;$K$2,Fluxo!S:S,"&lt;"&amp;$K$4,Fluxo!D:D,$D107,Fluxo!U:U,"")+SUMIFS(Fluxo!O:O,Fluxo!U:U,"&gt;"&amp;$K$2,Fluxo!D:D,$D107)</f>
        <v>0</v>
      </c>
      <c r="K107" s="106">
        <f>SUMIFS(Fluxo!N:N,Fluxo!S:S,"&gt;="&amp;$K$4,Fluxo!D:D,$D107,Fluxo!U:U,"")</f>
        <v>0</v>
      </c>
      <c r="L107" s="106">
        <f t="shared" si="4"/>
        <v>0</v>
      </c>
      <c r="M107" s="106">
        <f>SUMIFS(Fluxo!N:N,Fluxo!S:S,"&lt;"&amp;$K$2,Fluxo!D:D,$D107,Fluxo!U:U,"")</f>
        <v>0</v>
      </c>
      <c r="N107" s="106">
        <v>0</v>
      </c>
    </row>
    <row r="108" spans="1:14" s="107" customFormat="1" x14ac:dyDescent="0.25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5" t="str">
        <f>IFERROR(INDEX(Contratos!L:L,MATCH(D108,Contratos!R:R,0)),"")</f>
        <v/>
      </c>
      <c r="H108" s="106">
        <f>IFERROR(INDEX(Contratos!G:G,MATCH(D108,Contratos!R:R,0)),0)</f>
        <v>0</v>
      </c>
      <c r="I108" s="106">
        <f>SUMIFS(Fluxo!O:O,Fluxo!U:U,"&lt;="&amp;$K$2,Fluxo!D:D,$D108)</f>
        <v>0</v>
      </c>
      <c r="J108" s="106">
        <f>SUMIFS(Fluxo!N:N,Fluxo!S:S,"&gt;"&amp;$K$2,Fluxo!S:S,"&lt;"&amp;$K$4,Fluxo!D:D,$D108,Fluxo!U:U,"")+SUMIFS(Fluxo!O:O,Fluxo!U:U,"&gt;"&amp;$K$2,Fluxo!D:D,$D108)</f>
        <v>0</v>
      </c>
      <c r="K108" s="106">
        <f>SUMIFS(Fluxo!N:N,Fluxo!S:S,"&gt;="&amp;$K$4,Fluxo!D:D,$D108,Fluxo!U:U,"")</f>
        <v>0</v>
      </c>
      <c r="L108" s="106">
        <f t="shared" si="4"/>
        <v>0</v>
      </c>
      <c r="M108" s="106">
        <f>SUMIFS(Fluxo!N:N,Fluxo!S:S,"&lt;"&amp;$K$2,Fluxo!D:D,$D108,Fluxo!U:U,"")</f>
        <v>0</v>
      </c>
      <c r="N108" s="106">
        <v>0</v>
      </c>
    </row>
    <row r="109" spans="1:14" s="107" customFormat="1" x14ac:dyDescent="0.25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5" t="str">
        <f>IFERROR(INDEX(Contratos!L:L,MATCH(D109,Contratos!R:R,0)),"")</f>
        <v/>
      </c>
      <c r="H109" s="106">
        <f>IFERROR(INDEX(Contratos!G:G,MATCH(D109,Contratos!R:R,0)),0)</f>
        <v>0</v>
      </c>
      <c r="I109" s="106">
        <f>SUMIFS(Fluxo!O:O,Fluxo!U:U,"&lt;="&amp;$K$2,Fluxo!D:D,$D109)</f>
        <v>0</v>
      </c>
      <c r="J109" s="106">
        <f>SUMIFS(Fluxo!N:N,Fluxo!S:S,"&gt;"&amp;$K$2,Fluxo!S:S,"&lt;"&amp;$K$4,Fluxo!D:D,$D109,Fluxo!U:U,"")+SUMIFS(Fluxo!O:O,Fluxo!U:U,"&gt;"&amp;$K$2,Fluxo!D:D,$D109)</f>
        <v>0</v>
      </c>
      <c r="K109" s="106">
        <f>SUMIFS(Fluxo!N:N,Fluxo!S:S,"&gt;="&amp;$K$4,Fluxo!D:D,$D109,Fluxo!U:U,"")</f>
        <v>0</v>
      </c>
      <c r="L109" s="106">
        <f t="shared" ref="L109:L122" si="5">J109+K109</f>
        <v>0</v>
      </c>
      <c r="M109" s="106">
        <f>SUMIFS(Fluxo!N:N,Fluxo!S:S,"&lt;"&amp;$K$2,Fluxo!D:D,$D109,Fluxo!U:U,"")</f>
        <v>0</v>
      </c>
      <c r="N109" s="106">
        <v>0</v>
      </c>
    </row>
    <row r="110" spans="1:14" s="107" customFormat="1" x14ac:dyDescent="0.25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5" t="str">
        <f>IFERROR(INDEX(Contratos!L:L,MATCH(D110,Contratos!R:R,0)),"")</f>
        <v/>
      </c>
      <c r="H110" s="106">
        <f>IFERROR(INDEX(Contratos!G:G,MATCH(D110,Contratos!R:R,0)),0)</f>
        <v>0</v>
      </c>
      <c r="I110" s="106">
        <f>SUMIFS(Fluxo!O:O,Fluxo!U:U,"&lt;="&amp;$K$2,Fluxo!D:D,$D110)</f>
        <v>0</v>
      </c>
      <c r="J110" s="106">
        <f>SUMIFS(Fluxo!N:N,Fluxo!S:S,"&gt;"&amp;$K$2,Fluxo!S:S,"&lt;"&amp;$K$4,Fluxo!D:D,$D110,Fluxo!U:U,"")+SUMIFS(Fluxo!O:O,Fluxo!U:U,"&gt;"&amp;$K$2,Fluxo!D:D,$D110)</f>
        <v>0</v>
      </c>
      <c r="K110" s="106">
        <f>SUMIFS(Fluxo!N:N,Fluxo!S:S,"&gt;="&amp;$K$4,Fluxo!D:D,$D110,Fluxo!U:U,"")</f>
        <v>0</v>
      </c>
      <c r="L110" s="106">
        <f t="shared" si="5"/>
        <v>0</v>
      </c>
      <c r="M110" s="106">
        <f>SUMIFS(Fluxo!N:N,Fluxo!S:S,"&lt;"&amp;$K$2,Fluxo!D:D,$D110,Fluxo!U:U,"")</f>
        <v>0</v>
      </c>
      <c r="N110" s="106">
        <v>0</v>
      </c>
    </row>
    <row r="111" spans="1:14" s="107" customFormat="1" x14ac:dyDescent="0.25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5" t="str">
        <f>IFERROR(INDEX(Contratos!L:L,MATCH(D111,Contratos!R:R,0)),"")</f>
        <v/>
      </c>
      <c r="H111" s="106">
        <f>IFERROR(INDEX(Contratos!G:G,MATCH(D111,Contratos!R:R,0)),0)</f>
        <v>0</v>
      </c>
      <c r="I111" s="106">
        <f>SUMIFS(Fluxo!O:O,Fluxo!U:U,"&lt;="&amp;$K$2,Fluxo!D:D,$D111)</f>
        <v>0</v>
      </c>
      <c r="J111" s="106">
        <f>SUMIFS(Fluxo!N:N,Fluxo!S:S,"&gt;"&amp;$K$2,Fluxo!S:S,"&lt;"&amp;$K$4,Fluxo!D:D,$D111,Fluxo!U:U,"")+SUMIFS(Fluxo!O:O,Fluxo!U:U,"&gt;"&amp;$K$2,Fluxo!D:D,$D111)</f>
        <v>0</v>
      </c>
      <c r="K111" s="106">
        <f>SUMIFS(Fluxo!N:N,Fluxo!S:S,"&gt;="&amp;$K$4,Fluxo!D:D,$D111,Fluxo!U:U,"")</f>
        <v>0</v>
      </c>
      <c r="L111" s="106">
        <f t="shared" si="5"/>
        <v>0</v>
      </c>
      <c r="M111" s="106">
        <f>SUMIFS(Fluxo!N:N,Fluxo!S:S,"&lt;"&amp;$K$2,Fluxo!D:D,$D111,Fluxo!U:U,"")</f>
        <v>0</v>
      </c>
      <c r="N111" s="106">
        <v>0</v>
      </c>
    </row>
    <row r="112" spans="1:14" s="107" customFormat="1" x14ac:dyDescent="0.25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5">
        <f>IFERROR(INDEX(Contratos!L:L,MATCH(D112,Contratos!R:R,0)),"")</f>
        <v>45098</v>
      </c>
      <c r="H112" s="106">
        <f>IFERROR(INDEX(Contratos!G:G,MATCH(D112,Contratos!R:R,0)),0)</f>
        <v>988117.52</v>
      </c>
      <c r="I112" s="106">
        <f>SUMIFS(Fluxo!O:O,Fluxo!U:U,"&lt;="&amp;$K$2,Fluxo!D:D,$D112)</f>
        <v>966945.51000000024</v>
      </c>
      <c r="J112" s="106">
        <f>SUMIFS(Fluxo!N:N,Fluxo!S:S,"&gt;"&amp;$K$2,Fluxo!S:S,"&lt;"&amp;$K$4,Fluxo!D:D,$D112,Fluxo!U:U,"")+SUMIFS(Fluxo!O:O,Fluxo!U:U,"&gt;"&amp;$K$2,Fluxo!D:D,$D112)</f>
        <v>81217.56</v>
      </c>
      <c r="K112" s="106">
        <f>SUMIFS(Fluxo!N:N,Fluxo!S:S,"&gt;="&amp;$K$4,Fluxo!D:D,$D112,Fluxo!U:U,"")</f>
        <v>16982.55</v>
      </c>
      <c r="L112" s="106">
        <f t="shared" si="5"/>
        <v>98200.11</v>
      </c>
      <c r="M112" s="106">
        <f>SUMIFS(Fluxo!N:N,Fluxo!S:S,"&lt;"&amp;$K$2,Fluxo!D:D,$D112,Fluxo!U:U,"")</f>
        <v>0</v>
      </c>
      <c r="N112" s="106">
        <v>0</v>
      </c>
    </row>
    <row r="113" spans="1:14" s="107" customFormat="1" x14ac:dyDescent="0.25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5" t="str">
        <f>IFERROR(INDEX(Contratos!L:L,MATCH(D113,Contratos!R:R,0)),"")</f>
        <v/>
      </c>
      <c r="H113" s="106">
        <f>IFERROR(INDEX(Contratos!G:G,MATCH(D113,Contratos!R:R,0)),0)</f>
        <v>0</v>
      </c>
      <c r="I113" s="106">
        <f>SUMIFS(Fluxo!O:O,Fluxo!U:U,"&lt;="&amp;$K$2,Fluxo!D:D,$D113)</f>
        <v>0</v>
      </c>
      <c r="J113" s="106">
        <f>SUMIFS(Fluxo!N:N,Fluxo!S:S,"&gt;"&amp;$K$2,Fluxo!S:S,"&lt;"&amp;$K$4,Fluxo!D:D,$D113,Fluxo!U:U,"")+SUMIFS(Fluxo!O:O,Fluxo!U:U,"&gt;"&amp;$K$2,Fluxo!D:D,$D113)</f>
        <v>0</v>
      </c>
      <c r="K113" s="106">
        <f>SUMIFS(Fluxo!N:N,Fluxo!S:S,"&gt;="&amp;$K$4,Fluxo!D:D,$D113,Fluxo!U:U,"")</f>
        <v>0</v>
      </c>
      <c r="L113" s="106">
        <f t="shared" si="5"/>
        <v>0</v>
      </c>
      <c r="M113" s="106">
        <f>SUMIFS(Fluxo!N:N,Fluxo!S:S,"&lt;"&amp;$K$2,Fluxo!D:D,$D113,Fluxo!U:U,"")</f>
        <v>0</v>
      </c>
      <c r="N113" s="106">
        <v>0</v>
      </c>
    </row>
    <row r="114" spans="1:14" s="107" customFormat="1" x14ac:dyDescent="0.25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5" t="str">
        <f>IFERROR(INDEX(Contratos!L:L,MATCH(D114,Contratos!R:R,0)),"")</f>
        <v/>
      </c>
      <c r="H114" s="106">
        <f>IFERROR(INDEX(Contratos!G:G,MATCH(D114,Contratos!R:R,0)),0)</f>
        <v>0</v>
      </c>
      <c r="I114" s="106">
        <f>SUMIFS(Fluxo!O:O,Fluxo!U:U,"&lt;="&amp;$K$2,Fluxo!D:D,$D114)</f>
        <v>0</v>
      </c>
      <c r="J114" s="106">
        <f>SUMIFS(Fluxo!N:N,Fluxo!S:S,"&gt;"&amp;$K$2,Fluxo!S:S,"&lt;"&amp;$K$4,Fluxo!D:D,$D114,Fluxo!U:U,"")+SUMIFS(Fluxo!O:O,Fluxo!U:U,"&gt;"&amp;$K$2,Fluxo!D:D,$D114)</f>
        <v>0</v>
      </c>
      <c r="K114" s="106">
        <f>SUMIFS(Fluxo!N:N,Fluxo!S:S,"&gt;="&amp;$K$4,Fluxo!D:D,$D114,Fluxo!U:U,"")</f>
        <v>0</v>
      </c>
      <c r="L114" s="106">
        <f t="shared" si="5"/>
        <v>0</v>
      </c>
      <c r="M114" s="106">
        <f>SUMIFS(Fluxo!N:N,Fluxo!S:S,"&lt;"&amp;$K$2,Fluxo!D:D,$D114,Fluxo!U:U,"")</f>
        <v>0</v>
      </c>
      <c r="N114" s="106">
        <v>0</v>
      </c>
    </row>
    <row r="115" spans="1:14" s="107" customFormat="1" x14ac:dyDescent="0.25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5" t="str">
        <f>IFERROR(INDEX(Contratos!L:L,MATCH(D115,Contratos!R:R,0)),"")</f>
        <v/>
      </c>
      <c r="H115" s="106">
        <f>IFERROR(INDEX(Contratos!G:G,MATCH(D115,Contratos!R:R,0)),0)</f>
        <v>0</v>
      </c>
      <c r="I115" s="106">
        <f>SUMIFS(Fluxo!O:O,Fluxo!U:U,"&lt;="&amp;$K$2,Fluxo!D:D,$D115)</f>
        <v>0</v>
      </c>
      <c r="J115" s="106">
        <f>SUMIFS(Fluxo!N:N,Fluxo!S:S,"&gt;"&amp;$K$2,Fluxo!S:S,"&lt;"&amp;$K$4,Fluxo!D:D,$D115,Fluxo!U:U,"")+SUMIFS(Fluxo!O:O,Fluxo!U:U,"&gt;"&amp;$K$2,Fluxo!D:D,$D115)</f>
        <v>0</v>
      </c>
      <c r="K115" s="106">
        <f>SUMIFS(Fluxo!N:N,Fluxo!S:S,"&gt;="&amp;$K$4,Fluxo!D:D,$D115,Fluxo!U:U,"")</f>
        <v>0</v>
      </c>
      <c r="L115" s="106">
        <f t="shared" si="5"/>
        <v>0</v>
      </c>
      <c r="M115" s="106">
        <f>SUMIFS(Fluxo!N:N,Fluxo!S:S,"&lt;"&amp;$K$2,Fluxo!D:D,$D115,Fluxo!U:U,"")</f>
        <v>0</v>
      </c>
      <c r="N115" s="106">
        <v>0</v>
      </c>
    </row>
    <row r="116" spans="1:14" s="107" customFormat="1" x14ac:dyDescent="0.25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5" t="str">
        <f>IFERROR(INDEX(Contratos!L:L,MATCH(D116,Contratos!R:R,0)),"")</f>
        <v/>
      </c>
      <c r="H116" s="106">
        <f>IFERROR(INDEX(Contratos!G:G,MATCH(D116,Contratos!R:R,0)),0)</f>
        <v>0</v>
      </c>
      <c r="I116" s="106">
        <f>SUMIFS(Fluxo!O:O,Fluxo!U:U,"&lt;="&amp;$K$2,Fluxo!D:D,$D116)</f>
        <v>0</v>
      </c>
      <c r="J116" s="106">
        <f>SUMIFS(Fluxo!N:N,Fluxo!S:S,"&gt;"&amp;$K$2,Fluxo!S:S,"&lt;"&amp;$K$4,Fluxo!D:D,$D116,Fluxo!U:U,"")+SUMIFS(Fluxo!O:O,Fluxo!U:U,"&gt;"&amp;$K$2,Fluxo!D:D,$D116)</f>
        <v>0</v>
      </c>
      <c r="K116" s="106">
        <f>SUMIFS(Fluxo!N:N,Fluxo!S:S,"&gt;="&amp;$K$4,Fluxo!D:D,$D116,Fluxo!U:U,"")</f>
        <v>0</v>
      </c>
      <c r="L116" s="106">
        <f t="shared" si="5"/>
        <v>0</v>
      </c>
      <c r="M116" s="106">
        <f>SUMIFS(Fluxo!N:N,Fluxo!S:S,"&lt;"&amp;$K$2,Fluxo!D:D,$D116,Fluxo!U:U,"")</f>
        <v>0</v>
      </c>
      <c r="N116" s="106">
        <v>0</v>
      </c>
    </row>
    <row r="117" spans="1:14" s="107" customFormat="1" x14ac:dyDescent="0.25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5">
        <f>IFERROR(INDEX(Contratos!L:L,MATCH(D117,Contratos!R:R,0)),"")</f>
        <v>45336</v>
      </c>
      <c r="H117" s="106">
        <f>IFERROR(INDEX(Contratos!G:G,MATCH(D117,Contratos!R:R,0)),0)</f>
        <v>311628.79999999999</v>
      </c>
      <c r="I117" s="106">
        <f>SUMIFS(Fluxo!O:O,Fluxo!U:U,"&lt;="&amp;$K$2,Fluxo!D:D,$D117)</f>
        <v>57581.710000000006</v>
      </c>
      <c r="J117" s="106">
        <f>SUMIFS(Fluxo!N:N,Fluxo!S:S,"&gt;"&amp;$K$2,Fluxo!S:S,"&lt;"&amp;$K$4,Fluxo!D:D,$D117,Fluxo!U:U,"")+SUMIFS(Fluxo!O:O,Fluxo!U:U,"&gt;"&amp;$K$2,Fluxo!D:D,$D117)</f>
        <v>63606.269999999975</v>
      </c>
      <c r="K117" s="106">
        <f>SUMIFS(Fluxo!N:N,Fluxo!S:S,"&gt;="&amp;$K$4,Fluxo!D:D,$D117,Fluxo!U:U,"")</f>
        <v>206900.7</v>
      </c>
      <c r="L117" s="106">
        <f t="shared" si="5"/>
        <v>270506.96999999997</v>
      </c>
      <c r="M117" s="106">
        <f>SUMIFS(Fluxo!N:N,Fluxo!S:S,"&lt;"&amp;$K$2,Fluxo!D:D,$D117,Fluxo!U:U,"")</f>
        <v>0</v>
      </c>
      <c r="N117" s="106">
        <v>0</v>
      </c>
    </row>
    <row r="118" spans="1:14" s="107" customFormat="1" x14ac:dyDescent="0.25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79</v>
      </c>
      <c r="F118" s="80" t="str">
        <f>IF(INDEX(Unidades!$V:$V,MATCH($D118,Unidades!$F:$F,0))=0,"",INDEX(Unidades!$V:$V,MATCH($D118,Unidades!$F:$F,0)))</f>
        <v>PERMUTANTE</v>
      </c>
      <c r="G118" s="105" t="str">
        <f>IFERROR(INDEX(Contratos!L:L,MATCH(D118,Contratos!R:R,0)),"")</f>
        <v/>
      </c>
      <c r="H118" s="106">
        <f>IFERROR(INDEX(Contratos!G:G,MATCH(D118,Contratos!R:R,0)),0)</f>
        <v>0</v>
      </c>
      <c r="I118" s="106">
        <f>SUMIFS(Fluxo!O:O,Fluxo!U:U,"&lt;="&amp;$K$2,Fluxo!D:D,$D118)</f>
        <v>1</v>
      </c>
      <c r="J118" s="106">
        <f>SUMIFS(Fluxo!N:N,Fluxo!S:S,"&gt;"&amp;$K$2,Fluxo!S:S,"&lt;"&amp;$K$4,Fluxo!D:D,$D118,Fluxo!U:U,"")+SUMIFS(Fluxo!O:O,Fluxo!U:U,"&gt;"&amp;$K$2,Fluxo!D:D,$D118)</f>
        <v>0</v>
      </c>
      <c r="K118" s="106">
        <f>SUMIFS(Fluxo!N:N,Fluxo!S:S,"&gt;="&amp;$K$4,Fluxo!D:D,$D118,Fluxo!U:U,"")</f>
        <v>0</v>
      </c>
      <c r="L118" s="106">
        <f t="shared" si="5"/>
        <v>0</v>
      </c>
      <c r="M118" s="106">
        <f>SUMIFS(Fluxo!N:N,Fluxo!S:S,"&lt;"&amp;$K$2,Fluxo!D:D,$D118,Fluxo!U:U,"")</f>
        <v>0</v>
      </c>
      <c r="N118" s="106">
        <v>0</v>
      </c>
    </row>
    <row r="119" spans="1:14" s="107" customFormat="1" x14ac:dyDescent="0.25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5" t="str">
        <f>IFERROR(INDEX(Contratos!L:L,MATCH(D119,Contratos!R:R,0)),"")</f>
        <v/>
      </c>
      <c r="H119" s="106">
        <f>IFERROR(INDEX(Contratos!G:G,MATCH(D119,Contratos!R:R,0)),0)</f>
        <v>0</v>
      </c>
      <c r="I119" s="106">
        <f>SUMIFS(Fluxo!O:O,Fluxo!U:U,"&lt;="&amp;$K$2,Fluxo!D:D,$D119)</f>
        <v>0</v>
      </c>
      <c r="J119" s="106">
        <f>SUMIFS(Fluxo!N:N,Fluxo!S:S,"&gt;"&amp;$K$2,Fluxo!S:S,"&lt;"&amp;$K$4,Fluxo!D:D,$D119,Fluxo!U:U,"")+SUMIFS(Fluxo!O:O,Fluxo!U:U,"&gt;"&amp;$K$2,Fluxo!D:D,$D119)</f>
        <v>0</v>
      </c>
      <c r="K119" s="106">
        <f>SUMIFS(Fluxo!N:N,Fluxo!S:S,"&gt;="&amp;$K$4,Fluxo!D:D,$D119,Fluxo!U:U,"")</f>
        <v>0</v>
      </c>
      <c r="L119" s="106">
        <f t="shared" si="5"/>
        <v>0</v>
      </c>
      <c r="M119" s="106">
        <f>SUMIFS(Fluxo!N:N,Fluxo!S:S,"&lt;"&amp;$K$2,Fluxo!D:D,$D119,Fluxo!U:U,"")</f>
        <v>0</v>
      </c>
      <c r="N119" s="106">
        <v>0</v>
      </c>
    </row>
    <row r="120" spans="1:14" s="107" customFormat="1" x14ac:dyDescent="0.25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5" t="str">
        <f>IFERROR(INDEX(Contratos!L:L,MATCH(D120,Contratos!R:R,0)),"")</f>
        <v/>
      </c>
      <c r="H120" s="106">
        <f>IFERROR(INDEX(Contratos!G:G,MATCH(D120,Contratos!R:R,0)),0)</f>
        <v>0</v>
      </c>
      <c r="I120" s="106">
        <f>SUMIFS(Fluxo!O:O,Fluxo!U:U,"&lt;="&amp;$K$2,Fluxo!D:D,$D120)</f>
        <v>0</v>
      </c>
      <c r="J120" s="106">
        <f>SUMIFS(Fluxo!N:N,Fluxo!S:S,"&gt;"&amp;$K$2,Fluxo!S:S,"&lt;"&amp;$K$4,Fluxo!D:D,$D120,Fluxo!U:U,"")+SUMIFS(Fluxo!O:O,Fluxo!U:U,"&gt;"&amp;$K$2,Fluxo!D:D,$D120)</f>
        <v>0</v>
      </c>
      <c r="K120" s="106">
        <f>SUMIFS(Fluxo!N:N,Fluxo!S:S,"&gt;="&amp;$K$4,Fluxo!D:D,$D120,Fluxo!U:U,"")</f>
        <v>0</v>
      </c>
      <c r="L120" s="106">
        <f t="shared" si="5"/>
        <v>0</v>
      </c>
      <c r="M120" s="106">
        <f>SUMIFS(Fluxo!N:N,Fluxo!S:S,"&lt;"&amp;$K$2,Fluxo!D:D,$D120,Fluxo!U:U,"")</f>
        <v>0</v>
      </c>
      <c r="N120" s="106">
        <v>0</v>
      </c>
    </row>
    <row r="121" spans="1:14" s="107" customFormat="1" x14ac:dyDescent="0.25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5" t="str">
        <f>IFERROR(INDEX(Contratos!L:L,MATCH(D121,Contratos!R:R,0)),"")</f>
        <v/>
      </c>
      <c r="H121" s="106">
        <f>IFERROR(INDEX(Contratos!G:G,MATCH(D121,Contratos!R:R,0)),0)</f>
        <v>0</v>
      </c>
      <c r="I121" s="106">
        <f>SUMIFS(Fluxo!O:O,Fluxo!U:U,"&lt;="&amp;$K$2,Fluxo!D:D,$D121)</f>
        <v>0</v>
      </c>
      <c r="J121" s="106">
        <f>SUMIFS(Fluxo!N:N,Fluxo!S:S,"&gt;"&amp;$K$2,Fluxo!S:S,"&lt;"&amp;$K$4,Fluxo!D:D,$D121,Fluxo!U:U,"")+SUMIFS(Fluxo!O:O,Fluxo!U:U,"&gt;"&amp;$K$2,Fluxo!D:D,$D121)</f>
        <v>0</v>
      </c>
      <c r="K121" s="106">
        <f>SUMIFS(Fluxo!N:N,Fluxo!S:S,"&gt;="&amp;$K$4,Fluxo!D:D,$D121,Fluxo!U:U,"")</f>
        <v>0</v>
      </c>
      <c r="L121" s="106">
        <f t="shared" si="5"/>
        <v>0</v>
      </c>
      <c r="M121" s="106">
        <f>SUMIFS(Fluxo!N:N,Fluxo!S:S,"&lt;"&amp;$K$2,Fluxo!D:D,$D121,Fluxo!U:U,"")</f>
        <v>0</v>
      </c>
      <c r="N121" s="106">
        <v>0</v>
      </c>
    </row>
    <row r="122" spans="1:14" s="107" customFormat="1" x14ac:dyDescent="0.25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Contrato Assinado</v>
      </c>
      <c r="F122" s="80" t="str">
        <f>IF(INDEX(Unidades!$V:$V,MATCH($D122,Unidades!$F:$F,0))=0,"",INDEX(Unidades!$V:$V,MATCH($D122,Unidades!$F:$F,0)))</f>
        <v>ROSEMARY DE PAULA MELO</v>
      </c>
      <c r="G122" s="105">
        <f>IFERROR(INDEX(Contratos!L:L,MATCH(D122,Contratos!R:R,0)),"")</f>
        <v>45391</v>
      </c>
      <c r="H122" s="106">
        <f>IFERROR(INDEX(Contratos!G:G,MATCH(D122,Contratos!R:R,0)),0)</f>
        <v>322217</v>
      </c>
      <c r="I122" s="106">
        <f>SUMIFS(Fluxo!O:O,Fluxo!U:U,"&lt;="&amp;$K$2,Fluxo!D:D,$D122)</f>
        <v>149447.17999999996</v>
      </c>
      <c r="J122" s="106">
        <f>SUMIFS(Fluxo!N:N,Fluxo!S:S,"&gt;"&amp;$K$2,Fluxo!S:S,"&lt;"&amp;$K$4,Fluxo!D:D,$D122,Fluxo!U:U,"")+SUMIFS(Fluxo!O:O,Fluxo!U:U,"&gt;"&amp;$K$2,Fluxo!D:D,$D122)</f>
        <v>7391.7000000000007</v>
      </c>
      <c r="K122" s="106">
        <f>SUMIFS(Fluxo!N:N,Fluxo!S:S,"&gt;="&amp;$K$4,Fluxo!D:D,$D122,Fluxo!U:U,"")</f>
        <v>182664.19</v>
      </c>
      <c r="L122" s="106">
        <f t="shared" si="5"/>
        <v>190055.89</v>
      </c>
      <c r="M122" s="106">
        <f>SUMIFS(Fluxo!N:N,Fluxo!S:S,"&lt;"&amp;$K$2,Fluxo!D:D,$D122,Fluxo!U:U,"")</f>
        <v>0</v>
      </c>
      <c r="N122" s="106">
        <v>0</v>
      </c>
    </row>
    <row r="123" spans="1:14" s="107" customFormat="1" x14ac:dyDescent="0.25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79</v>
      </c>
      <c r="F123" s="80" t="str">
        <f>IF(INDEX(Unidades!$V:$V,MATCH($D123,Unidades!$F:$F,0))=0,"",INDEX(Unidades!$V:$V,MATCH($D123,Unidades!$F:$F,0)))</f>
        <v>PERMUTANTE</v>
      </c>
      <c r="G123" s="105" t="str">
        <f>IFERROR(INDEX(Contratos!L:L,MATCH(D123,Contratos!R:R,0)),"")</f>
        <v/>
      </c>
      <c r="H123" s="106">
        <f>IFERROR(INDEX(Contratos!G:G,MATCH(D123,Contratos!R:R,0)),0)</f>
        <v>0</v>
      </c>
      <c r="I123" s="106">
        <f>SUMIFS(Fluxo!O:O,Fluxo!U:U,"&lt;="&amp;$K$2,Fluxo!D:D,$D123)</f>
        <v>1</v>
      </c>
      <c r="J123" s="106">
        <f>SUMIFS(Fluxo!N:N,Fluxo!S:S,"&gt;"&amp;$K$2,Fluxo!S:S,"&lt;"&amp;$K$4,Fluxo!D:D,$D123,Fluxo!U:U,"")+SUMIFS(Fluxo!O:O,Fluxo!U:U,"&gt;"&amp;$K$2,Fluxo!D:D,$D123)</f>
        <v>0</v>
      </c>
      <c r="K123" s="106">
        <f>SUMIFS(Fluxo!N:N,Fluxo!S:S,"&gt;="&amp;$K$4,Fluxo!D:D,$D123,Fluxo!U:U,"")</f>
        <v>0</v>
      </c>
      <c r="L123" s="106">
        <f t="shared" ref="L123:L141" si="6">J123+K123</f>
        <v>0</v>
      </c>
      <c r="M123" s="106">
        <f>SUMIFS(Fluxo!N:N,Fluxo!S:S,"&lt;"&amp;$K$2,Fluxo!D:D,$D123,Fluxo!U:U,"")</f>
        <v>0</v>
      </c>
      <c r="N123" s="106">
        <v>0</v>
      </c>
    </row>
    <row r="124" spans="1:14" s="107" customFormat="1" x14ac:dyDescent="0.25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5" t="str">
        <f>IFERROR(INDEX(Contratos!L:L,MATCH(D124,Contratos!R:R,0)),"")</f>
        <v/>
      </c>
      <c r="H124" s="106">
        <f>IFERROR(INDEX(Contratos!G:G,MATCH(D124,Contratos!R:R,0)),0)</f>
        <v>0</v>
      </c>
      <c r="I124" s="106">
        <f>SUMIFS(Fluxo!O:O,Fluxo!U:U,"&lt;="&amp;$K$2,Fluxo!D:D,$D124)</f>
        <v>0</v>
      </c>
      <c r="J124" s="106">
        <f>SUMIFS(Fluxo!N:N,Fluxo!S:S,"&gt;"&amp;$K$2,Fluxo!S:S,"&lt;"&amp;$K$4,Fluxo!D:D,$D124,Fluxo!U:U,"")+SUMIFS(Fluxo!O:O,Fluxo!U:U,"&gt;"&amp;$K$2,Fluxo!D:D,$D124)</f>
        <v>0</v>
      </c>
      <c r="K124" s="106">
        <f>SUMIFS(Fluxo!N:N,Fluxo!S:S,"&gt;="&amp;$K$4,Fluxo!D:D,$D124,Fluxo!U:U,"")</f>
        <v>0</v>
      </c>
      <c r="L124" s="106">
        <f t="shared" si="6"/>
        <v>0</v>
      </c>
      <c r="M124" s="106">
        <f>SUMIFS(Fluxo!N:N,Fluxo!S:S,"&lt;"&amp;$K$2,Fluxo!D:D,$D124,Fluxo!U:U,"")</f>
        <v>0</v>
      </c>
      <c r="N124" s="106">
        <v>0</v>
      </c>
    </row>
    <row r="125" spans="1:14" s="107" customFormat="1" x14ac:dyDescent="0.25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79</v>
      </c>
      <c r="F125" s="80" t="str">
        <f>IF(INDEX(Unidades!$V:$V,MATCH($D125,Unidades!$F:$F,0))=0,"",INDEX(Unidades!$V:$V,MATCH($D125,Unidades!$F:$F,0)))</f>
        <v>PERMUTANTE</v>
      </c>
      <c r="G125" s="105" t="str">
        <f>IFERROR(INDEX(Contratos!L:L,MATCH(D125,Contratos!R:R,0)),"")</f>
        <v/>
      </c>
      <c r="H125" s="106">
        <f>IFERROR(INDEX(Contratos!G:G,MATCH(D125,Contratos!R:R,0)),0)</f>
        <v>0</v>
      </c>
      <c r="I125" s="106">
        <f>SUMIFS(Fluxo!O:O,Fluxo!U:U,"&lt;="&amp;$K$2,Fluxo!D:D,$D125)</f>
        <v>1</v>
      </c>
      <c r="J125" s="106">
        <f>SUMIFS(Fluxo!N:N,Fluxo!S:S,"&gt;"&amp;$K$2,Fluxo!S:S,"&lt;"&amp;$K$4,Fluxo!D:D,$D125,Fluxo!U:U,"")+SUMIFS(Fluxo!O:O,Fluxo!U:U,"&gt;"&amp;$K$2,Fluxo!D:D,$D125)</f>
        <v>0</v>
      </c>
      <c r="K125" s="106">
        <f>SUMIFS(Fluxo!N:N,Fluxo!S:S,"&gt;="&amp;$K$4,Fluxo!D:D,$D125,Fluxo!U:U,"")</f>
        <v>0</v>
      </c>
      <c r="L125" s="106">
        <f t="shared" si="6"/>
        <v>0</v>
      </c>
      <c r="M125" s="106">
        <f>SUMIFS(Fluxo!N:N,Fluxo!S:S,"&lt;"&amp;$K$2,Fluxo!D:D,$D125,Fluxo!U:U,"")</f>
        <v>0</v>
      </c>
      <c r="N125" s="106">
        <v>0</v>
      </c>
    </row>
    <row r="126" spans="1:14" s="107" customFormat="1" x14ac:dyDescent="0.25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5" t="str">
        <f>IFERROR(INDEX(Contratos!L:L,MATCH(D126,Contratos!R:R,0)),"")</f>
        <v/>
      </c>
      <c r="H126" s="106">
        <f>IFERROR(INDEX(Contratos!G:G,MATCH(D126,Contratos!R:R,0)),0)</f>
        <v>0</v>
      </c>
      <c r="I126" s="106">
        <f>SUMIFS(Fluxo!O:O,Fluxo!U:U,"&lt;="&amp;$K$2,Fluxo!D:D,$D126)</f>
        <v>0</v>
      </c>
      <c r="J126" s="106">
        <f>SUMIFS(Fluxo!N:N,Fluxo!S:S,"&gt;"&amp;$K$2,Fluxo!S:S,"&lt;"&amp;$K$4,Fluxo!D:D,$D126,Fluxo!U:U,"")+SUMIFS(Fluxo!O:O,Fluxo!U:U,"&gt;"&amp;$K$2,Fluxo!D:D,$D126)</f>
        <v>0</v>
      </c>
      <c r="K126" s="106">
        <f>SUMIFS(Fluxo!N:N,Fluxo!S:S,"&gt;="&amp;$K$4,Fluxo!D:D,$D126,Fluxo!U:U,"")</f>
        <v>0</v>
      </c>
      <c r="L126" s="106">
        <f t="shared" si="6"/>
        <v>0</v>
      </c>
      <c r="M126" s="106">
        <f>SUMIFS(Fluxo!N:N,Fluxo!S:S,"&lt;"&amp;$K$2,Fluxo!D:D,$D126,Fluxo!U:U,"")</f>
        <v>0</v>
      </c>
      <c r="N126" s="106">
        <v>0</v>
      </c>
    </row>
    <row r="127" spans="1:14" s="107" customFormat="1" x14ac:dyDescent="0.25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79</v>
      </c>
      <c r="F127" s="80" t="str">
        <f>IF(INDEX(Unidades!$V:$V,MATCH($D127,Unidades!$F:$F,0))=0,"",INDEX(Unidades!$V:$V,MATCH($D127,Unidades!$F:$F,0)))</f>
        <v>PERMUTANTE</v>
      </c>
      <c r="G127" s="105" t="str">
        <f>IFERROR(INDEX(Contratos!L:L,MATCH(D127,Contratos!R:R,0)),"")</f>
        <v/>
      </c>
      <c r="H127" s="106">
        <f>IFERROR(INDEX(Contratos!G:G,MATCH(D127,Contratos!R:R,0)),0)</f>
        <v>0</v>
      </c>
      <c r="I127" s="106">
        <f>SUMIFS(Fluxo!O:O,Fluxo!U:U,"&lt;="&amp;$K$2,Fluxo!D:D,$D127)</f>
        <v>1</v>
      </c>
      <c r="J127" s="106">
        <f>SUMIFS(Fluxo!N:N,Fluxo!S:S,"&gt;"&amp;$K$2,Fluxo!S:S,"&lt;"&amp;$K$4,Fluxo!D:D,$D127,Fluxo!U:U,"")+SUMIFS(Fluxo!O:O,Fluxo!U:U,"&gt;"&amp;$K$2,Fluxo!D:D,$D127)</f>
        <v>0</v>
      </c>
      <c r="K127" s="106">
        <f>SUMIFS(Fluxo!N:N,Fluxo!S:S,"&gt;="&amp;$K$4,Fluxo!D:D,$D127,Fluxo!U:U,"")</f>
        <v>0</v>
      </c>
      <c r="L127" s="106">
        <f t="shared" si="6"/>
        <v>0</v>
      </c>
      <c r="M127" s="106">
        <f>SUMIFS(Fluxo!N:N,Fluxo!S:S,"&lt;"&amp;$K$2,Fluxo!D:D,$D127,Fluxo!U:U,"")</f>
        <v>0</v>
      </c>
      <c r="N127" s="106">
        <v>0</v>
      </c>
    </row>
    <row r="128" spans="1:14" s="107" customFormat="1" x14ac:dyDescent="0.25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79</v>
      </c>
      <c r="F128" s="80" t="str">
        <f>IF(INDEX(Unidades!$V:$V,MATCH($D128,Unidades!$F:$F,0))=0,"",INDEX(Unidades!$V:$V,MATCH($D128,Unidades!$F:$F,0)))</f>
        <v>PERMUTANTE</v>
      </c>
      <c r="G128" s="105" t="str">
        <f>IFERROR(INDEX(Contratos!L:L,MATCH(D128,Contratos!R:R,0)),"")</f>
        <v/>
      </c>
      <c r="H128" s="106">
        <f>IFERROR(INDEX(Contratos!G:G,MATCH(D128,Contratos!R:R,0)),0)</f>
        <v>0</v>
      </c>
      <c r="I128" s="106">
        <f>SUMIFS(Fluxo!O:O,Fluxo!U:U,"&lt;="&amp;$K$2,Fluxo!D:D,$D128)</f>
        <v>1</v>
      </c>
      <c r="J128" s="106">
        <f>SUMIFS(Fluxo!N:N,Fluxo!S:S,"&gt;"&amp;$K$2,Fluxo!S:S,"&lt;"&amp;$K$4,Fluxo!D:D,$D128,Fluxo!U:U,"")+SUMIFS(Fluxo!O:O,Fluxo!U:U,"&gt;"&amp;$K$2,Fluxo!D:D,$D128)</f>
        <v>0</v>
      </c>
      <c r="K128" s="106">
        <f>SUMIFS(Fluxo!N:N,Fluxo!S:S,"&gt;="&amp;$K$4,Fluxo!D:D,$D128,Fluxo!U:U,"")</f>
        <v>0</v>
      </c>
      <c r="L128" s="106">
        <f t="shared" si="6"/>
        <v>0</v>
      </c>
      <c r="M128" s="106">
        <f>SUMIFS(Fluxo!N:N,Fluxo!S:S,"&lt;"&amp;$K$2,Fluxo!D:D,$D128,Fluxo!U:U,"")</f>
        <v>0</v>
      </c>
      <c r="N128" s="106">
        <v>0</v>
      </c>
    </row>
    <row r="129" spans="1:14" s="107" customFormat="1" x14ac:dyDescent="0.25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5">
        <f>IFERROR(INDEX(Contratos!L:L,MATCH(D129,Contratos!R:R,0)),"")</f>
        <v>45470</v>
      </c>
      <c r="H129" s="106">
        <f>IFERROR(INDEX(Contratos!G:G,MATCH(D129,Contratos!R:R,0)),0)</f>
        <v>313324.55</v>
      </c>
      <c r="I129" s="106">
        <f>SUMIFS(Fluxo!O:O,Fluxo!U:U,"&lt;="&amp;$K$2,Fluxo!D:D,$D129)</f>
        <v>30676.66</v>
      </c>
      <c r="J129" s="106">
        <f>SUMIFS(Fluxo!N:N,Fluxo!S:S,"&gt;"&amp;$K$2,Fluxo!S:S,"&lt;"&amp;$K$4,Fluxo!D:D,$D129,Fluxo!U:U,"")+SUMIFS(Fluxo!O:O,Fluxo!U:U,"&gt;"&amp;$K$2,Fluxo!D:D,$D129)</f>
        <v>49338.050000000017</v>
      </c>
      <c r="K129" s="106">
        <f>SUMIFS(Fluxo!N:N,Fluxo!S:S,"&gt;="&amp;$K$4,Fluxo!D:D,$D129,Fluxo!U:U,"")</f>
        <v>246872.82</v>
      </c>
      <c r="L129" s="106">
        <f t="shared" si="6"/>
        <v>296210.87</v>
      </c>
      <c r="M129" s="106">
        <f>SUMIFS(Fluxo!N:N,Fluxo!S:S,"&lt;"&amp;$K$2,Fluxo!D:D,$D129,Fluxo!U:U,"")</f>
        <v>0</v>
      </c>
      <c r="N129" s="106">
        <v>0</v>
      </c>
    </row>
    <row r="130" spans="1:14" s="107" customFormat="1" x14ac:dyDescent="0.25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79</v>
      </c>
      <c r="F130" s="80" t="str">
        <f>IF(INDEX(Unidades!$V:$V,MATCH($D130,Unidades!$F:$F,0))=0,"",INDEX(Unidades!$V:$V,MATCH($D130,Unidades!$F:$F,0)))</f>
        <v>PERMUTANTE</v>
      </c>
      <c r="G130" s="105" t="str">
        <f>IFERROR(INDEX(Contratos!L:L,MATCH(D130,Contratos!R:R,0)),"")</f>
        <v/>
      </c>
      <c r="H130" s="106">
        <f>IFERROR(INDEX(Contratos!G:G,MATCH(D130,Contratos!R:R,0)),0)</f>
        <v>0</v>
      </c>
      <c r="I130" s="106">
        <f>SUMIFS(Fluxo!O:O,Fluxo!U:U,"&lt;="&amp;$K$2,Fluxo!D:D,$D130)</f>
        <v>1</v>
      </c>
      <c r="J130" s="106">
        <f>SUMIFS(Fluxo!N:N,Fluxo!S:S,"&gt;"&amp;$K$2,Fluxo!S:S,"&lt;"&amp;$K$4,Fluxo!D:D,$D130,Fluxo!U:U,"")+SUMIFS(Fluxo!O:O,Fluxo!U:U,"&gt;"&amp;$K$2,Fluxo!D:D,$D130)</f>
        <v>0</v>
      </c>
      <c r="K130" s="106">
        <f>SUMIFS(Fluxo!N:N,Fluxo!S:S,"&gt;="&amp;$K$4,Fluxo!D:D,$D130,Fluxo!U:U,"")</f>
        <v>0</v>
      </c>
      <c r="L130" s="106">
        <f t="shared" si="6"/>
        <v>0</v>
      </c>
      <c r="M130" s="106">
        <f>SUMIFS(Fluxo!N:N,Fluxo!S:S,"&lt;"&amp;$K$2,Fluxo!D:D,$D130,Fluxo!U:U,"")</f>
        <v>0</v>
      </c>
      <c r="N130" s="106">
        <v>0</v>
      </c>
    </row>
    <row r="131" spans="1:14" s="107" customFormat="1" x14ac:dyDescent="0.25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79</v>
      </c>
      <c r="F131" s="80" t="str">
        <f>IF(INDEX(Unidades!$V:$V,MATCH($D131,Unidades!$F:$F,0))=0,"",INDEX(Unidades!$V:$V,MATCH($D131,Unidades!$F:$F,0)))</f>
        <v>PERMUTANTE</v>
      </c>
      <c r="G131" s="105" t="str">
        <f>IFERROR(INDEX(Contratos!L:L,MATCH(D131,Contratos!R:R,0)),"")</f>
        <v/>
      </c>
      <c r="H131" s="106">
        <f>IFERROR(INDEX(Contratos!G:G,MATCH(D131,Contratos!R:R,0)),0)</f>
        <v>0</v>
      </c>
      <c r="I131" s="106">
        <f>SUMIFS(Fluxo!O:O,Fluxo!U:U,"&lt;="&amp;$K$2,Fluxo!D:D,$D131)</f>
        <v>1</v>
      </c>
      <c r="J131" s="106">
        <f>SUMIFS(Fluxo!N:N,Fluxo!S:S,"&gt;"&amp;$K$2,Fluxo!S:S,"&lt;"&amp;$K$4,Fluxo!D:D,$D131,Fluxo!U:U,"")+SUMIFS(Fluxo!O:O,Fluxo!U:U,"&gt;"&amp;$K$2,Fluxo!D:D,$D131)</f>
        <v>0</v>
      </c>
      <c r="K131" s="106">
        <f>SUMIFS(Fluxo!N:N,Fluxo!S:S,"&gt;="&amp;$K$4,Fluxo!D:D,$D131,Fluxo!U:U,"")</f>
        <v>0</v>
      </c>
      <c r="L131" s="106">
        <f t="shared" si="6"/>
        <v>0</v>
      </c>
      <c r="M131" s="106">
        <f>SUMIFS(Fluxo!N:N,Fluxo!S:S,"&lt;"&amp;$K$2,Fluxo!D:D,$D131,Fluxo!U:U,"")</f>
        <v>0</v>
      </c>
      <c r="N131" s="106">
        <v>0</v>
      </c>
    </row>
    <row r="132" spans="1:14" s="107" customFormat="1" x14ac:dyDescent="0.25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5">
        <f>IFERROR(INDEX(Contratos!L:L,MATCH(D132,Contratos!R:R,0)),"")</f>
        <v>45450</v>
      </c>
      <c r="H132" s="106">
        <f>IFERROR(INDEX(Contratos!G:G,MATCH(D132,Contratos!R:R,0)),0)</f>
        <v>322150</v>
      </c>
      <c r="I132" s="106">
        <f>SUMIFS(Fluxo!O:O,Fluxo!U:U,"&lt;="&amp;$K$2,Fluxo!D:D,$D132)</f>
        <v>136956.33000000002</v>
      </c>
      <c r="J132" s="106">
        <f>SUMIFS(Fluxo!N:N,Fluxo!S:S,"&gt;"&amp;$K$2,Fluxo!S:S,"&lt;"&amp;$K$4,Fluxo!D:D,$D132,Fluxo!U:U,"")+SUMIFS(Fluxo!O:O,Fluxo!U:U,"&gt;"&amp;$K$2,Fluxo!D:D,$D132)</f>
        <v>0</v>
      </c>
      <c r="K132" s="106">
        <f>SUMIFS(Fluxo!N:N,Fluxo!S:S,"&gt;="&amp;$K$4,Fluxo!D:D,$D132,Fluxo!U:U,"")</f>
        <v>193790.87</v>
      </c>
      <c r="L132" s="106">
        <f t="shared" si="6"/>
        <v>193790.87</v>
      </c>
      <c r="M132" s="106">
        <f>SUMIFS(Fluxo!N:N,Fluxo!S:S,"&lt;"&amp;$K$2,Fluxo!D:D,$D132,Fluxo!U:U,"")</f>
        <v>0</v>
      </c>
      <c r="N132" s="106">
        <v>0</v>
      </c>
    </row>
    <row r="133" spans="1:14" s="107" customFormat="1" x14ac:dyDescent="0.25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5">
        <f>IFERROR(INDEX(Contratos!L:L,MATCH(D133,Contratos!R:R,0)),"")</f>
        <v>45197</v>
      </c>
      <c r="H133" s="106">
        <f>IFERROR(INDEX(Contratos!G:G,MATCH(D133,Contratos!R:R,0)),0)</f>
        <v>290122.5</v>
      </c>
      <c r="I133" s="106">
        <f>SUMIFS(Fluxo!O:O,Fluxo!U:U,"&lt;="&amp;$K$2,Fluxo!D:D,$D133)</f>
        <v>91902.52</v>
      </c>
      <c r="J133" s="106">
        <f>SUMIFS(Fluxo!N:N,Fluxo!S:S,"&gt;"&amp;$K$2,Fluxo!S:S,"&lt;"&amp;$K$4,Fluxo!D:D,$D133,Fluxo!U:U,"")+SUMIFS(Fluxo!O:O,Fluxo!U:U,"&gt;"&amp;$K$2,Fluxo!D:D,$D133)</f>
        <v>95330.559999999969</v>
      </c>
      <c r="K133" s="106">
        <f>SUMIFS(Fluxo!N:N,Fluxo!S:S,"&gt;="&amp;$K$4,Fluxo!D:D,$D133,Fluxo!U:U,"")</f>
        <v>117705.83</v>
      </c>
      <c r="L133" s="106">
        <f t="shared" si="6"/>
        <v>213036.38999999996</v>
      </c>
      <c r="M133" s="106">
        <f>SUMIFS(Fluxo!N:N,Fluxo!S:S,"&lt;"&amp;$K$2,Fluxo!D:D,$D133,Fluxo!U:U,"")</f>
        <v>0</v>
      </c>
      <c r="N133" s="106">
        <v>0</v>
      </c>
    </row>
    <row r="134" spans="1:14" s="107" customFormat="1" x14ac:dyDescent="0.25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5">
        <f>IFERROR(INDEX(Contratos!L:L,MATCH(D134,Contratos!R:R,0)),"")</f>
        <v>45221</v>
      </c>
      <c r="H134" s="106">
        <f>IFERROR(INDEX(Contratos!G:G,MATCH(D134,Contratos!R:R,0)),0)</f>
        <v>312025.71999999997</v>
      </c>
      <c r="I134" s="106">
        <f>SUMIFS(Fluxo!O:O,Fluxo!U:U,"&lt;="&amp;$K$2,Fluxo!D:D,$D134)</f>
        <v>266996.49000000005</v>
      </c>
      <c r="J134" s="106">
        <f>SUMIFS(Fluxo!N:N,Fluxo!S:S,"&gt;"&amp;$K$2,Fluxo!S:S,"&lt;"&amp;$K$4,Fluxo!D:D,$D134,Fluxo!U:U,"")+SUMIFS(Fluxo!O:O,Fluxo!U:U,"&gt;"&amp;$K$2,Fluxo!D:D,$D134)</f>
        <v>48142.650000000016</v>
      </c>
      <c r="K134" s="106">
        <f>SUMIFS(Fluxo!N:N,Fluxo!S:S,"&gt;="&amp;$K$4,Fluxo!D:D,$D134,Fluxo!U:U,"")</f>
        <v>195.6</v>
      </c>
      <c r="L134" s="106">
        <f t="shared" si="6"/>
        <v>48338.250000000015</v>
      </c>
      <c r="M134" s="106">
        <f>SUMIFS(Fluxo!N:N,Fluxo!S:S,"&lt;"&amp;$K$2,Fluxo!D:D,$D134,Fluxo!U:U,"")</f>
        <v>0</v>
      </c>
      <c r="N134" s="106">
        <v>0</v>
      </c>
    </row>
    <row r="135" spans="1:14" s="107" customFormat="1" x14ac:dyDescent="0.25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79</v>
      </c>
      <c r="F135" s="80" t="str">
        <f>IF(INDEX(Unidades!$V:$V,MATCH($D135,Unidades!$F:$F,0))=0,"",INDEX(Unidades!$V:$V,MATCH($D135,Unidades!$F:$F,0)))</f>
        <v>PERMUTANTE</v>
      </c>
      <c r="G135" s="105" t="str">
        <f>IFERROR(INDEX(Contratos!L:L,MATCH(D135,Contratos!R:R,0)),"")</f>
        <v/>
      </c>
      <c r="H135" s="106">
        <f>IFERROR(INDEX(Contratos!G:G,MATCH(D135,Contratos!R:R,0)),0)</f>
        <v>0</v>
      </c>
      <c r="I135" s="106">
        <f>SUMIFS(Fluxo!O:O,Fluxo!U:U,"&lt;="&amp;$K$2,Fluxo!D:D,$D135)</f>
        <v>1</v>
      </c>
      <c r="J135" s="106">
        <f>SUMIFS(Fluxo!N:N,Fluxo!S:S,"&gt;"&amp;$K$2,Fluxo!S:S,"&lt;"&amp;$K$4,Fluxo!D:D,$D135,Fluxo!U:U,"")+SUMIFS(Fluxo!O:O,Fluxo!U:U,"&gt;"&amp;$K$2,Fluxo!D:D,$D135)</f>
        <v>0</v>
      </c>
      <c r="K135" s="106">
        <f>SUMIFS(Fluxo!N:N,Fluxo!S:S,"&gt;="&amp;$K$4,Fluxo!D:D,$D135,Fluxo!U:U,"")</f>
        <v>0</v>
      </c>
      <c r="L135" s="106">
        <f t="shared" si="6"/>
        <v>0</v>
      </c>
      <c r="M135" s="106">
        <f>SUMIFS(Fluxo!N:N,Fluxo!S:S,"&lt;"&amp;$K$2,Fluxo!D:D,$D135,Fluxo!U:U,"")</f>
        <v>0</v>
      </c>
      <c r="N135" s="106">
        <v>0</v>
      </c>
    </row>
    <row r="136" spans="1:14" s="107" customFormat="1" x14ac:dyDescent="0.25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5">
        <f>IFERROR(INDEX(Contratos!L:L,MATCH(D136,Contratos!R:R,0)),"")</f>
        <v>45301</v>
      </c>
      <c r="H136" s="106">
        <f>IFERROR(INDEX(Contratos!G:G,MATCH(D136,Contratos!R:R,0)),0)</f>
        <v>312925.33</v>
      </c>
      <c r="I136" s="106">
        <f>SUMIFS(Fluxo!O:O,Fluxo!U:U,"&lt;="&amp;$K$2,Fluxo!D:D,$D136)</f>
        <v>124315.59</v>
      </c>
      <c r="J136" s="106">
        <f>SUMIFS(Fluxo!N:N,Fluxo!S:S,"&gt;"&amp;$K$2,Fluxo!S:S,"&lt;"&amp;$K$4,Fluxo!D:D,$D136,Fluxo!U:U,"")+SUMIFS(Fluxo!O:O,Fluxo!U:U,"&gt;"&amp;$K$2,Fluxo!D:D,$D136)</f>
        <v>119627.38</v>
      </c>
      <c r="K136" s="106">
        <f>SUMIFS(Fluxo!N:N,Fluxo!S:S,"&gt;="&amp;$K$4,Fluxo!D:D,$D136,Fluxo!U:U,"")</f>
        <v>84536.7</v>
      </c>
      <c r="L136" s="106">
        <f t="shared" si="6"/>
        <v>204164.08000000002</v>
      </c>
      <c r="M136" s="106">
        <f>SUMIFS(Fluxo!N:N,Fluxo!S:S,"&lt;"&amp;$K$2,Fluxo!D:D,$D136,Fluxo!U:U,"")</f>
        <v>0</v>
      </c>
      <c r="N136" s="106">
        <v>0</v>
      </c>
    </row>
    <row r="137" spans="1:14" s="107" customFormat="1" x14ac:dyDescent="0.25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79</v>
      </c>
      <c r="F137" s="80" t="str">
        <f>IF(INDEX(Unidades!$V:$V,MATCH($D137,Unidades!$F:$F,0))=0,"",INDEX(Unidades!$V:$V,MATCH($D137,Unidades!$F:$F,0)))</f>
        <v>PERMUTANTE</v>
      </c>
      <c r="G137" s="105" t="str">
        <f>IFERROR(INDEX(Contratos!L:L,MATCH(D137,Contratos!R:R,0)),"")</f>
        <v/>
      </c>
      <c r="H137" s="106">
        <f>IFERROR(INDEX(Contratos!G:G,MATCH(D137,Contratos!R:R,0)),0)</f>
        <v>0</v>
      </c>
      <c r="I137" s="106">
        <f>SUMIFS(Fluxo!O:O,Fluxo!U:U,"&lt;="&amp;$K$2,Fluxo!D:D,$D137)</f>
        <v>1</v>
      </c>
      <c r="J137" s="106">
        <f>SUMIFS(Fluxo!N:N,Fluxo!S:S,"&gt;"&amp;$K$2,Fluxo!S:S,"&lt;"&amp;$K$4,Fluxo!D:D,$D137,Fluxo!U:U,"")+SUMIFS(Fluxo!O:O,Fluxo!U:U,"&gt;"&amp;$K$2,Fluxo!D:D,$D137)</f>
        <v>0</v>
      </c>
      <c r="K137" s="106">
        <f>SUMIFS(Fluxo!N:N,Fluxo!S:S,"&gt;="&amp;$K$4,Fluxo!D:D,$D137,Fluxo!U:U,"")</f>
        <v>0</v>
      </c>
      <c r="L137" s="106">
        <f t="shared" si="6"/>
        <v>0</v>
      </c>
      <c r="M137" s="106">
        <f>SUMIFS(Fluxo!N:N,Fluxo!S:S,"&lt;"&amp;$K$2,Fluxo!D:D,$D137,Fluxo!U:U,"")</f>
        <v>0</v>
      </c>
      <c r="N137" s="106">
        <v>0</v>
      </c>
    </row>
    <row r="138" spans="1:14" s="107" customFormat="1" x14ac:dyDescent="0.25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79</v>
      </c>
      <c r="F138" s="80" t="str">
        <f>IF(INDEX(Unidades!$V:$V,MATCH($D138,Unidades!$F:$F,0))=0,"",INDEX(Unidades!$V:$V,MATCH($D138,Unidades!$F:$F,0)))</f>
        <v>PERMUTANTE</v>
      </c>
      <c r="G138" s="105" t="str">
        <f>IFERROR(INDEX(Contratos!L:L,MATCH(D138,Contratos!R:R,0)),"")</f>
        <v/>
      </c>
      <c r="H138" s="106">
        <f>IFERROR(INDEX(Contratos!G:G,MATCH(D138,Contratos!R:R,0)),0)</f>
        <v>0</v>
      </c>
      <c r="I138" s="106">
        <f>SUMIFS(Fluxo!O:O,Fluxo!U:U,"&lt;="&amp;$K$2,Fluxo!D:D,$D138)</f>
        <v>1</v>
      </c>
      <c r="J138" s="106">
        <f>SUMIFS(Fluxo!N:N,Fluxo!S:S,"&gt;"&amp;$K$2,Fluxo!S:S,"&lt;"&amp;$K$4,Fluxo!D:D,$D138,Fluxo!U:U,"")+SUMIFS(Fluxo!O:O,Fluxo!U:U,"&gt;"&amp;$K$2,Fluxo!D:D,$D138)</f>
        <v>0</v>
      </c>
      <c r="K138" s="106">
        <f>SUMIFS(Fluxo!N:N,Fluxo!S:S,"&gt;="&amp;$K$4,Fluxo!D:D,$D138,Fluxo!U:U,"")</f>
        <v>0</v>
      </c>
      <c r="L138" s="106">
        <f t="shared" si="6"/>
        <v>0</v>
      </c>
      <c r="M138" s="106">
        <f>SUMIFS(Fluxo!N:N,Fluxo!S:S,"&lt;"&amp;$K$2,Fluxo!D:D,$D138,Fluxo!U:U,"")</f>
        <v>0</v>
      </c>
      <c r="N138" s="106">
        <v>0</v>
      </c>
    </row>
    <row r="139" spans="1:14" s="107" customFormat="1" x14ac:dyDescent="0.25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5" t="str">
        <f>IFERROR(INDEX(Contratos!L:L,MATCH(D139,Contratos!R:R,0)),"")</f>
        <v/>
      </c>
      <c r="H139" s="106">
        <f>IFERROR(INDEX(Contratos!G:G,MATCH(D139,Contratos!R:R,0)),0)</f>
        <v>0</v>
      </c>
      <c r="I139" s="106">
        <f>SUMIFS(Fluxo!O:O,Fluxo!U:U,"&lt;="&amp;$K$2,Fluxo!D:D,$D139)</f>
        <v>0</v>
      </c>
      <c r="J139" s="106">
        <f>SUMIFS(Fluxo!N:N,Fluxo!S:S,"&gt;"&amp;$K$2,Fluxo!S:S,"&lt;"&amp;$K$4,Fluxo!D:D,$D139,Fluxo!U:U,"")+SUMIFS(Fluxo!O:O,Fluxo!U:U,"&gt;"&amp;$K$2,Fluxo!D:D,$D139)</f>
        <v>0</v>
      </c>
      <c r="K139" s="106">
        <f>SUMIFS(Fluxo!N:N,Fluxo!S:S,"&gt;="&amp;$K$4,Fluxo!D:D,$D139,Fluxo!U:U,"")</f>
        <v>0</v>
      </c>
      <c r="L139" s="106">
        <f t="shared" si="6"/>
        <v>0</v>
      </c>
      <c r="M139" s="106">
        <f>SUMIFS(Fluxo!N:N,Fluxo!S:S,"&lt;"&amp;$K$2,Fluxo!D:D,$D139,Fluxo!U:U,"")</f>
        <v>0</v>
      </c>
      <c r="N139" s="106">
        <v>0</v>
      </c>
    </row>
    <row r="140" spans="1:14" s="107" customFormat="1" x14ac:dyDescent="0.25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5">
        <f>IFERROR(INDEX(Contratos!L:L,MATCH(D140,Contratos!R:R,0)),"")</f>
        <v>45401</v>
      </c>
      <c r="H140" s="106">
        <f>IFERROR(INDEX(Contratos!G:G,MATCH(D140,Contratos!R:R,0)),0)</f>
        <v>363855</v>
      </c>
      <c r="I140" s="106">
        <f>SUMIFS(Fluxo!O:O,Fluxo!U:U,"&lt;="&amp;$K$2,Fluxo!D:D,$D140)</f>
        <v>95830.11</v>
      </c>
      <c r="J140" s="106">
        <f>SUMIFS(Fluxo!N:N,Fluxo!S:S,"&gt;"&amp;$K$2,Fluxo!S:S,"&lt;"&amp;$K$4,Fluxo!D:D,$D140,Fluxo!U:U,"")+SUMIFS(Fluxo!O:O,Fluxo!U:U,"&gt;"&amp;$K$2,Fluxo!D:D,$D140)</f>
        <v>58744.880000000019</v>
      </c>
      <c r="K140" s="106">
        <f>SUMIFS(Fluxo!N:N,Fluxo!S:S,"&gt;="&amp;$K$4,Fluxo!D:D,$D140,Fluxo!U:U,"")</f>
        <v>241264.57000000004</v>
      </c>
      <c r="L140" s="106">
        <f t="shared" si="6"/>
        <v>300009.45000000007</v>
      </c>
      <c r="M140" s="106">
        <f>SUMIFS(Fluxo!N:N,Fluxo!S:S,"&lt;"&amp;$K$2,Fluxo!D:D,$D140,Fluxo!U:U,"")</f>
        <v>0</v>
      </c>
      <c r="N140" s="106">
        <v>0</v>
      </c>
    </row>
    <row r="141" spans="1:14" s="107" customFormat="1" x14ac:dyDescent="0.25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79</v>
      </c>
      <c r="F141" s="80" t="str">
        <f>IF(INDEX(Unidades!$V:$V,MATCH($D141,Unidades!$F:$F,0))=0,"",INDEX(Unidades!$V:$V,MATCH($D141,Unidades!$F:$F,0)))</f>
        <v>PERMUTANTE</v>
      </c>
      <c r="G141" s="105" t="str">
        <f>IFERROR(INDEX(Contratos!L:L,MATCH(D141,Contratos!R:R,0)),"")</f>
        <v/>
      </c>
      <c r="H141" s="106">
        <f>IFERROR(INDEX(Contratos!G:G,MATCH(D141,Contratos!R:R,0)),0)</f>
        <v>0</v>
      </c>
      <c r="I141" s="106">
        <f>SUMIFS(Fluxo!O:O,Fluxo!U:U,"&lt;="&amp;$K$2,Fluxo!D:D,$D141)</f>
        <v>1</v>
      </c>
      <c r="J141" s="106">
        <f>SUMIFS(Fluxo!N:N,Fluxo!S:S,"&gt;"&amp;$K$2,Fluxo!S:S,"&lt;"&amp;$K$4,Fluxo!D:D,$D141,Fluxo!U:U,"")+SUMIFS(Fluxo!O:O,Fluxo!U:U,"&gt;"&amp;$K$2,Fluxo!D:D,$D141)</f>
        <v>0</v>
      </c>
      <c r="K141" s="106">
        <f>SUMIFS(Fluxo!N:N,Fluxo!S:S,"&gt;="&amp;$K$4,Fluxo!D:D,$D141,Fluxo!U:U,"")</f>
        <v>0</v>
      </c>
      <c r="L141" s="106">
        <f t="shared" si="6"/>
        <v>0</v>
      </c>
      <c r="M141" s="106">
        <f>SUMIFS(Fluxo!N:N,Fluxo!S:S,"&lt;"&amp;$K$2,Fluxo!D:D,$D141,Fluxo!U:U,"")</f>
        <v>0</v>
      </c>
      <c r="N141" s="106">
        <v>0</v>
      </c>
    </row>
    <row r="142" spans="1:14" s="107" customFormat="1" x14ac:dyDescent="0.25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79</v>
      </c>
      <c r="F142" s="80" t="str">
        <f>IF(INDEX(Unidades!$V:$V,MATCH($D142,Unidades!$F:$F,0))=0,"",INDEX(Unidades!$V:$V,MATCH($D142,Unidades!$F:$F,0)))</f>
        <v>PERMUTANTE</v>
      </c>
      <c r="G142" s="105" t="str">
        <f>IFERROR(INDEX(Contratos!L:L,MATCH(D142,Contratos!R:R,0)),"")</f>
        <v/>
      </c>
      <c r="H142" s="106">
        <f>IFERROR(INDEX(Contratos!G:G,MATCH(D142,Contratos!R:R,0)),0)</f>
        <v>0</v>
      </c>
      <c r="I142" s="106">
        <f>SUMIFS(Fluxo!O:O,Fluxo!U:U,"&lt;="&amp;$K$2,Fluxo!D:D,$D142)</f>
        <v>1</v>
      </c>
      <c r="J142" s="106">
        <f>SUMIFS(Fluxo!N:N,Fluxo!S:S,"&gt;"&amp;$K$2,Fluxo!S:S,"&lt;"&amp;$K$4,Fluxo!D:D,$D142,Fluxo!U:U,"")+SUMIFS(Fluxo!O:O,Fluxo!U:U,"&gt;"&amp;$K$2,Fluxo!D:D,$D142)</f>
        <v>0</v>
      </c>
      <c r="K142" s="106">
        <f>SUMIFS(Fluxo!N:N,Fluxo!S:S,"&gt;="&amp;$K$4,Fluxo!D:D,$D142,Fluxo!U:U,"")</f>
        <v>0</v>
      </c>
      <c r="L142" s="106">
        <f t="shared" ref="L142:L156" si="7">J142+K142</f>
        <v>0</v>
      </c>
      <c r="M142" s="106">
        <f>SUMIFS(Fluxo!N:N,Fluxo!S:S,"&lt;"&amp;$K$2,Fluxo!D:D,$D142,Fluxo!U:U,"")</f>
        <v>0</v>
      </c>
      <c r="N142" s="106">
        <v>0</v>
      </c>
    </row>
    <row r="143" spans="1:14" s="107" customFormat="1" x14ac:dyDescent="0.25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79</v>
      </c>
      <c r="F143" s="80" t="str">
        <f>IF(INDEX(Unidades!$V:$V,MATCH($D143,Unidades!$F:$F,0))=0,"",INDEX(Unidades!$V:$V,MATCH($D143,Unidades!$F:$F,0)))</f>
        <v>PERMUTANTE</v>
      </c>
      <c r="G143" s="105" t="str">
        <f>IFERROR(INDEX(Contratos!L:L,MATCH(D143,Contratos!R:R,0)),"")</f>
        <v/>
      </c>
      <c r="H143" s="106">
        <f>IFERROR(INDEX(Contratos!G:G,MATCH(D143,Contratos!R:R,0)),0)</f>
        <v>0</v>
      </c>
      <c r="I143" s="106">
        <f>SUMIFS(Fluxo!O:O,Fluxo!U:U,"&lt;="&amp;$K$2,Fluxo!D:D,$D143)</f>
        <v>1</v>
      </c>
      <c r="J143" s="106">
        <f>SUMIFS(Fluxo!N:N,Fluxo!S:S,"&gt;"&amp;$K$2,Fluxo!S:S,"&lt;"&amp;$K$4,Fluxo!D:D,$D143,Fluxo!U:U,"")+SUMIFS(Fluxo!O:O,Fluxo!U:U,"&gt;"&amp;$K$2,Fluxo!D:D,$D143)</f>
        <v>0</v>
      </c>
      <c r="K143" s="106">
        <f>SUMIFS(Fluxo!N:N,Fluxo!S:S,"&gt;="&amp;$K$4,Fluxo!D:D,$D143,Fluxo!U:U,"")</f>
        <v>0</v>
      </c>
      <c r="L143" s="106">
        <f t="shared" si="7"/>
        <v>0</v>
      </c>
      <c r="M143" s="106">
        <f>SUMIFS(Fluxo!N:N,Fluxo!S:S,"&lt;"&amp;$K$2,Fluxo!D:D,$D143,Fluxo!U:U,"")</f>
        <v>0</v>
      </c>
      <c r="N143" s="106">
        <v>0</v>
      </c>
    </row>
    <row r="144" spans="1:14" s="107" customFormat="1" x14ac:dyDescent="0.25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5">
        <f>IFERROR(INDEX(Contratos!L:L,MATCH(D144,Contratos!R:R,0)),"")</f>
        <v>45462</v>
      </c>
      <c r="H144" s="106">
        <f>IFERROR(INDEX(Contratos!G:G,MATCH(D144,Contratos!R:R,0)),0)</f>
        <v>313326.40000000002</v>
      </c>
      <c r="I144" s="106">
        <f>SUMIFS(Fluxo!O:O,Fluxo!U:U,"&lt;="&amp;$K$2,Fluxo!D:D,$D144)</f>
        <v>30758.57</v>
      </c>
      <c r="J144" s="106">
        <f>SUMIFS(Fluxo!N:N,Fluxo!S:S,"&gt;"&amp;$K$2,Fluxo!S:S,"&lt;"&amp;$K$4,Fluxo!D:D,$D144,Fluxo!U:U,"")+SUMIFS(Fluxo!O:O,Fluxo!U:U,"&gt;"&amp;$K$2,Fluxo!D:D,$D144)</f>
        <v>49338.050000000017</v>
      </c>
      <c r="K144" s="106">
        <f>SUMIFS(Fluxo!N:N,Fluxo!S:S,"&gt;="&amp;$K$4,Fluxo!D:D,$D144,Fluxo!U:U,"")</f>
        <v>246874.84</v>
      </c>
      <c r="L144" s="106">
        <f t="shared" si="7"/>
        <v>296212.89</v>
      </c>
      <c r="M144" s="106">
        <f>SUMIFS(Fluxo!N:N,Fluxo!S:S,"&lt;"&amp;$K$2,Fluxo!D:D,$D144,Fluxo!U:U,"")</f>
        <v>0</v>
      </c>
      <c r="N144" s="106">
        <v>0</v>
      </c>
    </row>
    <row r="145" spans="1:14" s="107" customFormat="1" x14ac:dyDescent="0.25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79</v>
      </c>
      <c r="F145" s="80" t="str">
        <f>IF(INDEX(Unidades!$V:$V,MATCH($D145,Unidades!$F:$F,0))=0,"",INDEX(Unidades!$V:$V,MATCH($D145,Unidades!$F:$F,0)))</f>
        <v>PERMUTANTE</v>
      </c>
      <c r="G145" s="105" t="str">
        <f>IFERROR(INDEX(Contratos!L:L,MATCH(D145,Contratos!R:R,0)),"")</f>
        <v/>
      </c>
      <c r="H145" s="106">
        <f>IFERROR(INDEX(Contratos!G:G,MATCH(D145,Contratos!R:R,0)),0)</f>
        <v>0</v>
      </c>
      <c r="I145" s="106">
        <f>SUMIFS(Fluxo!O:O,Fluxo!U:U,"&lt;="&amp;$K$2,Fluxo!D:D,$D145)</f>
        <v>1</v>
      </c>
      <c r="J145" s="106">
        <f>SUMIFS(Fluxo!N:N,Fluxo!S:S,"&gt;"&amp;$K$2,Fluxo!S:S,"&lt;"&amp;$K$4,Fluxo!D:D,$D145,Fluxo!U:U,"")+SUMIFS(Fluxo!O:O,Fluxo!U:U,"&gt;"&amp;$K$2,Fluxo!D:D,$D145)</f>
        <v>0</v>
      </c>
      <c r="K145" s="106">
        <f>SUMIFS(Fluxo!N:N,Fluxo!S:S,"&gt;="&amp;$K$4,Fluxo!D:D,$D145,Fluxo!U:U,"")</f>
        <v>0</v>
      </c>
      <c r="L145" s="106">
        <f t="shared" si="7"/>
        <v>0</v>
      </c>
      <c r="M145" s="106">
        <f>SUMIFS(Fluxo!N:N,Fluxo!S:S,"&lt;"&amp;$K$2,Fluxo!D:D,$D145,Fluxo!U:U,"")</f>
        <v>0</v>
      </c>
      <c r="N145" s="106">
        <v>0</v>
      </c>
    </row>
    <row r="146" spans="1:14" s="107" customFormat="1" x14ac:dyDescent="0.25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5">
        <f>IFERROR(INDEX(Contratos!L:L,MATCH(D146,Contratos!R:R,0)),"")</f>
        <v>45143</v>
      </c>
      <c r="H146" s="106">
        <f>IFERROR(INDEX(Contratos!G:G,MATCH(D146,Contratos!R:R,0)),0)</f>
        <v>328742.96000000002</v>
      </c>
      <c r="I146" s="106">
        <f>SUMIFS(Fluxo!O:O,Fluxo!U:U,"&lt;="&amp;$K$2,Fluxo!D:D,$D146)</f>
        <v>81443.740000000005</v>
      </c>
      <c r="J146" s="106">
        <f>SUMIFS(Fluxo!N:N,Fluxo!S:S,"&gt;"&amp;$K$2,Fluxo!S:S,"&lt;"&amp;$K$4,Fluxo!D:D,$D146,Fluxo!U:U,"")+SUMIFS(Fluxo!O:O,Fluxo!U:U,"&gt;"&amp;$K$2,Fluxo!D:D,$D146)</f>
        <v>120708.24000000002</v>
      </c>
      <c r="K146" s="106">
        <f>SUMIFS(Fluxo!N:N,Fluxo!S:S,"&gt;="&amp;$K$4,Fluxo!D:D,$D146,Fluxo!U:U,"")</f>
        <v>182553.11</v>
      </c>
      <c r="L146" s="106">
        <f t="shared" si="7"/>
        <v>303261.34999999998</v>
      </c>
      <c r="M146" s="106">
        <f>SUMIFS(Fluxo!N:N,Fluxo!S:S,"&lt;"&amp;$K$2,Fluxo!D:D,$D146,Fluxo!U:U,"")</f>
        <v>0</v>
      </c>
      <c r="N146" s="106">
        <v>0</v>
      </c>
    </row>
    <row r="147" spans="1:14" s="107" customFormat="1" x14ac:dyDescent="0.25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5">
        <f>IFERROR(INDEX(Contratos!L:L,MATCH(D147,Contratos!R:R,0)),"")</f>
        <v>45054</v>
      </c>
      <c r="H147" s="106">
        <f>IFERROR(INDEX(Contratos!G:G,MATCH(D147,Contratos!R:R,0)),0)</f>
        <v>319209</v>
      </c>
      <c r="I147" s="106">
        <f>SUMIFS(Fluxo!O:O,Fluxo!U:U,"&lt;="&amp;$K$2,Fluxo!D:D,$D147)</f>
        <v>45195.89</v>
      </c>
      <c r="J147" s="106">
        <f>SUMIFS(Fluxo!N:N,Fluxo!S:S,"&gt;"&amp;$K$2,Fluxo!S:S,"&lt;"&amp;$K$4,Fluxo!D:D,$D147,Fluxo!U:U,"")+SUMIFS(Fluxo!O:O,Fluxo!U:U,"&gt;"&amp;$K$2,Fluxo!D:D,$D147)</f>
        <v>44228.57</v>
      </c>
      <c r="K147" s="106">
        <f>SUMIFS(Fluxo!N:N,Fluxo!S:S,"&gt;="&amp;$K$4,Fluxo!D:D,$D147,Fluxo!U:U,"")</f>
        <v>254934.44999999998</v>
      </c>
      <c r="L147" s="106">
        <f t="shared" si="7"/>
        <v>299163.01999999996</v>
      </c>
      <c r="M147" s="106">
        <f>SUMIFS(Fluxo!N:N,Fluxo!S:S,"&lt;"&amp;$K$2,Fluxo!D:D,$D147,Fluxo!U:U,"")</f>
        <v>0</v>
      </c>
      <c r="N147" s="106">
        <v>0</v>
      </c>
    </row>
    <row r="148" spans="1:14" s="107" customFormat="1" x14ac:dyDescent="0.25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5">
        <f>IFERROR(INDEX(Contratos!L:L,MATCH(D148,Contratos!R:R,0)),"")</f>
        <v>45215</v>
      </c>
      <c r="H148" s="106">
        <f>IFERROR(INDEX(Contratos!G:G,MATCH(D148,Contratos!R:R,0)),0)</f>
        <v>324898.46999999997</v>
      </c>
      <c r="I148" s="106">
        <f>SUMIFS(Fluxo!O:O,Fluxo!U:U,"&lt;="&amp;$K$2,Fluxo!D:D,$D148)</f>
        <v>31634.700000000004</v>
      </c>
      <c r="J148" s="106">
        <f>SUMIFS(Fluxo!N:N,Fluxo!S:S,"&gt;"&amp;$K$2,Fluxo!S:S,"&lt;"&amp;$K$4,Fluxo!D:D,$D148,Fluxo!U:U,"")+SUMIFS(Fluxo!O:O,Fluxo!U:U,"&gt;"&amp;$K$2,Fluxo!D:D,$D148)</f>
        <v>314295.33</v>
      </c>
      <c r="K148" s="106">
        <f>SUMIFS(Fluxo!N:N,Fluxo!S:S,"&gt;="&amp;$K$4,Fluxo!D:D,$D148,Fluxo!U:U,"")</f>
        <v>188.03</v>
      </c>
      <c r="L148" s="106">
        <f t="shared" si="7"/>
        <v>314483.36000000004</v>
      </c>
      <c r="M148" s="106">
        <f>SUMIFS(Fluxo!N:N,Fluxo!S:S,"&lt;"&amp;$K$2,Fluxo!D:D,$D148,Fluxo!U:U,"")</f>
        <v>0</v>
      </c>
      <c r="N148" s="106">
        <v>0</v>
      </c>
    </row>
    <row r="149" spans="1:14" s="107" customFormat="1" x14ac:dyDescent="0.25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5">
        <f>IFERROR(INDEX(Contratos!L:L,MATCH(D149,Contratos!R:R,0)),"")</f>
        <v>45069</v>
      </c>
      <c r="H149" s="106">
        <f>IFERROR(INDEX(Contratos!G:G,MATCH(D149,Contratos!R:R,0)),0)</f>
        <v>279909.48</v>
      </c>
      <c r="I149" s="106">
        <f>SUMIFS(Fluxo!O:O,Fluxo!U:U,"&lt;="&amp;$K$2,Fluxo!D:D,$D149)</f>
        <v>281914.55</v>
      </c>
      <c r="J149" s="106">
        <f>SUMIFS(Fluxo!N:N,Fluxo!S:S,"&gt;"&amp;$K$2,Fluxo!S:S,"&lt;"&amp;$K$4,Fluxo!D:D,$D149,Fluxo!U:U,"")+SUMIFS(Fluxo!O:O,Fluxo!U:U,"&gt;"&amp;$K$2,Fluxo!D:D,$D149)</f>
        <v>0</v>
      </c>
      <c r="K149" s="106">
        <f>SUMIFS(Fluxo!N:N,Fluxo!S:S,"&gt;="&amp;$K$4,Fluxo!D:D,$D149,Fluxo!U:U,"")</f>
        <v>0</v>
      </c>
      <c r="L149" s="106">
        <f t="shared" si="7"/>
        <v>0</v>
      </c>
      <c r="M149" s="106">
        <f>SUMIFS(Fluxo!N:N,Fluxo!S:S,"&lt;"&amp;$K$2,Fluxo!D:D,$D149,Fluxo!U:U,"")</f>
        <v>0</v>
      </c>
      <c r="N149" s="106">
        <v>0</v>
      </c>
    </row>
    <row r="150" spans="1:14" s="107" customFormat="1" x14ac:dyDescent="0.25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79</v>
      </c>
      <c r="F150" s="80" t="str">
        <f>IF(INDEX(Unidades!$V:$V,MATCH($D150,Unidades!$F:$F,0))=0,"",INDEX(Unidades!$V:$V,MATCH($D150,Unidades!$F:$F,0)))</f>
        <v>PERMUTANTE</v>
      </c>
      <c r="G150" s="105" t="str">
        <f>IFERROR(INDEX(Contratos!L:L,MATCH(D150,Contratos!R:R,0)),"")</f>
        <v/>
      </c>
      <c r="H150" s="106">
        <f>IFERROR(INDEX(Contratos!G:G,MATCH(D150,Contratos!R:R,0)),0)</f>
        <v>0</v>
      </c>
      <c r="I150" s="106">
        <f>SUMIFS(Fluxo!O:O,Fluxo!U:U,"&lt;="&amp;$K$2,Fluxo!D:D,$D150)</f>
        <v>1</v>
      </c>
      <c r="J150" s="106">
        <f>SUMIFS(Fluxo!N:N,Fluxo!S:S,"&gt;"&amp;$K$2,Fluxo!S:S,"&lt;"&amp;$K$4,Fluxo!D:D,$D150,Fluxo!U:U,"")+SUMIFS(Fluxo!O:O,Fluxo!U:U,"&gt;"&amp;$K$2,Fluxo!D:D,$D150)</f>
        <v>0</v>
      </c>
      <c r="K150" s="106">
        <f>SUMIFS(Fluxo!N:N,Fluxo!S:S,"&gt;="&amp;$K$4,Fluxo!D:D,$D150,Fluxo!U:U,"")</f>
        <v>0</v>
      </c>
      <c r="L150" s="106">
        <f t="shared" si="7"/>
        <v>0</v>
      </c>
      <c r="M150" s="106">
        <f>SUMIFS(Fluxo!N:N,Fluxo!S:S,"&lt;"&amp;$K$2,Fluxo!D:D,$D150,Fluxo!U:U,"")</f>
        <v>0</v>
      </c>
      <c r="N150" s="106">
        <v>0</v>
      </c>
    </row>
    <row r="151" spans="1:14" s="107" customFormat="1" x14ac:dyDescent="0.25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5">
        <f>IFERROR(INDEX(Contratos!L:L,MATCH(D151,Contratos!R:R,0)),"")</f>
        <v>45084</v>
      </c>
      <c r="H151" s="106">
        <f>IFERROR(INDEX(Contratos!G:G,MATCH(D151,Contratos!R:R,0)),0)</f>
        <v>270820.8</v>
      </c>
      <c r="I151" s="106">
        <f>SUMIFS(Fluxo!O:O,Fluxo!U:U,"&lt;="&amp;$K$2,Fluxo!D:D,$D151)</f>
        <v>270820.8</v>
      </c>
      <c r="J151" s="106">
        <f>SUMIFS(Fluxo!N:N,Fluxo!S:S,"&gt;"&amp;$K$2,Fluxo!S:S,"&lt;"&amp;$K$4,Fluxo!D:D,$D151,Fluxo!U:U,"")+SUMIFS(Fluxo!O:O,Fluxo!U:U,"&gt;"&amp;$K$2,Fluxo!D:D,$D151)</f>
        <v>0</v>
      </c>
      <c r="K151" s="106">
        <f>SUMIFS(Fluxo!N:N,Fluxo!S:S,"&gt;="&amp;$K$4,Fluxo!D:D,$D151,Fluxo!U:U,"")</f>
        <v>0</v>
      </c>
      <c r="L151" s="106">
        <f t="shared" si="7"/>
        <v>0</v>
      </c>
      <c r="M151" s="106">
        <f>SUMIFS(Fluxo!N:N,Fluxo!S:S,"&lt;"&amp;$K$2,Fluxo!D:D,$D151,Fluxo!U:U,"")</f>
        <v>0</v>
      </c>
      <c r="N151" s="106">
        <v>0</v>
      </c>
    </row>
    <row r="152" spans="1:14" s="107" customFormat="1" x14ac:dyDescent="0.25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79</v>
      </c>
      <c r="F152" s="80" t="str">
        <f>IF(INDEX(Unidades!$V:$V,MATCH($D152,Unidades!$F:$F,0))=0,"",INDEX(Unidades!$V:$V,MATCH($D152,Unidades!$F:$F,0)))</f>
        <v>PERMUTANTE</v>
      </c>
      <c r="G152" s="105" t="str">
        <f>IFERROR(INDEX(Contratos!L:L,MATCH(D152,Contratos!R:R,0)),"")</f>
        <v/>
      </c>
      <c r="H152" s="106">
        <f>IFERROR(INDEX(Contratos!G:G,MATCH(D152,Contratos!R:R,0)),0)</f>
        <v>0</v>
      </c>
      <c r="I152" s="106">
        <f>SUMIFS(Fluxo!O:O,Fluxo!U:U,"&lt;="&amp;$K$2,Fluxo!D:D,$D152)</f>
        <v>1</v>
      </c>
      <c r="J152" s="106">
        <f>SUMIFS(Fluxo!N:N,Fluxo!S:S,"&gt;"&amp;$K$2,Fluxo!S:S,"&lt;"&amp;$K$4,Fluxo!D:D,$D152,Fluxo!U:U,"")+SUMIFS(Fluxo!O:O,Fluxo!U:U,"&gt;"&amp;$K$2,Fluxo!D:D,$D152)</f>
        <v>0</v>
      </c>
      <c r="K152" s="106">
        <f>SUMIFS(Fluxo!N:N,Fluxo!S:S,"&gt;="&amp;$K$4,Fluxo!D:D,$D152,Fluxo!U:U,"")</f>
        <v>0</v>
      </c>
      <c r="L152" s="106">
        <f t="shared" si="7"/>
        <v>0</v>
      </c>
      <c r="M152" s="106">
        <f>SUMIFS(Fluxo!N:N,Fluxo!S:S,"&lt;"&amp;$K$2,Fluxo!D:D,$D152,Fluxo!U:U,"")</f>
        <v>0</v>
      </c>
      <c r="N152" s="106">
        <v>0</v>
      </c>
    </row>
    <row r="153" spans="1:14" s="107" customFormat="1" x14ac:dyDescent="0.25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5" t="str">
        <f>IFERROR(INDEX(Contratos!L:L,MATCH(D153,Contratos!R:R,0)),"")</f>
        <v/>
      </c>
      <c r="H153" s="106">
        <f>IFERROR(INDEX(Contratos!G:G,MATCH(D153,Contratos!R:R,0)),0)</f>
        <v>0</v>
      </c>
      <c r="I153" s="106">
        <f>SUMIFS(Fluxo!O:O,Fluxo!U:U,"&lt;="&amp;$K$2,Fluxo!D:D,$D153)</f>
        <v>0</v>
      </c>
      <c r="J153" s="106">
        <f>SUMIFS(Fluxo!N:N,Fluxo!S:S,"&gt;"&amp;$K$2,Fluxo!S:S,"&lt;"&amp;$K$4,Fluxo!D:D,$D153,Fluxo!U:U,"")+SUMIFS(Fluxo!O:O,Fluxo!U:U,"&gt;"&amp;$K$2,Fluxo!D:D,$D153)</f>
        <v>0</v>
      </c>
      <c r="K153" s="106">
        <f>SUMIFS(Fluxo!N:N,Fluxo!S:S,"&gt;="&amp;$K$4,Fluxo!D:D,$D153,Fluxo!U:U,"")</f>
        <v>0</v>
      </c>
      <c r="L153" s="106">
        <f t="shared" si="7"/>
        <v>0</v>
      </c>
      <c r="M153" s="106">
        <f>SUMIFS(Fluxo!N:N,Fluxo!S:S,"&lt;"&amp;$K$2,Fluxo!D:D,$D153,Fluxo!U:U,"")</f>
        <v>0</v>
      </c>
      <c r="N153" s="106">
        <v>0</v>
      </c>
    </row>
    <row r="154" spans="1:14" s="107" customFormat="1" x14ac:dyDescent="0.25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5">
        <f>IFERROR(INDEX(Contratos!L:L,MATCH(D154,Contratos!R:R,0)),"")</f>
        <v>45362</v>
      </c>
      <c r="H154" s="106">
        <f>IFERROR(INDEX(Contratos!G:G,MATCH(D154,Contratos!R:R,0)),0)</f>
        <v>343100</v>
      </c>
      <c r="I154" s="106">
        <f>SUMIFS(Fluxo!O:O,Fluxo!U:U,"&lt;="&amp;$K$2,Fluxo!D:D,$D154)</f>
        <v>186981.05999999997</v>
      </c>
      <c r="J154" s="106">
        <f>SUMIFS(Fluxo!N:N,Fluxo!S:S,"&gt;"&amp;$K$2,Fluxo!S:S,"&lt;"&amp;$K$4,Fluxo!D:D,$D154,Fluxo!U:U,"")+SUMIFS(Fluxo!O:O,Fluxo!U:U,"&gt;"&amp;$K$2,Fluxo!D:D,$D154)</f>
        <v>188394.94999999998</v>
      </c>
      <c r="K154" s="106">
        <f>SUMIFS(Fluxo!N:N,Fluxo!S:S,"&gt;="&amp;$K$4,Fluxo!D:D,$D154,Fluxo!U:U,"")</f>
        <v>10107.32</v>
      </c>
      <c r="L154" s="106">
        <f t="shared" si="7"/>
        <v>198502.27</v>
      </c>
      <c r="M154" s="106">
        <f>SUMIFS(Fluxo!N:N,Fluxo!S:S,"&lt;"&amp;$K$2,Fluxo!D:D,$D154,Fluxo!U:U,"")</f>
        <v>0</v>
      </c>
      <c r="N154" s="106">
        <v>0</v>
      </c>
    </row>
    <row r="155" spans="1:14" s="107" customFormat="1" x14ac:dyDescent="0.25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79</v>
      </c>
      <c r="F155" s="80" t="str">
        <f>IF(INDEX(Unidades!$V:$V,MATCH($D155,Unidades!$F:$F,0))=0,"",INDEX(Unidades!$V:$V,MATCH($D155,Unidades!$F:$F,0)))</f>
        <v>PERMUTANTE</v>
      </c>
      <c r="G155" s="105" t="str">
        <f>IFERROR(INDEX(Contratos!L:L,MATCH(D155,Contratos!R:R,0)),"")</f>
        <v/>
      </c>
      <c r="H155" s="106">
        <f>IFERROR(INDEX(Contratos!G:G,MATCH(D155,Contratos!R:R,0)),0)</f>
        <v>0</v>
      </c>
      <c r="I155" s="106">
        <f>SUMIFS(Fluxo!O:O,Fluxo!U:U,"&lt;="&amp;$K$2,Fluxo!D:D,$D155)</f>
        <v>1</v>
      </c>
      <c r="J155" s="106">
        <f>SUMIFS(Fluxo!N:N,Fluxo!S:S,"&gt;"&amp;$K$2,Fluxo!S:S,"&lt;"&amp;$K$4,Fluxo!D:D,$D155,Fluxo!U:U,"")+SUMIFS(Fluxo!O:O,Fluxo!U:U,"&gt;"&amp;$K$2,Fluxo!D:D,$D155)</f>
        <v>0</v>
      </c>
      <c r="K155" s="106">
        <f>SUMIFS(Fluxo!N:N,Fluxo!S:S,"&gt;="&amp;$K$4,Fluxo!D:D,$D155,Fluxo!U:U,"")</f>
        <v>0</v>
      </c>
      <c r="L155" s="106">
        <f t="shared" si="7"/>
        <v>0</v>
      </c>
      <c r="M155" s="106">
        <f>SUMIFS(Fluxo!N:N,Fluxo!S:S,"&lt;"&amp;$K$2,Fluxo!D:D,$D155,Fluxo!U:U,"")</f>
        <v>0</v>
      </c>
      <c r="N155" s="106">
        <v>0</v>
      </c>
    </row>
    <row r="156" spans="1:14" s="107" customFormat="1" x14ac:dyDescent="0.25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79</v>
      </c>
      <c r="F156" s="80" t="str">
        <f>IF(INDEX(Unidades!$V:$V,MATCH($D156,Unidades!$F:$F,0))=0,"",INDEX(Unidades!$V:$V,MATCH($D156,Unidades!$F:$F,0)))</f>
        <v>PERMUTANTE</v>
      </c>
      <c r="G156" s="105" t="str">
        <f>IFERROR(INDEX(Contratos!L:L,MATCH(D156,Contratos!R:R,0)),"")</f>
        <v/>
      </c>
      <c r="H156" s="106">
        <f>IFERROR(INDEX(Contratos!G:G,MATCH(D156,Contratos!R:R,0)),0)</f>
        <v>0</v>
      </c>
      <c r="I156" s="106">
        <f>SUMIFS(Fluxo!O:O,Fluxo!U:U,"&lt;="&amp;$K$2,Fluxo!D:D,$D156)</f>
        <v>1</v>
      </c>
      <c r="J156" s="106">
        <f>SUMIFS(Fluxo!N:N,Fluxo!S:S,"&gt;"&amp;$K$2,Fluxo!S:S,"&lt;"&amp;$K$4,Fluxo!D:D,$D156,Fluxo!U:U,"")+SUMIFS(Fluxo!O:O,Fluxo!U:U,"&gt;"&amp;$K$2,Fluxo!D:D,$D156)</f>
        <v>0</v>
      </c>
      <c r="K156" s="106">
        <f>SUMIFS(Fluxo!N:N,Fluxo!S:S,"&gt;="&amp;$K$4,Fluxo!D:D,$D156,Fluxo!U:U,"")</f>
        <v>0</v>
      </c>
      <c r="L156" s="106">
        <f t="shared" si="7"/>
        <v>0</v>
      </c>
      <c r="M156" s="106">
        <f>SUMIFS(Fluxo!N:N,Fluxo!S:S,"&lt;"&amp;$K$2,Fluxo!D:D,$D156,Fluxo!U:U,"")</f>
        <v>0</v>
      </c>
      <c r="N156" s="106">
        <v>0</v>
      </c>
    </row>
    <row r="157" spans="1:14" s="107" customFormat="1" x14ac:dyDescent="0.25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79</v>
      </c>
      <c r="F157" s="80" t="str">
        <f>IF(INDEX(Unidades!$V:$V,MATCH($D157,Unidades!$F:$F,0))=0,"",INDEX(Unidades!$V:$V,MATCH($D157,Unidades!$F:$F,0)))</f>
        <v>PERMUTANTE</v>
      </c>
      <c r="G157" s="105" t="str">
        <f>IFERROR(INDEX(Contratos!L:L,MATCH(D157,Contratos!R:R,0)),"")</f>
        <v/>
      </c>
      <c r="H157" s="106">
        <f>IFERROR(INDEX(Contratos!G:G,MATCH(D157,Contratos!R:R,0)),0)</f>
        <v>0</v>
      </c>
      <c r="I157" s="106">
        <f>SUMIFS(Fluxo!O:O,Fluxo!U:U,"&lt;="&amp;$K$2,Fluxo!D:D,$D157)</f>
        <v>1</v>
      </c>
      <c r="J157" s="106">
        <f>SUMIFS(Fluxo!N:N,Fluxo!S:S,"&gt;"&amp;$K$2,Fluxo!S:S,"&lt;"&amp;$K$4,Fluxo!D:D,$D157,Fluxo!U:U,"")+SUMIFS(Fluxo!O:O,Fluxo!U:U,"&gt;"&amp;$K$2,Fluxo!D:D,$D157)</f>
        <v>0</v>
      </c>
      <c r="K157" s="106">
        <f>SUMIFS(Fluxo!N:N,Fluxo!S:S,"&gt;="&amp;$K$4,Fluxo!D:D,$D157,Fluxo!U:U,"")</f>
        <v>0</v>
      </c>
      <c r="L157" s="106">
        <f t="shared" ref="L157" si="8">J157+K157</f>
        <v>0</v>
      </c>
      <c r="M157" s="106">
        <f>SUMIFS(Fluxo!N:N,Fluxo!S:S,"&lt;"&amp;$K$2,Fluxo!D:D,$D157,Fluxo!U:U,"")</f>
        <v>0</v>
      </c>
      <c r="N157" s="106">
        <v>0</v>
      </c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2:HF160"/>
  <sheetViews>
    <sheetView showGridLines="0" zoomScale="77" zoomScaleNormal="77" workbookViewId="0">
      <pane xSplit="8" ySplit="5" topLeftCell="Z135" activePane="bottomRight" state="frozen"/>
      <selection pane="topRight" activeCell="I1" sqref="I1"/>
      <selection pane="bottomLeft" activeCell="A6" sqref="A6"/>
      <selection pane="bottomRight" activeCell="AC8" sqref="AC8:AC160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R3" s="138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Dados!E6</f>
        <v>45657</v>
      </c>
      <c r="J4"/>
      <c r="K4"/>
      <c r="L4"/>
      <c r="M4"/>
      <c r="N4"/>
      <c r="O4"/>
      <c r="P4"/>
      <c r="Q4" s="139">
        <f>Q8*$G$5</f>
        <v>9005.2017500000002</v>
      </c>
      <c r="R4" s="139">
        <f t="shared" ref="R4:CC4" si="0">R8*$G$5</f>
        <v>1218.5582499999998</v>
      </c>
      <c r="S4" s="139">
        <f t="shared" si="0"/>
        <v>12824.46175</v>
      </c>
      <c r="T4" s="139">
        <f t="shared" si="0"/>
        <v>8515.9327499999999</v>
      </c>
      <c r="U4" s="139">
        <f t="shared" si="0"/>
        <v>13098.005000000003</v>
      </c>
      <c r="V4" s="139">
        <f t="shared" si="0"/>
        <v>14472.364249999999</v>
      </c>
      <c r="W4" s="139">
        <f t="shared" si="0"/>
        <v>7688.9307499999986</v>
      </c>
      <c r="X4" s="139">
        <f t="shared" si="0"/>
        <v>9198.7435000000005</v>
      </c>
      <c r="Y4" s="139">
        <f t="shared" si="0"/>
        <v>2943.3435000000009</v>
      </c>
      <c r="Z4" s="139">
        <f t="shared" si="0"/>
        <v>11997.679</v>
      </c>
      <c r="AA4" s="139">
        <f t="shared" si="0"/>
        <v>15344.859250000001</v>
      </c>
      <c r="AB4" s="139">
        <f t="shared" si="0"/>
        <v>5304.5107500000004</v>
      </c>
      <c r="AC4" s="139">
        <f t="shared" si="0"/>
        <v>39080.02874999999</v>
      </c>
      <c r="AD4" s="139">
        <f t="shared" si="0"/>
        <v>16695.93</v>
      </c>
      <c r="AE4" s="139">
        <f t="shared" si="0"/>
        <v>12884.429750000001</v>
      </c>
      <c r="AF4" s="139">
        <f t="shared" si="0"/>
        <v>7938.4965000000002</v>
      </c>
      <c r="AG4" s="139">
        <f t="shared" si="0"/>
        <v>11745.475999999999</v>
      </c>
      <c r="AH4" s="139">
        <f t="shared" si="0"/>
        <v>9470.5782499999987</v>
      </c>
      <c r="AI4" s="139">
        <f t="shared" si="0"/>
        <v>5318.5732500000004</v>
      </c>
      <c r="AJ4" s="139">
        <f t="shared" si="0"/>
        <v>5247.5415000000003</v>
      </c>
      <c r="AK4" s="139">
        <f t="shared" si="0"/>
        <v>4543.1372499999998</v>
      </c>
      <c r="AL4" s="139">
        <f t="shared" si="0"/>
        <v>6200.1489999999985</v>
      </c>
      <c r="AM4" s="139">
        <f t="shared" si="0"/>
        <v>7521.5965000000015</v>
      </c>
      <c r="AN4" s="139">
        <f t="shared" si="0"/>
        <v>6650.6897499999995</v>
      </c>
      <c r="AO4" s="139">
        <f t="shared" si="0"/>
        <v>24597.981250000004</v>
      </c>
      <c r="AP4" s="139">
        <f t="shared" si="0"/>
        <v>8237.9539999999979</v>
      </c>
      <c r="AQ4" s="139">
        <f t="shared" si="0"/>
        <v>11605.83325</v>
      </c>
      <c r="AR4" s="139">
        <f t="shared" si="0"/>
        <v>5699.27675</v>
      </c>
      <c r="AS4" s="139">
        <f t="shared" si="0"/>
        <v>7454.0487500000008</v>
      </c>
      <c r="AT4" s="139">
        <f t="shared" si="0"/>
        <v>37678.560750000004</v>
      </c>
      <c r="AU4" s="139">
        <f t="shared" si="0"/>
        <v>352268.46675000002</v>
      </c>
      <c r="AV4" s="139">
        <f t="shared" si="0"/>
        <v>17252.305500000002</v>
      </c>
      <c r="AW4" s="139">
        <f t="shared" si="0"/>
        <v>0</v>
      </c>
      <c r="AX4" s="139">
        <f t="shared" si="0"/>
        <v>229.11625000000004</v>
      </c>
      <c r="AY4" s="139">
        <f t="shared" si="0"/>
        <v>15.71275</v>
      </c>
      <c r="AZ4" s="139">
        <f t="shared" si="0"/>
        <v>0</v>
      </c>
      <c r="BA4" s="139">
        <f t="shared" si="0"/>
        <v>0</v>
      </c>
      <c r="BB4" s="139">
        <f t="shared" si="0"/>
        <v>0</v>
      </c>
      <c r="BC4" s="139">
        <f t="shared" si="0"/>
        <v>0</v>
      </c>
      <c r="BD4" s="139">
        <f t="shared" si="0"/>
        <v>0</v>
      </c>
      <c r="BE4" s="139">
        <f t="shared" si="0"/>
        <v>0</v>
      </c>
      <c r="BF4" s="139">
        <f t="shared" si="0"/>
        <v>15.858750000000001</v>
      </c>
      <c r="BG4" s="139">
        <f t="shared" si="0"/>
        <v>0</v>
      </c>
      <c r="BH4" s="139">
        <f t="shared" si="0"/>
        <v>0</v>
      </c>
      <c r="BI4" s="139">
        <f t="shared" si="0"/>
        <v>0</v>
      </c>
      <c r="BJ4" s="139">
        <f t="shared" si="0"/>
        <v>0</v>
      </c>
      <c r="BK4" s="139">
        <f t="shared" si="0"/>
        <v>0</v>
      </c>
      <c r="BL4" s="139">
        <f t="shared" si="0"/>
        <v>0</v>
      </c>
      <c r="BM4" s="139">
        <f t="shared" si="0"/>
        <v>0</v>
      </c>
      <c r="BN4" s="139">
        <f t="shared" si="0"/>
        <v>15.162000000000001</v>
      </c>
      <c r="BO4" s="139">
        <f t="shared" si="0"/>
        <v>0</v>
      </c>
      <c r="BP4" s="139">
        <f t="shared" si="0"/>
        <v>0</v>
      </c>
      <c r="BQ4" s="139">
        <f t="shared" si="0"/>
        <v>0</v>
      </c>
      <c r="BR4" s="139">
        <f t="shared" si="0"/>
        <v>0</v>
      </c>
      <c r="BS4" s="139">
        <f t="shared" si="0"/>
        <v>0</v>
      </c>
      <c r="BT4" s="139">
        <f t="shared" si="0"/>
        <v>0</v>
      </c>
      <c r="BU4" s="139">
        <f t="shared" si="0"/>
        <v>0</v>
      </c>
      <c r="BV4" s="139">
        <f t="shared" si="0"/>
        <v>0</v>
      </c>
      <c r="BW4" s="139">
        <f t="shared" si="0"/>
        <v>0</v>
      </c>
      <c r="BX4" s="139">
        <f t="shared" si="0"/>
        <v>0</v>
      </c>
      <c r="BY4" s="139">
        <f t="shared" si="0"/>
        <v>0</v>
      </c>
      <c r="BZ4" s="139">
        <f t="shared" si="0"/>
        <v>0</v>
      </c>
      <c r="CA4" s="139">
        <f t="shared" si="0"/>
        <v>0</v>
      </c>
      <c r="CB4" s="139">
        <f t="shared" si="0"/>
        <v>0</v>
      </c>
      <c r="CC4" s="139">
        <f t="shared" si="0"/>
        <v>0</v>
      </c>
      <c r="CD4" s="139">
        <f t="shared" ref="CD4:EO4" si="1">CD8*$G$5</f>
        <v>0</v>
      </c>
      <c r="CE4" s="139">
        <f t="shared" si="1"/>
        <v>0</v>
      </c>
      <c r="CF4" s="139">
        <f t="shared" si="1"/>
        <v>0</v>
      </c>
      <c r="CG4" s="139">
        <f t="shared" si="1"/>
        <v>0</v>
      </c>
      <c r="CH4" s="139">
        <f t="shared" si="1"/>
        <v>0</v>
      </c>
      <c r="CI4" s="139">
        <f t="shared" si="1"/>
        <v>0</v>
      </c>
      <c r="CJ4" s="139">
        <f t="shared" si="1"/>
        <v>0</v>
      </c>
      <c r="CK4" s="139">
        <f t="shared" si="1"/>
        <v>0</v>
      </c>
      <c r="CL4" s="139">
        <f t="shared" si="1"/>
        <v>0</v>
      </c>
      <c r="CM4" s="139">
        <f t="shared" si="1"/>
        <v>0</v>
      </c>
      <c r="CN4" s="139">
        <f t="shared" si="1"/>
        <v>0</v>
      </c>
      <c r="CO4" s="139">
        <f t="shared" si="1"/>
        <v>0</v>
      </c>
      <c r="CP4" s="139">
        <f t="shared" si="1"/>
        <v>0</v>
      </c>
      <c r="CQ4" s="139">
        <f t="shared" si="1"/>
        <v>0</v>
      </c>
      <c r="CR4" s="139">
        <f t="shared" si="1"/>
        <v>0</v>
      </c>
      <c r="CS4" s="139">
        <f t="shared" si="1"/>
        <v>0</v>
      </c>
      <c r="CT4" s="139">
        <f t="shared" si="1"/>
        <v>0</v>
      </c>
      <c r="CU4" s="139">
        <f t="shared" si="1"/>
        <v>0</v>
      </c>
      <c r="CV4" s="139">
        <f t="shared" si="1"/>
        <v>0</v>
      </c>
      <c r="CW4" s="139">
        <f t="shared" si="1"/>
        <v>0</v>
      </c>
      <c r="CX4" s="139">
        <f t="shared" si="1"/>
        <v>0</v>
      </c>
      <c r="CY4" s="139">
        <f t="shared" si="1"/>
        <v>0</v>
      </c>
      <c r="CZ4" s="139">
        <f t="shared" si="1"/>
        <v>0</v>
      </c>
      <c r="DA4" s="139">
        <f t="shared" si="1"/>
        <v>0</v>
      </c>
      <c r="DB4" s="139">
        <f t="shared" si="1"/>
        <v>0</v>
      </c>
      <c r="DC4" s="139">
        <f t="shared" si="1"/>
        <v>0</v>
      </c>
      <c r="DD4" s="139">
        <f t="shared" si="1"/>
        <v>0</v>
      </c>
      <c r="DE4" s="139">
        <f t="shared" si="1"/>
        <v>0</v>
      </c>
      <c r="DF4" s="139">
        <f t="shared" si="1"/>
        <v>0</v>
      </c>
      <c r="DG4" s="139">
        <f t="shared" si="1"/>
        <v>0</v>
      </c>
      <c r="DH4" s="139">
        <f t="shared" si="1"/>
        <v>0</v>
      </c>
      <c r="DI4" s="139">
        <f t="shared" si="1"/>
        <v>0</v>
      </c>
      <c r="DJ4" s="139">
        <f t="shared" si="1"/>
        <v>0</v>
      </c>
      <c r="DK4" s="139">
        <f t="shared" si="1"/>
        <v>0</v>
      </c>
      <c r="DL4" s="139">
        <f t="shared" si="1"/>
        <v>0</v>
      </c>
      <c r="DM4" s="139">
        <f t="shared" si="1"/>
        <v>0</v>
      </c>
      <c r="DN4" s="139">
        <f t="shared" si="1"/>
        <v>0</v>
      </c>
      <c r="DO4" s="139">
        <f t="shared" si="1"/>
        <v>0</v>
      </c>
      <c r="DP4" s="139">
        <f t="shared" si="1"/>
        <v>0</v>
      </c>
      <c r="DQ4" s="139">
        <f t="shared" si="1"/>
        <v>0</v>
      </c>
      <c r="DR4" s="139">
        <f t="shared" si="1"/>
        <v>0</v>
      </c>
      <c r="DS4" s="139">
        <f t="shared" si="1"/>
        <v>0</v>
      </c>
      <c r="DT4" s="139">
        <f t="shared" si="1"/>
        <v>0</v>
      </c>
      <c r="DU4" s="139">
        <f t="shared" si="1"/>
        <v>0</v>
      </c>
      <c r="DV4" s="139">
        <f t="shared" si="1"/>
        <v>0</v>
      </c>
      <c r="DW4" s="139">
        <f t="shared" si="1"/>
        <v>0</v>
      </c>
      <c r="DX4" s="139">
        <f t="shared" si="1"/>
        <v>0</v>
      </c>
      <c r="DY4" s="139">
        <f t="shared" si="1"/>
        <v>0</v>
      </c>
      <c r="DZ4" s="139">
        <f t="shared" si="1"/>
        <v>0</v>
      </c>
      <c r="EA4" s="139">
        <f t="shared" si="1"/>
        <v>0</v>
      </c>
      <c r="EB4" s="139">
        <f t="shared" si="1"/>
        <v>0</v>
      </c>
      <c r="EC4" s="139">
        <f t="shared" si="1"/>
        <v>0</v>
      </c>
      <c r="ED4" s="139">
        <f t="shared" si="1"/>
        <v>0</v>
      </c>
      <c r="EE4" s="139">
        <f t="shared" si="1"/>
        <v>0</v>
      </c>
      <c r="EF4" s="139">
        <f t="shared" si="1"/>
        <v>0</v>
      </c>
      <c r="EG4" s="139">
        <f t="shared" si="1"/>
        <v>0</v>
      </c>
      <c r="EH4" s="139">
        <f t="shared" si="1"/>
        <v>0</v>
      </c>
      <c r="EI4" s="139">
        <f t="shared" si="1"/>
        <v>0</v>
      </c>
      <c r="EJ4" s="139">
        <f t="shared" si="1"/>
        <v>0</v>
      </c>
      <c r="EK4" s="139">
        <f t="shared" si="1"/>
        <v>0</v>
      </c>
      <c r="EL4" s="139">
        <f t="shared" si="1"/>
        <v>0</v>
      </c>
      <c r="EM4" s="139">
        <f t="shared" si="1"/>
        <v>0</v>
      </c>
      <c r="EN4" s="139">
        <f t="shared" si="1"/>
        <v>0</v>
      </c>
      <c r="EO4" s="139">
        <f t="shared" si="1"/>
        <v>0</v>
      </c>
      <c r="EP4" s="139">
        <f t="shared" ref="EP4:HA4" si="2">EP8*$G$5</f>
        <v>0</v>
      </c>
      <c r="EQ4" s="139">
        <f t="shared" si="2"/>
        <v>0</v>
      </c>
      <c r="ER4" s="139">
        <f t="shared" si="2"/>
        <v>0</v>
      </c>
      <c r="ES4" s="139">
        <f t="shared" si="2"/>
        <v>0</v>
      </c>
      <c r="ET4" s="139">
        <f t="shared" si="2"/>
        <v>0</v>
      </c>
      <c r="EU4" s="139">
        <f t="shared" si="2"/>
        <v>0</v>
      </c>
      <c r="EV4" s="139">
        <f t="shared" si="2"/>
        <v>0</v>
      </c>
      <c r="EW4" s="139">
        <f t="shared" si="2"/>
        <v>0</v>
      </c>
      <c r="EX4" s="139">
        <f t="shared" si="2"/>
        <v>0</v>
      </c>
      <c r="EY4" s="139">
        <f t="shared" si="2"/>
        <v>0</v>
      </c>
      <c r="EZ4" s="139">
        <f t="shared" si="2"/>
        <v>0</v>
      </c>
      <c r="FA4" s="139">
        <f t="shared" si="2"/>
        <v>0</v>
      </c>
      <c r="FB4" s="139">
        <f t="shared" si="2"/>
        <v>0</v>
      </c>
      <c r="FC4" s="139">
        <f t="shared" si="2"/>
        <v>0</v>
      </c>
      <c r="FD4" s="139">
        <f t="shared" si="2"/>
        <v>0</v>
      </c>
      <c r="FE4" s="139">
        <f t="shared" si="2"/>
        <v>0</v>
      </c>
      <c r="FF4" s="139">
        <f t="shared" si="2"/>
        <v>0</v>
      </c>
      <c r="FG4" s="139">
        <f t="shared" si="2"/>
        <v>0</v>
      </c>
      <c r="FH4" s="139">
        <f t="shared" si="2"/>
        <v>0</v>
      </c>
      <c r="FI4" s="139">
        <f t="shared" si="2"/>
        <v>0</v>
      </c>
      <c r="FJ4" s="139">
        <f t="shared" si="2"/>
        <v>0</v>
      </c>
      <c r="FK4" s="139">
        <f t="shared" si="2"/>
        <v>0</v>
      </c>
      <c r="FL4" s="139">
        <f t="shared" si="2"/>
        <v>0</v>
      </c>
      <c r="FM4" s="139">
        <f t="shared" si="2"/>
        <v>0</v>
      </c>
      <c r="FN4" s="139">
        <f t="shared" si="2"/>
        <v>0</v>
      </c>
      <c r="FO4" s="139">
        <f t="shared" si="2"/>
        <v>0</v>
      </c>
      <c r="FP4" s="139">
        <f t="shared" si="2"/>
        <v>0</v>
      </c>
      <c r="FQ4" s="139">
        <f t="shared" si="2"/>
        <v>0</v>
      </c>
      <c r="FR4" s="139">
        <f t="shared" si="2"/>
        <v>0</v>
      </c>
      <c r="FS4" s="139">
        <f t="shared" si="2"/>
        <v>0</v>
      </c>
      <c r="FT4" s="139">
        <f t="shared" si="2"/>
        <v>0</v>
      </c>
      <c r="FU4" s="139">
        <f t="shared" si="2"/>
        <v>0</v>
      </c>
      <c r="FV4" s="139">
        <f t="shared" si="2"/>
        <v>0</v>
      </c>
      <c r="FW4" s="139">
        <f t="shared" si="2"/>
        <v>0</v>
      </c>
      <c r="FX4" s="139">
        <f t="shared" si="2"/>
        <v>0</v>
      </c>
      <c r="FY4" s="139">
        <f t="shared" si="2"/>
        <v>0</v>
      </c>
      <c r="FZ4" s="139">
        <f t="shared" si="2"/>
        <v>0</v>
      </c>
      <c r="GA4" s="139">
        <f t="shared" si="2"/>
        <v>0</v>
      </c>
      <c r="GB4" s="139">
        <f t="shared" si="2"/>
        <v>0</v>
      </c>
      <c r="GC4" s="139">
        <f t="shared" si="2"/>
        <v>0</v>
      </c>
      <c r="GD4" s="139">
        <f t="shared" si="2"/>
        <v>0</v>
      </c>
      <c r="GE4" s="139">
        <f t="shared" si="2"/>
        <v>0</v>
      </c>
      <c r="GF4" s="139">
        <f t="shared" si="2"/>
        <v>0</v>
      </c>
      <c r="GG4" s="139">
        <f t="shared" si="2"/>
        <v>0</v>
      </c>
      <c r="GH4" s="139">
        <f t="shared" si="2"/>
        <v>0</v>
      </c>
      <c r="GI4" s="139">
        <f t="shared" si="2"/>
        <v>0</v>
      </c>
      <c r="GJ4" s="139">
        <f t="shared" si="2"/>
        <v>0</v>
      </c>
      <c r="GK4" s="139">
        <f t="shared" si="2"/>
        <v>0</v>
      </c>
      <c r="GL4" s="139">
        <f t="shared" si="2"/>
        <v>0</v>
      </c>
      <c r="GM4" s="139">
        <f t="shared" si="2"/>
        <v>0</v>
      </c>
      <c r="GN4" s="139">
        <f t="shared" si="2"/>
        <v>0</v>
      </c>
      <c r="GO4" s="139">
        <f t="shared" si="2"/>
        <v>0</v>
      </c>
      <c r="GP4" s="139">
        <f t="shared" si="2"/>
        <v>0</v>
      </c>
      <c r="GQ4" s="139">
        <f t="shared" si="2"/>
        <v>0</v>
      </c>
      <c r="GR4" s="139">
        <f t="shared" si="2"/>
        <v>0</v>
      </c>
      <c r="GS4" s="139">
        <f t="shared" si="2"/>
        <v>0</v>
      </c>
      <c r="GT4" s="139">
        <f t="shared" si="2"/>
        <v>0</v>
      </c>
      <c r="GU4" s="139">
        <f t="shared" si="2"/>
        <v>0</v>
      </c>
      <c r="GV4" s="139">
        <f t="shared" si="2"/>
        <v>0</v>
      </c>
      <c r="GW4" s="139">
        <f t="shared" si="2"/>
        <v>0</v>
      </c>
      <c r="GX4" s="139">
        <f t="shared" si="2"/>
        <v>0</v>
      </c>
      <c r="GY4" s="139">
        <f t="shared" si="2"/>
        <v>0</v>
      </c>
      <c r="GZ4" s="139">
        <f t="shared" si="2"/>
        <v>0</v>
      </c>
      <c r="HA4" s="139">
        <f t="shared" si="2"/>
        <v>0</v>
      </c>
      <c r="HB4" s="139">
        <f t="shared" ref="HB4:HF4" si="3">HB8*$G$5</f>
        <v>0</v>
      </c>
      <c r="HC4" s="139">
        <f t="shared" si="3"/>
        <v>0</v>
      </c>
      <c r="HD4" s="139">
        <f t="shared" si="3"/>
        <v>0</v>
      </c>
      <c r="HE4" s="139">
        <f t="shared" si="3"/>
        <v>0</v>
      </c>
      <c r="HF4" s="139">
        <f t="shared" si="3"/>
        <v>0</v>
      </c>
    </row>
    <row r="5" spans="1:214" s="16" customFormat="1" ht="15.75" thickBot="1" x14ac:dyDescent="0.3">
      <c r="A5" s="111"/>
      <c r="B5" s="112"/>
      <c r="C5" s="112"/>
      <c r="D5" s="113"/>
      <c r="E5" s="17"/>
      <c r="F5" s="21"/>
      <c r="G5" s="14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53861418.619999997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613794.37</v>
      </c>
      <c r="AB8" s="23">
        <f t="shared" si="9"/>
        <v>212180.43</v>
      </c>
      <c r="AC8" s="23">
        <f>SUM(AC11:AC160)</f>
        <v>1563201.1499999997</v>
      </c>
      <c r="AD8" s="23">
        <f t="shared" si="9"/>
        <v>667837.19999999995</v>
      </c>
      <c r="AE8" s="23">
        <f t="shared" si="9"/>
        <v>515377.19</v>
      </c>
      <c r="AF8" s="23">
        <f t="shared" si="9"/>
        <v>317539.86</v>
      </c>
      <c r="AG8" s="23">
        <f t="shared" si="9"/>
        <v>469819.03999999992</v>
      </c>
      <c r="AH8" s="23">
        <f t="shared" si="9"/>
        <v>378823.12999999995</v>
      </c>
      <c r="AI8" s="23">
        <f t="shared" si="9"/>
        <v>212742.93</v>
      </c>
      <c r="AJ8" s="23">
        <f t="shared" si="9"/>
        <v>209901.66</v>
      </c>
      <c r="AK8" s="23">
        <f t="shared" si="9"/>
        <v>181725.49</v>
      </c>
      <c r="AL8" s="23">
        <f t="shared" si="9"/>
        <v>248005.95999999993</v>
      </c>
      <c r="AM8" s="23">
        <f t="shared" si="9"/>
        <v>300863.86000000004</v>
      </c>
      <c r="AN8" s="23">
        <f t="shared" si="9"/>
        <v>266027.58999999997</v>
      </c>
      <c r="AO8" s="23">
        <f t="shared" si="9"/>
        <v>983919.25000000012</v>
      </c>
      <c r="AP8" s="23">
        <f t="shared" si="9"/>
        <v>329518.15999999992</v>
      </c>
      <c r="AQ8" s="23">
        <f t="shared" si="9"/>
        <v>464233.32999999996</v>
      </c>
      <c r="AR8" s="23">
        <f t="shared" si="9"/>
        <v>227971.06999999998</v>
      </c>
      <c r="AS8" s="23">
        <f t="shared" si="9"/>
        <v>298161.95</v>
      </c>
      <c r="AT8" s="23">
        <f t="shared" si="9"/>
        <v>1507142.4300000002</v>
      </c>
      <c r="AU8" s="23">
        <f t="shared" si="9"/>
        <v>14090738.67</v>
      </c>
      <c r="AV8" s="23">
        <f t="shared" si="9"/>
        <v>690092.22000000009</v>
      </c>
      <c r="AW8" s="23">
        <f t="shared" si="9"/>
        <v>0</v>
      </c>
      <c r="AX8" s="23">
        <f t="shared" si="9"/>
        <v>9164.6500000000015</v>
      </c>
      <c r="AY8" s="23">
        <f t="shared" ref="AY8:CD8" si="10">SUM(AY11:AY55)</f>
        <v>628.51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634.35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606.48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18" t="s">
        <v>38</v>
      </c>
      <c r="E10" s="34" t="s">
        <v>39</v>
      </c>
      <c r="F10" s="34" t="s">
        <v>48</v>
      </c>
      <c r="G10" s="34" t="s">
        <v>43</v>
      </c>
      <c r="H10" s="34" t="s">
        <v>33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 x14ac:dyDescent="0.25">
      <c r="A12" s="20">
        <f t="shared" ref="A12:A75" si="15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1269501.1199999999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25504.35</v>
      </c>
      <c r="AD12" s="18">
        <f>SUMIFS(Fluxo!$N:$N,Fluxo!$S:$S,"&gt;"&amp;AC$5,Fluxo!$S:$S,"&lt;="&amp;AD$5,Fluxo!$D:$D,$D12)</f>
        <v>13752.34</v>
      </c>
      <c r="AE12" s="18">
        <f>SUMIFS(Fluxo!$N:$N,Fluxo!$S:$S,"&gt;"&amp;AD$5,Fluxo!$S:$S,"&lt;="&amp;AE$5,Fluxo!$D:$D,$D12)</f>
        <v>13806.85</v>
      </c>
      <c r="AF12" s="18">
        <f>SUMIFS(Fluxo!$N:$N,Fluxo!$S:$S,"&gt;"&amp;AE$5,Fluxo!$S:$S,"&lt;="&amp;AF$5,Fluxo!$D:$D,$D12)</f>
        <v>34430.680000000008</v>
      </c>
      <c r="AG12" s="18">
        <f>SUMIFS(Fluxo!$N:$N,Fluxo!$S:$S,"&gt;"&amp;AF$5,Fluxo!$S:$S,"&lt;="&amp;AG$5,Fluxo!$D:$D,$D12)</f>
        <v>13806.85</v>
      </c>
      <c r="AH12" s="18">
        <f>SUMIFS(Fluxo!$N:$N,Fluxo!$S:$S,"&gt;"&amp;AG$5,Fluxo!$S:$S,"&lt;="&amp;AH$5,Fluxo!$D:$D,$D12)</f>
        <v>13806.85</v>
      </c>
      <c r="AI12" s="18">
        <f>SUMIFS(Fluxo!$N:$N,Fluxo!$S:$S,"&gt;"&amp;AH$5,Fluxo!$S:$S,"&lt;="&amp;AI$5,Fluxo!$D:$D,$D12)</f>
        <v>13806.85</v>
      </c>
      <c r="AJ12" s="18">
        <f>SUMIFS(Fluxo!$N:$N,Fluxo!$S:$S,"&gt;"&amp;AI$5,Fluxo!$S:$S,"&lt;="&amp;AJ$5,Fluxo!$D:$D,$D12)</f>
        <v>13806.85</v>
      </c>
      <c r="AK12" s="18">
        <f>SUMIFS(Fluxo!$N:$N,Fluxo!$S:$S,"&gt;"&amp;AJ$5,Fluxo!$S:$S,"&lt;="&amp;AK$5,Fluxo!$D:$D,$D12)</f>
        <v>13806.85</v>
      </c>
      <c r="AL12" s="18">
        <f>SUMIFS(Fluxo!$N:$N,Fluxo!$S:$S,"&gt;"&amp;AK$5,Fluxo!$S:$S,"&lt;="&amp;AL$5,Fluxo!$D:$D,$D12)</f>
        <v>34430.68</v>
      </c>
      <c r="AM12" s="18">
        <f>SUMIFS(Fluxo!$N:$N,Fluxo!$S:$S,"&gt;"&amp;AL$5,Fluxo!$S:$S,"&lt;="&amp;AM$5,Fluxo!$D:$D,$D12)</f>
        <v>13806.85</v>
      </c>
      <c r="AN12" s="18">
        <f>SUMIFS(Fluxo!$N:$N,Fluxo!$S:$S,"&gt;"&amp;AM$5,Fluxo!$S:$S,"&lt;="&amp;AN$5,Fluxo!$D:$D,$D12)</f>
        <v>13806.85</v>
      </c>
      <c r="AO12" s="18">
        <f>SUMIFS(Fluxo!$N:$N,Fluxo!$S:$S,"&gt;"&amp;AN$5,Fluxo!$S:$S,"&lt;="&amp;AO$5,Fluxo!$D:$D,$D12)</f>
        <v>13806.85</v>
      </c>
      <c r="AP12" s="18">
        <f>SUMIFS(Fluxo!$N:$N,Fluxo!$S:$S,"&gt;"&amp;AO$5,Fluxo!$S:$S,"&lt;="&amp;AP$5,Fluxo!$D:$D,$D12)</f>
        <v>13806.85</v>
      </c>
      <c r="AQ12" s="18">
        <f>SUMIFS(Fluxo!$N:$N,Fluxo!$S:$S,"&gt;"&amp;AP$5,Fluxo!$S:$S,"&lt;="&amp;AQ$5,Fluxo!$D:$D,$D12)</f>
        <v>13806.85</v>
      </c>
      <c r="AR12" s="18">
        <f>SUMIFS(Fluxo!$N:$N,Fluxo!$S:$S,"&gt;"&amp;AQ$5,Fluxo!$S:$S,"&lt;="&amp;AR$5,Fluxo!$D:$D,$D12)</f>
        <v>34430.68</v>
      </c>
      <c r="AS12" s="18">
        <f>SUMIFS(Fluxo!$N:$N,Fluxo!$S:$S,"&gt;"&amp;AR$5,Fluxo!$S:$S,"&lt;="&amp;AS$5,Fluxo!$D:$D,$D12)</f>
        <v>13806.85</v>
      </c>
      <c r="AT12" s="18">
        <f>SUMIFS(Fluxo!$N:$N,Fluxo!$S:$S,"&gt;"&amp;AS$5,Fluxo!$S:$S,"&lt;="&amp;AT$5,Fluxo!$D:$D,$D12)</f>
        <v>61871.5</v>
      </c>
      <c r="AU12" s="18">
        <f>SUMIFS(Fluxo!$N:$N,Fluxo!$S:$S,"&gt;"&amp;AT$5,Fluxo!$S:$S,"&lt;="&amp;AU$5,Fluxo!$D:$D,$D12)</f>
        <v>788345.98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515.6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 x14ac:dyDescent="0.25">
      <c r="A13" s="20">
        <f t="shared" si="15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760758.17999999912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8075.0399999999991</v>
      </c>
      <c r="AD13" s="18">
        <f>SUMIFS(Fluxo!$N:$N,Fluxo!$S:$S,"&gt;"&amp;AC$5,Fluxo!$S:$S,"&lt;="&amp;AD$5,Fluxo!$D:$D,$D13)</f>
        <v>456677.11999999994</v>
      </c>
      <c r="AE13" s="18">
        <f>SUMIFS(Fluxo!$N:$N,Fluxo!$S:$S,"&gt;"&amp;AD$5,Fluxo!$S:$S,"&lt;="&amp;AE$5,Fluxo!$D:$D,$D13)</f>
        <v>2778.07</v>
      </c>
      <c r="AF13" s="18">
        <f>SUMIFS(Fluxo!$N:$N,Fluxo!$S:$S,"&gt;"&amp;AE$5,Fluxo!$S:$S,"&lt;="&amp;AF$5,Fluxo!$D:$D,$D13)</f>
        <v>2778.07</v>
      </c>
      <c r="AG13" s="18">
        <f>SUMIFS(Fluxo!$N:$N,Fluxo!$S:$S,"&gt;"&amp;AF$5,Fluxo!$S:$S,"&lt;="&amp;AG$5,Fluxo!$D:$D,$D13)</f>
        <v>2778.07</v>
      </c>
      <c r="AH13" s="18">
        <f>SUMIFS(Fluxo!$N:$N,Fluxo!$S:$S,"&gt;"&amp;AG$5,Fluxo!$S:$S,"&lt;="&amp;AH$5,Fluxo!$D:$D,$D13)</f>
        <v>2778.07</v>
      </c>
      <c r="AI13" s="18">
        <f>SUMIFS(Fluxo!$N:$N,Fluxo!$S:$S,"&gt;"&amp;AH$5,Fluxo!$S:$S,"&lt;="&amp;AI$5,Fluxo!$D:$D,$D13)</f>
        <v>2778.07</v>
      </c>
      <c r="AJ13" s="18">
        <f>SUMIFS(Fluxo!$N:$N,Fluxo!$S:$S,"&gt;"&amp;AI$5,Fluxo!$S:$S,"&lt;="&amp;AJ$5,Fluxo!$D:$D,$D13)</f>
        <v>2778.07</v>
      </c>
      <c r="AK13" s="18">
        <f>SUMIFS(Fluxo!$N:$N,Fluxo!$S:$S,"&gt;"&amp;AJ$5,Fluxo!$S:$S,"&lt;="&amp;AK$5,Fluxo!$D:$D,$D13)</f>
        <v>2778.07</v>
      </c>
      <c r="AL13" s="18">
        <f>SUMIFS(Fluxo!$N:$N,Fluxo!$S:$S,"&gt;"&amp;AK$5,Fluxo!$S:$S,"&lt;="&amp;AL$5,Fluxo!$D:$D,$D13)</f>
        <v>2778.07</v>
      </c>
      <c r="AM13" s="18">
        <f>SUMIFS(Fluxo!$N:$N,Fluxo!$S:$S,"&gt;"&amp;AL$5,Fluxo!$S:$S,"&lt;="&amp;AM$5,Fluxo!$D:$D,$D13)</f>
        <v>2778.07</v>
      </c>
      <c r="AN13" s="18">
        <f>SUMIFS(Fluxo!$N:$N,Fluxo!$S:$S,"&gt;"&amp;AM$5,Fluxo!$S:$S,"&lt;="&amp;AN$5,Fluxo!$D:$D,$D13)</f>
        <v>2778.07</v>
      </c>
      <c r="AO13" s="18">
        <f>SUMIFS(Fluxo!$N:$N,Fluxo!$S:$S,"&gt;"&amp;AN$5,Fluxo!$S:$S,"&lt;="&amp;AO$5,Fluxo!$D:$D,$D13)</f>
        <v>2778.07</v>
      </c>
      <c r="AP13" s="18">
        <f>SUMIFS(Fluxo!$N:$N,Fluxo!$S:$S,"&gt;"&amp;AO$5,Fluxo!$S:$S,"&lt;="&amp;AP$5,Fluxo!$D:$D,$D13)</f>
        <v>2778.07</v>
      </c>
      <c r="AQ13" s="18">
        <f>SUMIFS(Fluxo!$N:$N,Fluxo!$S:$S,"&gt;"&amp;AP$5,Fluxo!$S:$S,"&lt;="&amp;AQ$5,Fluxo!$D:$D,$D13)</f>
        <v>2778.07</v>
      </c>
      <c r="AR13" s="18">
        <f>SUMIFS(Fluxo!$N:$N,Fluxo!$S:$S,"&gt;"&amp;AQ$5,Fluxo!$S:$S,"&lt;="&amp;AR$5,Fluxo!$D:$D,$D13)</f>
        <v>2778.07</v>
      </c>
      <c r="AS13" s="18">
        <f>SUMIFS(Fluxo!$N:$N,Fluxo!$S:$S,"&gt;"&amp;AR$5,Fluxo!$S:$S,"&lt;="&amp;AS$5,Fluxo!$D:$D,$D13)</f>
        <v>2778.07</v>
      </c>
      <c r="AT13" s="18">
        <f>SUMIFS(Fluxo!$N:$N,Fluxo!$S:$S,"&gt;"&amp;AS$5,Fluxo!$S:$S,"&lt;="&amp;AT$5,Fluxo!$D:$D,$D13)</f>
        <v>0</v>
      </c>
      <c r="AU13" s="18">
        <f>SUMIFS(Fluxo!$N:$N,Fluxo!$S:$S,"&gt;"&amp;AT$5,Fluxo!$S:$S,"&lt;="&amp;AU$5,Fluxo!$D:$D,$D13)</f>
        <v>90665.61</v>
      </c>
      <c r="AV13" s="18">
        <f>SUMIFS(Fluxo!$N:$N,Fluxo!$S:$S,"&gt;"&amp;AU$5,Fluxo!$S:$S,"&lt;="&amp;AV$5,Fluxo!$D:$D,$D13)</f>
        <v>0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 x14ac:dyDescent="0.25">
      <c r="A14" s="20">
        <f t="shared" si="15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1137697.5300000003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2584.0100000000002</v>
      </c>
      <c r="AD14" s="18">
        <f>SUMIFS(Fluxo!$N:$N,Fluxo!$S:$S,"&gt;"&amp;AC$5,Fluxo!$S:$S,"&lt;="&amp;AD$5,Fluxo!$D:$D,$D14)</f>
        <v>20948.870000000003</v>
      </c>
      <c r="AE14" s="18">
        <f>SUMIFS(Fluxo!$N:$N,Fluxo!$S:$S,"&gt;"&amp;AD$5,Fluxo!$S:$S,"&lt;="&amp;AE$5,Fluxo!$D:$D,$D14)</f>
        <v>10148.9</v>
      </c>
      <c r="AF14" s="18">
        <f>SUMIFS(Fluxo!$N:$N,Fluxo!$S:$S,"&gt;"&amp;AE$5,Fluxo!$S:$S,"&lt;="&amp;AF$5,Fluxo!$D:$D,$D14)</f>
        <v>10148.9</v>
      </c>
      <c r="AG14" s="18">
        <f>SUMIFS(Fluxo!$N:$N,Fluxo!$S:$S,"&gt;"&amp;AF$5,Fluxo!$S:$S,"&lt;="&amp;AG$5,Fluxo!$D:$D,$D14)</f>
        <v>10148.9</v>
      </c>
      <c r="AH14" s="18">
        <f>SUMIFS(Fluxo!$N:$N,Fluxo!$S:$S,"&gt;"&amp;AG$5,Fluxo!$S:$S,"&lt;="&amp;AH$5,Fluxo!$D:$D,$D14)</f>
        <v>10148.9</v>
      </c>
      <c r="AI14" s="18">
        <f>SUMIFS(Fluxo!$N:$N,Fluxo!$S:$S,"&gt;"&amp;AH$5,Fluxo!$S:$S,"&lt;="&amp;AI$5,Fluxo!$D:$D,$D14)</f>
        <v>10148.9</v>
      </c>
      <c r="AJ14" s="18">
        <f>SUMIFS(Fluxo!$N:$N,Fluxo!$S:$S,"&gt;"&amp;AI$5,Fluxo!$S:$S,"&lt;="&amp;AJ$5,Fluxo!$D:$D,$D14)</f>
        <v>10148.9</v>
      </c>
      <c r="AK14" s="18">
        <f>SUMIFS(Fluxo!$N:$N,Fluxo!$S:$S,"&gt;"&amp;AJ$5,Fluxo!$S:$S,"&lt;="&amp;AK$5,Fluxo!$D:$D,$D14)</f>
        <v>10148.9</v>
      </c>
      <c r="AL14" s="18">
        <f>SUMIFS(Fluxo!$N:$N,Fluxo!$S:$S,"&gt;"&amp;AK$5,Fluxo!$S:$S,"&lt;="&amp;AL$5,Fluxo!$D:$D,$D14)</f>
        <v>10148.9</v>
      </c>
      <c r="AM14" s="18">
        <f>SUMIFS(Fluxo!$N:$N,Fluxo!$S:$S,"&gt;"&amp;AL$5,Fluxo!$S:$S,"&lt;="&amp;AM$5,Fluxo!$D:$D,$D14)</f>
        <v>10148.9</v>
      </c>
      <c r="AN14" s="18">
        <f>SUMIFS(Fluxo!$N:$N,Fluxo!$S:$S,"&gt;"&amp;AM$5,Fluxo!$S:$S,"&lt;="&amp;AN$5,Fluxo!$D:$D,$D14)</f>
        <v>10148.9</v>
      </c>
      <c r="AO14" s="18">
        <f>SUMIFS(Fluxo!$N:$N,Fluxo!$S:$S,"&gt;"&amp;AN$5,Fluxo!$S:$S,"&lt;="&amp;AO$5,Fluxo!$D:$D,$D14)</f>
        <v>10148.9</v>
      </c>
      <c r="AP14" s="18">
        <f>SUMIFS(Fluxo!$N:$N,Fluxo!$S:$S,"&gt;"&amp;AO$5,Fluxo!$S:$S,"&lt;="&amp;AP$5,Fluxo!$D:$D,$D14)</f>
        <v>18907.77</v>
      </c>
      <c r="AQ14" s="18">
        <f>SUMIFS(Fluxo!$N:$N,Fluxo!$S:$S,"&gt;"&amp;AP$5,Fluxo!$S:$S,"&lt;="&amp;AQ$5,Fluxo!$D:$D,$D14)</f>
        <v>8024.76</v>
      </c>
      <c r="AR14" s="18">
        <f>SUMIFS(Fluxo!$N:$N,Fluxo!$S:$S,"&gt;"&amp;AQ$5,Fluxo!$S:$S,"&lt;="&amp;AR$5,Fluxo!$D:$D,$D14)</f>
        <v>8024.76</v>
      </c>
      <c r="AS14" s="18">
        <f>SUMIFS(Fluxo!$N:$N,Fluxo!$S:$S,"&gt;"&amp;AR$5,Fluxo!$S:$S,"&lt;="&amp;AS$5,Fluxo!$D:$D,$D14)</f>
        <v>8024.76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762898.8</v>
      </c>
      <c r="AV14" s="18">
        <f>SUMIFS(Fluxo!$N:$N,Fluxo!$S:$S,"&gt;"&amp;AU$5,Fluxo!$S:$S,"&lt;="&amp;AV$5,Fluxo!$D:$D,$D14)</f>
        <v>652.98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 x14ac:dyDescent="0.25">
      <c r="A15" s="20">
        <f t="shared" si="15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 x14ac:dyDescent="0.25">
      <c r="A16" s="20">
        <f t="shared" si="15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 x14ac:dyDescent="0.25">
      <c r="A17" s="20">
        <f t="shared" si="15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1102920.7200000002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1615.01</v>
      </c>
      <c r="AD17" s="18">
        <f>SUMIFS(Fluxo!$N:$N,Fluxo!$S:$S,"&gt;"&amp;AC$5,Fluxo!$S:$S,"&lt;="&amp;AD$5,Fluxo!$D:$D,$D17)</f>
        <v>1626.01</v>
      </c>
      <c r="AE17" s="18">
        <f>SUMIFS(Fluxo!$N:$N,Fluxo!$S:$S,"&gt;"&amp;AD$5,Fluxo!$S:$S,"&lt;="&amp;AE$5,Fluxo!$D:$D,$D17)</f>
        <v>1632.45</v>
      </c>
      <c r="AF17" s="18">
        <f>SUMIFS(Fluxo!$N:$N,Fluxo!$S:$S,"&gt;"&amp;AE$5,Fluxo!$S:$S,"&lt;="&amp;AF$5,Fluxo!$D:$D,$D17)</f>
        <v>1632.45</v>
      </c>
      <c r="AG17" s="18">
        <f>SUMIFS(Fluxo!$N:$N,Fluxo!$S:$S,"&gt;"&amp;AF$5,Fluxo!$S:$S,"&lt;="&amp;AG$5,Fluxo!$D:$D,$D17)</f>
        <v>99579.51</v>
      </c>
      <c r="AH17" s="18">
        <f>SUMIFS(Fluxo!$N:$N,Fluxo!$S:$S,"&gt;"&amp;AG$5,Fluxo!$S:$S,"&lt;="&amp;AH$5,Fluxo!$D:$D,$D17)</f>
        <v>1632.45</v>
      </c>
      <c r="AI17" s="18">
        <f>SUMIFS(Fluxo!$N:$N,Fluxo!$S:$S,"&gt;"&amp;AH$5,Fluxo!$S:$S,"&lt;="&amp;AI$5,Fluxo!$D:$D,$D17)</f>
        <v>1632.45</v>
      </c>
      <c r="AJ17" s="18">
        <f>SUMIFS(Fluxo!$N:$N,Fluxo!$S:$S,"&gt;"&amp;AI$5,Fluxo!$S:$S,"&lt;="&amp;AJ$5,Fluxo!$D:$D,$D17)</f>
        <v>1632.45</v>
      </c>
      <c r="AK17" s="18">
        <f>SUMIFS(Fluxo!$N:$N,Fluxo!$S:$S,"&gt;"&amp;AJ$5,Fluxo!$S:$S,"&lt;="&amp;AK$5,Fluxo!$D:$D,$D17)</f>
        <v>1632.45</v>
      </c>
      <c r="AL17" s="18">
        <f>SUMIFS(Fluxo!$N:$N,Fluxo!$S:$S,"&gt;"&amp;AK$5,Fluxo!$S:$S,"&lt;="&amp;AL$5,Fluxo!$D:$D,$D17)</f>
        <v>1632.45</v>
      </c>
      <c r="AM17" s="18">
        <f>SUMIFS(Fluxo!$N:$N,Fluxo!$S:$S,"&gt;"&amp;AL$5,Fluxo!$S:$S,"&lt;="&amp;AM$5,Fluxo!$D:$D,$D17)</f>
        <v>1632.45</v>
      </c>
      <c r="AN17" s="18">
        <f>SUMIFS(Fluxo!$N:$N,Fluxo!$S:$S,"&gt;"&amp;AM$5,Fluxo!$S:$S,"&lt;="&amp;AN$5,Fluxo!$D:$D,$D17)</f>
        <v>1632.45</v>
      </c>
      <c r="AO17" s="18">
        <f>SUMIFS(Fluxo!$N:$N,Fluxo!$S:$S,"&gt;"&amp;AN$5,Fluxo!$S:$S,"&lt;="&amp;AO$5,Fluxo!$D:$D,$D17)</f>
        <v>1632.45</v>
      </c>
      <c r="AP17" s="18">
        <f>SUMIFS(Fluxo!$N:$N,Fluxo!$S:$S,"&gt;"&amp;AO$5,Fluxo!$S:$S,"&lt;="&amp;AP$5,Fluxo!$D:$D,$D17)</f>
        <v>1632.45</v>
      </c>
      <c r="AQ17" s="18">
        <f>SUMIFS(Fluxo!$N:$N,Fluxo!$S:$S,"&gt;"&amp;AP$5,Fluxo!$S:$S,"&lt;="&amp;AQ$5,Fluxo!$D:$D,$D17)</f>
        <v>1632.45</v>
      </c>
      <c r="AR17" s="18">
        <f>SUMIFS(Fluxo!$N:$N,Fluxo!$S:$S,"&gt;"&amp;AQ$5,Fluxo!$S:$S,"&lt;="&amp;AR$5,Fluxo!$D:$D,$D17)</f>
        <v>1632.45</v>
      </c>
      <c r="AS17" s="18">
        <f>SUMIFS(Fluxo!$N:$N,Fluxo!$S:$S,"&gt;"&amp;AR$5,Fluxo!$S:$S,"&lt;="&amp;AS$5,Fluxo!$D:$D,$D17)</f>
        <v>1632.45</v>
      </c>
      <c r="AT17" s="18">
        <f>SUMIFS(Fluxo!$N:$N,Fluxo!$S:$S,"&gt;"&amp;AS$5,Fluxo!$S:$S,"&lt;="&amp;AT$5,Fluxo!$D:$D,$D17)</f>
        <v>87064.06</v>
      </c>
      <c r="AU17" s="18">
        <f>SUMIFS(Fluxo!$N:$N,Fluxo!$S:$S,"&gt;"&amp;AT$5,Fluxo!$S:$S,"&lt;="&amp;AU$5,Fluxo!$D:$D,$D17)</f>
        <v>713598.78</v>
      </c>
      <c r="AV17" s="18">
        <f>SUMIFS(Fluxo!$N:$N,Fluxo!$S:$S,"&gt;"&amp;AU$5,Fluxo!$S:$S,"&lt;="&amp;AV$5,Fluxo!$D:$D,$D17)</f>
        <v>544.15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 x14ac:dyDescent="0.25">
      <c r="A18" s="20">
        <f t="shared" si="15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634108.29000000015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7053.84</v>
      </c>
      <c r="AE18" s="18">
        <f>SUMIFS(Fluxo!$N:$N,Fluxo!$S:$S,"&gt;"&amp;AD$5,Fluxo!$S:$S,"&lt;="&amp;AE$5,Fluxo!$D:$D,$D18)</f>
        <v>7081.8</v>
      </c>
      <c r="AF18" s="18">
        <f>SUMIFS(Fluxo!$N:$N,Fluxo!$S:$S,"&gt;"&amp;AE$5,Fluxo!$S:$S,"&lt;="&amp;AF$5,Fluxo!$D:$D,$D18)</f>
        <v>7081.8</v>
      </c>
      <c r="AG18" s="18">
        <f>SUMIFS(Fluxo!$N:$N,Fluxo!$S:$S,"&gt;"&amp;AF$5,Fluxo!$S:$S,"&lt;="&amp;AG$5,Fluxo!$D:$D,$D18)</f>
        <v>7081.8</v>
      </c>
      <c r="AH18" s="18">
        <f>SUMIFS(Fluxo!$N:$N,Fluxo!$S:$S,"&gt;"&amp;AG$5,Fluxo!$S:$S,"&lt;="&amp;AH$5,Fluxo!$D:$D,$D18)</f>
        <v>7081.8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 x14ac:dyDescent="0.25">
      <c r="A19" s="20">
        <f t="shared" si="15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1110020.19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5801.37</v>
      </c>
      <c r="AD19" s="18">
        <f>SUMIFS(Fluxo!$N:$N,Fluxo!$S:$S,"&gt;"&amp;AC$5,Fluxo!$S:$S,"&lt;="&amp;AD$5,Fluxo!$D:$D,$D19)</f>
        <v>5840.88</v>
      </c>
      <c r="AE19" s="18">
        <f>SUMIFS(Fluxo!$N:$N,Fluxo!$S:$S,"&gt;"&amp;AD$5,Fluxo!$S:$S,"&lt;="&amp;AE$5,Fluxo!$D:$D,$D19)</f>
        <v>5864.03</v>
      </c>
      <c r="AF19" s="18">
        <f>SUMIFS(Fluxo!$N:$N,Fluxo!$S:$S,"&gt;"&amp;AE$5,Fluxo!$S:$S,"&lt;="&amp;AF$5,Fluxo!$D:$D,$D19)</f>
        <v>5864.03</v>
      </c>
      <c r="AG19" s="18">
        <f>SUMIFS(Fluxo!$N:$N,Fluxo!$S:$S,"&gt;"&amp;AF$5,Fluxo!$S:$S,"&lt;="&amp;AG$5,Fluxo!$D:$D,$D19)</f>
        <v>5864.03</v>
      </c>
      <c r="AH19" s="18">
        <f>SUMIFS(Fluxo!$N:$N,Fluxo!$S:$S,"&gt;"&amp;AG$5,Fluxo!$S:$S,"&lt;="&amp;AH$5,Fluxo!$D:$D,$D19)</f>
        <v>43180.57</v>
      </c>
      <c r="AI19" s="18">
        <f>SUMIFS(Fluxo!$N:$N,Fluxo!$S:$S,"&gt;"&amp;AH$5,Fluxo!$S:$S,"&lt;="&amp;AI$5,Fluxo!$D:$D,$D19)</f>
        <v>5864.03</v>
      </c>
      <c r="AJ19" s="18">
        <f>SUMIFS(Fluxo!$N:$N,Fluxo!$S:$S,"&gt;"&amp;AI$5,Fluxo!$S:$S,"&lt;="&amp;AJ$5,Fluxo!$D:$D,$D19)</f>
        <v>5864.03</v>
      </c>
      <c r="AK19" s="18">
        <f>SUMIFS(Fluxo!$N:$N,Fluxo!$S:$S,"&gt;"&amp;AJ$5,Fluxo!$S:$S,"&lt;="&amp;AK$5,Fluxo!$D:$D,$D19)</f>
        <v>5864.03</v>
      </c>
      <c r="AL19" s="18">
        <f>SUMIFS(Fluxo!$N:$N,Fluxo!$S:$S,"&gt;"&amp;AK$5,Fluxo!$S:$S,"&lt;="&amp;AL$5,Fluxo!$D:$D,$D19)</f>
        <v>5864.03</v>
      </c>
      <c r="AM19" s="18">
        <f>SUMIFS(Fluxo!$N:$N,Fluxo!$S:$S,"&gt;"&amp;AL$5,Fluxo!$S:$S,"&lt;="&amp;AM$5,Fluxo!$D:$D,$D19)</f>
        <v>5864.03</v>
      </c>
      <c r="AN19" s="18">
        <f>SUMIFS(Fluxo!$N:$N,Fluxo!$S:$S,"&gt;"&amp;AM$5,Fluxo!$S:$S,"&lt;="&amp;AN$5,Fluxo!$D:$D,$D19)</f>
        <v>5864.03</v>
      </c>
      <c r="AO19" s="18">
        <f>SUMIFS(Fluxo!$N:$N,Fluxo!$S:$S,"&gt;"&amp;AN$5,Fluxo!$S:$S,"&lt;="&amp;AO$5,Fluxo!$D:$D,$D19)</f>
        <v>5864.03</v>
      </c>
      <c r="AP19" s="18">
        <f>SUMIFS(Fluxo!$N:$N,Fluxo!$S:$S,"&gt;"&amp;AO$5,Fluxo!$S:$S,"&lt;="&amp;AP$5,Fluxo!$D:$D,$D19)</f>
        <v>5864.03</v>
      </c>
      <c r="AQ19" s="18">
        <f>SUMIFS(Fluxo!$N:$N,Fluxo!$S:$S,"&gt;"&amp;AP$5,Fluxo!$S:$S,"&lt;="&amp;AQ$5,Fluxo!$D:$D,$D19)</f>
        <v>0</v>
      </c>
      <c r="AR19" s="18">
        <f>SUMIFS(Fluxo!$N:$N,Fluxo!$S:$S,"&gt;"&amp;AQ$5,Fluxo!$S:$S,"&lt;="&amp;AR$5,Fluxo!$D:$D,$D19)</f>
        <v>0</v>
      </c>
      <c r="AS19" s="18">
        <f>SUMIFS(Fluxo!$N:$N,Fluxo!$S:$S,"&gt;"&amp;AR$5,Fluxo!$S:$S,"&lt;="&amp;AS$5,Fluxo!$D:$D,$D19)</f>
        <v>0</v>
      </c>
      <c r="AT19" s="18">
        <f>SUMIFS(Fluxo!$N:$N,Fluxo!$S:$S,"&gt;"&amp;AS$5,Fluxo!$S:$S,"&lt;="&amp;AT$5,Fluxo!$D:$D,$D19)</f>
        <v>103420.12</v>
      </c>
      <c r="AU19" s="18">
        <f>SUMIFS(Fluxo!$N:$N,Fluxo!$S:$S,"&gt;"&amp;AT$5,Fluxo!$S:$S,"&lt;="&amp;AU$5,Fluxo!$D:$D,$D19)</f>
        <v>790044.42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607.44000000000005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 x14ac:dyDescent="0.25">
      <c r="A20" s="20">
        <f t="shared" si="15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1070875.1500000001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27406.300000000003</v>
      </c>
      <c r="AC20" s="18">
        <f>SUMIFS(Fluxo!$N:$N,Fluxo!$S:$S,"&gt;"&amp;AB$5,Fluxo!$S:$S,"&lt;="&amp;AC$5,Fluxo!$D:$D,$D20)</f>
        <v>6839.75</v>
      </c>
      <c r="AD20" s="18">
        <f>SUMIFS(Fluxo!$N:$N,Fluxo!$S:$S,"&gt;"&amp;AC$5,Fluxo!$S:$S,"&lt;="&amp;AD$5,Fluxo!$D:$D,$D20)</f>
        <v>7093.37</v>
      </c>
      <c r="AE20" s="18">
        <f>SUMIFS(Fluxo!$N:$N,Fluxo!$S:$S,"&gt;"&amp;AD$5,Fluxo!$S:$S,"&lt;="&amp;AE$5,Fluxo!$D:$D,$D20)</f>
        <v>6913.62</v>
      </c>
      <c r="AF20" s="18">
        <f>SUMIFS(Fluxo!$N:$N,Fluxo!$S:$S,"&gt;"&amp;AE$5,Fluxo!$S:$S,"&lt;="&amp;AF$5,Fluxo!$D:$D,$D20)</f>
        <v>6913.62</v>
      </c>
      <c r="AG20" s="18">
        <f>SUMIFS(Fluxo!$N:$N,Fluxo!$S:$S,"&gt;"&amp;AF$5,Fluxo!$S:$S,"&lt;="&amp;AG$5,Fluxo!$D:$D,$D20)</f>
        <v>6913.62</v>
      </c>
      <c r="AH20" s="18">
        <f>SUMIFS(Fluxo!$N:$N,Fluxo!$S:$S,"&gt;"&amp;AG$5,Fluxo!$S:$S,"&lt;="&amp;AH$5,Fluxo!$D:$D,$D20)</f>
        <v>27863.98</v>
      </c>
      <c r="AI20" s="18">
        <f>SUMIFS(Fluxo!$N:$N,Fluxo!$S:$S,"&gt;"&amp;AH$5,Fluxo!$S:$S,"&lt;="&amp;AI$5,Fluxo!$D:$D,$D20)</f>
        <v>6913.62</v>
      </c>
      <c r="AJ20" s="18">
        <f>SUMIFS(Fluxo!$N:$N,Fluxo!$S:$S,"&gt;"&amp;AI$5,Fluxo!$S:$S,"&lt;="&amp;AJ$5,Fluxo!$D:$D,$D20)</f>
        <v>6913.62</v>
      </c>
      <c r="AK20" s="18">
        <f>SUMIFS(Fluxo!$N:$N,Fluxo!$S:$S,"&gt;"&amp;AJ$5,Fluxo!$S:$S,"&lt;="&amp;AK$5,Fluxo!$D:$D,$D20)</f>
        <v>6913.62</v>
      </c>
      <c r="AL20" s="18">
        <f>SUMIFS(Fluxo!$N:$N,Fluxo!$S:$S,"&gt;"&amp;AK$5,Fluxo!$S:$S,"&lt;="&amp;AL$5,Fluxo!$D:$D,$D20)</f>
        <v>6913.62</v>
      </c>
      <c r="AM20" s="18">
        <f>SUMIFS(Fluxo!$N:$N,Fluxo!$S:$S,"&gt;"&amp;AL$5,Fluxo!$S:$S,"&lt;="&amp;AM$5,Fluxo!$D:$D,$D20)</f>
        <v>6913.62</v>
      </c>
      <c r="AN20" s="18">
        <f>SUMIFS(Fluxo!$N:$N,Fluxo!$S:$S,"&gt;"&amp;AM$5,Fluxo!$S:$S,"&lt;="&amp;AN$5,Fluxo!$D:$D,$D20)</f>
        <v>27863.98</v>
      </c>
      <c r="AO20" s="18">
        <f>SUMIFS(Fluxo!$N:$N,Fluxo!$S:$S,"&gt;"&amp;AN$5,Fluxo!$S:$S,"&lt;="&amp;AO$5,Fluxo!$D:$D,$D20)</f>
        <v>6913.62</v>
      </c>
      <c r="AP20" s="18">
        <f>SUMIFS(Fluxo!$N:$N,Fluxo!$S:$S,"&gt;"&amp;AO$5,Fluxo!$S:$S,"&lt;="&amp;AP$5,Fluxo!$D:$D,$D20)</f>
        <v>6913.62</v>
      </c>
      <c r="AQ20" s="18">
        <f>SUMIFS(Fluxo!$N:$N,Fluxo!$S:$S,"&gt;"&amp;AP$5,Fluxo!$S:$S,"&lt;="&amp;AQ$5,Fluxo!$D:$D,$D20)</f>
        <v>6913.62</v>
      </c>
      <c r="AR20" s="18">
        <f>SUMIFS(Fluxo!$N:$N,Fluxo!$S:$S,"&gt;"&amp;AQ$5,Fluxo!$S:$S,"&lt;="&amp;AR$5,Fluxo!$D:$D,$D20)</f>
        <v>6913.62</v>
      </c>
      <c r="AS20" s="18">
        <f>SUMIFS(Fluxo!$N:$N,Fluxo!$S:$S,"&gt;"&amp;AR$5,Fluxo!$S:$S,"&lt;="&amp;AS$5,Fluxo!$D:$D,$D20)</f>
        <v>6913.62</v>
      </c>
      <c r="AT20" s="18">
        <f>SUMIFS(Fluxo!$N:$N,Fluxo!$S:$S,"&gt;"&amp;AS$5,Fluxo!$S:$S,"&lt;="&amp;AT$5,Fluxo!$D:$D,$D20)</f>
        <v>27863.98</v>
      </c>
      <c r="AU20" s="18">
        <f>SUMIFS(Fluxo!$N:$N,Fluxo!$S:$S,"&gt;"&amp;AT$5,Fluxo!$S:$S,"&lt;="&amp;AU$5,Fluxo!$D:$D,$D20)</f>
        <v>83801.45</v>
      </c>
      <c r="AV20" s="18">
        <f>SUMIFS(Fluxo!$N:$N,Fluxo!$S:$S,"&gt;"&amp;AU$5,Fluxo!$S:$S,"&lt;="&amp;AV$5,Fluxo!$D:$D,$D20)</f>
        <v>687171.93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628.51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 x14ac:dyDescent="0.25">
      <c r="A21" s="20">
        <f t="shared" si="15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 x14ac:dyDescent="0.25">
      <c r="A22" s="20">
        <f t="shared" si="15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1174745.4499999995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4275.22</v>
      </c>
      <c r="AD22" s="18">
        <f>SUMIFS(Fluxo!$N:$N,Fluxo!$S:$S,"&gt;"&amp;AC$5,Fluxo!$S:$S,"&lt;="&amp;AD$5,Fluxo!$D:$D,$D22)</f>
        <v>10880.34</v>
      </c>
      <c r="AE22" s="18">
        <f>SUMIFS(Fluxo!$N:$N,Fluxo!$S:$S,"&gt;"&amp;AD$5,Fluxo!$S:$S,"&lt;="&amp;AE$5,Fluxo!$D:$D,$D22)</f>
        <v>10923.47</v>
      </c>
      <c r="AF22" s="18">
        <f>SUMIFS(Fluxo!$N:$N,Fluxo!$S:$S,"&gt;"&amp;AE$5,Fluxo!$S:$S,"&lt;="&amp;AF$5,Fluxo!$D:$D,$D22)</f>
        <v>10923.47</v>
      </c>
      <c r="AG22" s="18">
        <f>SUMIFS(Fluxo!$N:$N,Fluxo!$S:$S,"&gt;"&amp;AF$5,Fluxo!$S:$S,"&lt;="&amp;AG$5,Fluxo!$D:$D,$D22)</f>
        <v>10923.47</v>
      </c>
      <c r="AH22" s="18">
        <f>SUMIFS(Fluxo!$N:$N,Fluxo!$S:$S,"&gt;"&amp;AG$5,Fluxo!$S:$S,"&lt;="&amp;AH$5,Fluxo!$D:$D,$D22)</f>
        <v>75744.399999999994</v>
      </c>
      <c r="AI22" s="18">
        <f>SUMIFS(Fluxo!$N:$N,Fluxo!$S:$S,"&gt;"&amp;AH$5,Fluxo!$S:$S,"&lt;="&amp;AI$5,Fluxo!$D:$D,$D22)</f>
        <v>10923.47</v>
      </c>
      <c r="AJ22" s="18">
        <f>SUMIFS(Fluxo!$N:$N,Fluxo!$S:$S,"&gt;"&amp;AI$5,Fluxo!$S:$S,"&lt;="&amp;AJ$5,Fluxo!$D:$D,$D22)</f>
        <v>10923.47</v>
      </c>
      <c r="AK22" s="18">
        <f>SUMIFS(Fluxo!$N:$N,Fluxo!$S:$S,"&gt;"&amp;AJ$5,Fluxo!$S:$S,"&lt;="&amp;AK$5,Fluxo!$D:$D,$D22)</f>
        <v>10923.47</v>
      </c>
      <c r="AL22" s="18">
        <f>SUMIFS(Fluxo!$N:$N,Fluxo!$S:$S,"&gt;"&amp;AK$5,Fluxo!$S:$S,"&lt;="&amp;AL$5,Fluxo!$D:$D,$D22)</f>
        <v>10923.47</v>
      </c>
      <c r="AM22" s="18">
        <f>SUMIFS(Fluxo!$N:$N,Fluxo!$S:$S,"&gt;"&amp;AL$5,Fluxo!$S:$S,"&lt;="&amp;AM$5,Fluxo!$D:$D,$D22)</f>
        <v>10923.47</v>
      </c>
      <c r="AN22" s="18">
        <f>SUMIFS(Fluxo!$N:$N,Fluxo!$S:$S,"&gt;"&amp;AM$5,Fluxo!$S:$S,"&lt;="&amp;AN$5,Fluxo!$D:$D,$D22)</f>
        <v>10923.47</v>
      </c>
      <c r="AO22" s="18">
        <f>SUMIFS(Fluxo!$N:$N,Fluxo!$S:$S,"&gt;"&amp;AN$5,Fluxo!$S:$S,"&lt;="&amp;AO$5,Fluxo!$D:$D,$D22)</f>
        <v>10923.47</v>
      </c>
      <c r="AP22" s="18">
        <f>SUMIFS(Fluxo!$N:$N,Fluxo!$S:$S,"&gt;"&amp;AO$5,Fluxo!$S:$S,"&lt;="&amp;AP$5,Fluxo!$D:$D,$D22)</f>
        <v>10923.47</v>
      </c>
      <c r="AQ22" s="18">
        <f>SUMIFS(Fluxo!$N:$N,Fluxo!$S:$S,"&gt;"&amp;AP$5,Fluxo!$S:$S,"&lt;="&amp;AQ$5,Fluxo!$D:$D,$D22)</f>
        <v>10923.47</v>
      </c>
      <c r="AR22" s="18">
        <f>SUMIFS(Fluxo!$N:$N,Fluxo!$S:$S,"&gt;"&amp;AQ$5,Fluxo!$S:$S,"&lt;="&amp;AR$5,Fluxo!$D:$D,$D22)</f>
        <v>10923.47</v>
      </c>
      <c r="AS22" s="18">
        <f>SUMIFS(Fluxo!$N:$N,Fluxo!$S:$S,"&gt;"&amp;AR$5,Fluxo!$S:$S,"&lt;="&amp;AS$5,Fluxo!$D:$D,$D22)</f>
        <v>10923.47</v>
      </c>
      <c r="AT22" s="18">
        <f>SUMIFS(Fluxo!$N:$N,Fluxo!$S:$S,"&gt;"&amp;AS$5,Fluxo!$S:$S,"&lt;="&amp;AT$5,Fluxo!$D:$D,$D22)</f>
        <v>54017.440000000002</v>
      </c>
      <c r="AU22" s="18">
        <f>SUMIFS(Fluxo!$N:$N,Fluxo!$S:$S,"&gt;"&amp;AT$5,Fluxo!$S:$S,"&lt;="&amp;AU$5,Fluxo!$D:$D,$D22)</f>
        <v>602834.63</v>
      </c>
      <c r="AV22" s="18">
        <f>SUMIFS(Fluxo!$N:$N,Fluxo!$S:$S,"&gt;"&amp;AU$5,Fluxo!$S:$S,"&lt;="&amp;AV$5,Fluxo!$D:$D,$D22)</f>
        <v>634.86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 x14ac:dyDescent="0.25">
      <c r="A23" s="20">
        <f t="shared" si="15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760161.56000000017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1052.92</v>
      </c>
      <c r="AF23" s="18">
        <f>SUMIFS(Fluxo!$N:$N,Fluxo!$S:$S,"&gt;"&amp;AE$5,Fluxo!$S:$S,"&lt;="&amp;AF$5,Fluxo!$D:$D,$D23)</f>
        <v>1052.92</v>
      </c>
      <c r="AG23" s="18">
        <f>SUMIFS(Fluxo!$N:$N,Fluxo!$S:$S,"&gt;"&amp;AF$5,Fluxo!$S:$S,"&lt;="&amp;AG$5,Fluxo!$D:$D,$D23)</f>
        <v>1052.92</v>
      </c>
      <c r="AH23" s="18">
        <f>SUMIFS(Fluxo!$N:$N,Fluxo!$S:$S,"&gt;"&amp;AG$5,Fluxo!$S:$S,"&lt;="&amp;AH$5,Fluxo!$D:$D,$D23)</f>
        <v>1052.92</v>
      </c>
      <c r="AI23" s="18">
        <f>SUMIFS(Fluxo!$N:$N,Fluxo!$S:$S,"&gt;"&amp;AH$5,Fluxo!$S:$S,"&lt;="&amp;AI$5,Fluxo!$D:$D,$D23)</f>
        <v>1052.92</v>
      </c>
      <c r="AJ23" s="18">
        <f>SUMIFS(Fluxo!$N:$N,Fluxo!$S:$S,"&gt;"&amp;AI$5,Fluxo!$S:$S,"&lt;="&amp;AJ$5,Fluxo!$D:$D,$D23)</f>
        <v>1052.92</v>
      </c>
      <c r="AK23" s="18">
        <f>SUMIFS(Fluxo!$N:$N,Fluxo!$S:$S,"&gt;"&amp;AJ$5,Fluxo!$S:$S,"&lt;="&amp;AK$5,Fluxo!$D:$D,$D23)</f>
        <v>1052.92</v>
      </c>
      <c r="AL23" s="18">
        <f>SUMIFS(Fluxo!$N:$N,Fluxo!$S:$S,"&gt;"&amp;AK$5,Fluxo!$S:$S,"&lt;="&amp;AL$5,Fluxo!$D:$D,$D23)</f>
        <v>1052.92</v>
      </c>
      <c r="AM23" s="18">
        <f>SUMIFS(Fluxo!$N:$N,Fluxo!$S:$S,"&gt;"&amp;AL$5,Fluxo!$S:$S,"&lt;="&amp;AM$5,Fluxo!$D:$D,$D23)</f>
        <v>1052.92</v>
      </c>
      <c r="AN23" s="18">
        <f>SUMIFS(Fluxo!$N:$N,Fluxo!$S:$S,"&gt;"&amp;AM$5,Fluxo!$S:$S,"&lt;="&amp;AN$5,Fluxo!$D:$D,$D23)</f>
        <v>1052.92</v>
      </c>
      <c r="AO23" s="18">
        <f>SUMIFS(Fluxo!$N:$N,Fluxo!$S:$S,"&gt;"&amp;AN$5,Fluxo!$S:$S,"&lt;="&amp;AO$5,Fluxo!$D:$D,$D23)</f>
        <v>1052.92</v>
      </c>
      <c r="AP23" s="18">
        <f>SUMIFS(Fluxo!$N:$N,Fluxo!$S:$S,"&gt;"&amp;AO$5,Fluxo!$S:$S,"&lt;="&amp;AP$5,Fluxo!$D:$D,$D23)</f>
        <v>1052.92</v>
      </c>
      <c r="AQ23" s="18">
        <f>SUMIFS(Fluxo!$N:$N,Fluxo!$S:$S,"&gt;"&amp;AP$5,Fluxo!$S:$S,"&lt;="&amp;AQ$5,Fluxo!$D:$D,$D23)</f>
        <v>1052.92</v>
      </c>
      <c r="AR23" s="18">
        <f>SUMIFS(Fluxo!$N:$N,Fluxo!$S:$S,"&gt;"&amp;AQ$5,Fluxo!$S:$S,"&lt;="&amp;AR$5,Fluxo!$D:$D,$D23)</f>
        <v>1052.92</v>
      </c>
      <c r="AS23" s="18">
        <f>SUMIFS(Fluxo!$N:$N,Fluxo!$S:$S,"&gt;"&amp;AR$5,Fluxo!$S:$S,"&lt;="&amp;AS$5,Fluxo!$D:$D,$D23)</f>
        <v>1052.92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534462.43999999994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421.17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 x14ac:dyDescent="0.25">
      <c r="A24" s="20">
        <f t="shared" si="15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1186614.04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4195.1099999999997</v>
      </c>
      <c r="AD24" s="18">
        <f>SUMIFS(Fluxo!$N:$N,Fluxo!$S:$S,"&gt;"&amp;AC$5,Fluxo!$S:$S,"&lt;="&amp;AD$5,Fluxo!$D:$D,$D24)</f>
        <v>10402.459999999999</v>
      </c>
      <c r="AE24" s="18">
        <f>SUMIFS(Fluxo!$N:$N,Fluxo!$S:$S,"&gt;"&amp;AD$5,Fluxo!$S:$S,"&lt;="&amp;AE$5,Fluxo!$D:$D,$D24)</f>
        <v>10443.69</v>
      </c>
      <c r="AF24" s="18">
        <f>SUMIFS(Fluxo!$N:$N,Fluxo!$S:$S,"&gt;"&amp;AE$5,Fluxo!$S:$S,"&lt;="&amp;AF$5,Fluxo!$D:$D,$D24)</f>
        <v>10443.69</v>
      </c>
      <c r="AG24" s="18">
        <f>SUMIFS(Fluxo!$N:$N,Fluxo!$S:$S,"&gt;"&amp;AF$5,Fluxo!$S:$S,"&lt;="&amp;AG$5,Fluxo!$D:$D,$D24)</f>
        <v>10443.69</v>
      </c>
      <c r="AH24" s="18">
        <f>SUMIFS(Fluxo!$N:$N,Fluxo!$S:$S,"&gt;"&amp;AG$5,Fluxo!$S:$S,"&lt;="&amp;AH$5,Fluxo!$D:$D,$D24)</f>
        <v>10443.69</v>
      </c>
      <c r="AI24" s="18">
        <f>SUMIFS(Fluxo!$N:$N,Fluxo!$S:$S,"&gt;"&amp;AH$5,Fluxo!$S:$S,"&lt;="&amp;AI$5,Fluxo!$D:$D,$D24)</f>
        <v>10443.69</v>
      </c>
      <c r="AJ24" s="18">
        <f>SUMIFS(Fluxo!$N:$N,Fluxo!$S:$S,"&gt;"&amp;AI$5,Fluxo!$S:$S,"&lt;="&amp;AJ$5,Fluxo!$D:$D,$D24)</f>
        <v>10443.69</v>
      </c>
      <c r="AK24" s="18">
        <f>SUMIFS(Fluxo!$N:$N,Fluxo!$S:$S,"&gt;"&amp;AJ$5,Fluxo!$S:$S,"&lt;="&amp;AK$5,Fluxo!$D:$D,$D24)</f>
        <v>10443.69</v>
      </c>
      <c r="AL24" s="18">
        <f>SUMIFS(Fluxo!$N:$N,Fluxo!$S:$S,"&gt;"&amp;AK$5,Fluxo!$S:$S,"&lt;="&amp;AL$5,Fluxo!$D:$D,$D24)</f>
        <v>74049.990000000005</v>
      </c>
      <c r="AM24" s="18">
        <f>SUMIFS(Fluxo!$N:$N,Fluxo!$S:$S,"&gt;"&amp;AL$5,Fluxo!$S:$S,"&lt;="&amp;AM$5,Fluxo!$D:$D,$D24)</f>
        <v>10443.69</v>
      </c>
      <c r="AN24" s="18">
        <f>SUMIFS(Fluxo!$N:$N,Fluxo!$S:$S,"&gt;"&amp;AM$5,Fluxo!$S:$S,"&lt;="&amp;AN$5,Fluxo!$D:$D,$D24)</f>
        <v>10443.69</v>
      </c>
      <c r="AO24" s="18">
        <f>SUMIFS(Fluxo!$N:$N,Fluxo!$S:$S,"&gt;"&amp;AN$5,Fluxo!$S:$S,"&lt;="&amp;AO$5,Fluxo!$D:$D,$D24)</f>
        <v>10443.69</v>
      </c>
      <c r="AP24" s="18">
        <f>SUMIFS(Fluxo!$N:$N,Fluxo!$S:$S,"&gt;"&amp;AO$5,Fluxo!$S:$S,"&lt;="&amp;AP$5,Fluxo!$D:$D,$D24)</f>
        <v>10443.69</v>
      </c>
      <c r="AQ24" s="18">
        <f>SUMIFS(Fluxo!$N:$N,Fluxo!$S:$S,"&gt;"&amp;AP$5,Fluxo!$S:$S,"&lt;="&amp;AQ$5,Fluxo!$D:$D,$D24)</f>
        <v>10443.69</v>
      </c>
      <c r="AR24" s="18">
        <f>SUMIFS(Fluxo!$N:$N,Fluxo!$S:$S,"&gt;"&amp;AQ$5,Fluxo!$S:$S,"&lt;="&amp;AR$5,Fluxo!$D:$D,$D24)</f>
        <v>10443.69</v>
      </c>
      <c r="AS24" s="18">
        <f>SUMIFS(Fluxo!$N:$N,Fluxo!$S:$S,"&gt;"&amp;AR$5,Fluxo!$S:$S,"&lt;="&amp;AS$5,Fluxo!$D:$D,$D24)</f>
        <v>10443.69</v>
      </c>
      <c r="AT24" s="18">
        <f>SUMIFS(Fluxo!$N:$N,Fluxo!$S:$S,"&gt;"&amp;AS$5,Fluxo!$S:$S,"&lt;="&amp;AT$5,Fluxo!$D:$D,$D24)</f>
        <v>63606.3</v>
      </c>
      <c r="AU24" s="18">
        <f>SUMIFS(Fluxo!$N:$N,Fluxo!$S:$S,"&gt;"&amp;AT$5,Fluxo!$S:$S,"&lt;="&amp;AU$5,Fluxo!$D:$D,$D24)</f>
        <v>693838.73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530.04999999999995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 x14ac:dyDescent="0.25">
      <c r="A25" s="20">
        <f t="shared" si="15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 x14ac:dyDescent="0.25">
      <c r="A26" s="20">
        <f t="shared" si="15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 x14ac:dyDescent="0.25">
      <c r="A27" s="20">
        <f t="shared" si="15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999206.28999999992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3230.02</v>
      </c>
      <c r="AD27" s="18">
        <f>SUMIFS(Fluxo!$N:$N,Fluxo!$S:$S,"&gt;"&amp;AC$5,Fluxo!$S:$S,"&lt;="&amp;AD$5,Fluxo!$D:$D,$D27)</f>
        <v>9935.4500000000007</v>
      </c>
      <c r="AE27" s="18">
        <f>SUMIFS(Fluxo!$N:$N,Fluxo!$S:$S,"&gt;"&amp;AD$5,Fluxo!$S:$S,"&lt;="&amp;AE$5,Fluxo!$D:$D,$D27)</f>
        <v>9974.84</v>
      </c>
      <c r="AF27" s="18">
        <f>SUMIFS(Fluxo!$N:$N,Fluxo!$S:$S,"&gt;"&amp;AE$5,Fluxo!$S:$S,"&lt;="&amp;AF$5,Fluxo!$D:$D,$D27)</f>
        <v>9974.84</v>
      </c>
      <c r="AG27" s="18">
        <f>SUMIFS(Fluxo!$N:$N,Fluxo!$S:$S,"&gt;"&amp;AF$5,Fluxo!$S:$S,"&lt;="&amp;AG$5,Fluxo!$D:$D,$D27)</f>
        <v>9974.84</v>
      </c>
      <c r="AH27" s="18">
        <f>SUMIFS(Fluxo!$N:$N,Fluxo!$S:$S,"&gt;"&amp;AG$5,Fluxo!$S:$S,"&lt;="&amp;AH$5,Fluxo!$D:$D,$D27)</f>
        <v>9974.84</v>
      </c>
      <c r="AI27" s="18">
        <f>SUMIFS(Fluxo!$N:$N,Fluxo!$S:$S,"&gt;"&amp;AH$5,Fluxo!$S:$S,"&lt;="&amp;AI$5,Fluxo!$D:$D,$D27)</f>
        <v>9974.84</v>
      </c>
      <c r="AJ27" s="18">
        <f>SUMIFS(Fluxo!$N:$N,Fluxo!$S:$S,"&gt;"&amp;AI$5,Fluxo!$S:$S,"&lt;="&amp;AJ$5,Fluxo!$D:$D,$D27)</f>
        <v>9974.84</v>
      </c>
      <c r="AK27" s="18">
        <f>SUMIFS(Fluxo!$N:$N,Fluxo!$S:$S,"&gt;"&amp;AJ$5,Fluxo!$S:$S,"&lt;="&amp;AK$5,Fluxo!$D:$D,$D27)</f>
        <v>9974.84</v>
      </c>
      <c r="AL27" s="18">
        <f>SUMIFS(Fluxo!$N:$N,Fluxo!$S:$S,"&gt;"&amp;AK$5,Fluxo!$S:$S,"&lt;="&amp;AL$5,Fluxo!$D:$D,$D27)</f>
        <v>9974.84</v>
      </c>
      <c r="AM27" s="18">
        <f>SUMIFS(Fluxo!$N:$N,Fluxo!$S:$S,"&gt;"&amp;AL$5,Fluxo!$S:$S,"&lt;="&amp;AM$5,Fluxo!$D:$D,$D27)</f>
        <v>9974.84</v>
      </c>
      <c r="AN27" s="18">
        <f>SUMIFS(Fluxo!$N:$N,Fluxo!$S:$S,"&gt;"&amp;AM$5,Fluxo!$S:$S,"&lt;="&amp;AN$5,Fluxo!$D:$D,$D27)</f>
        <v>9974.84</v>
      </c>
      <c r="AO27" s="18">
        <f>SUMIFS(Fluxo!$N:$N,Fluxo!$S:$S,"&gt;"&amp;AN$5,Fluxo!$S:$S,"&lt;="&amp;AO$5,Fluxo!$D:$D,$D27)</f>
        <v>9974.84</v>
      </c>
      <c r="AP27" s="18">
        <f>SUMIFS(Fluxo!$N:$N,Fluxo!$S:$S,"&gt;"&amp;AO$5,Fluxo!$S:$S,"&lt;="&amp;AP$5,Fluxo!$D:$D,$D27)</f>
        <v>9974.84</v>
      </c>
      <c r="AQ27" s="18">
        <f>SUMIFS(Fluxo!$N:$N,Fluxo!$S:$S,"&gt;"&amp;AP$5,Fluxo!$S:$S,"&lt;="&amp;AQ$5,Fluxo!$D:$D,$D27)</f>
        <v>9974.84</v>
      </c>
      <c r="AR27" s="18">
        <f>SUMIFS(Fluxo!$N:$N,Fluxo!$S:$S,"&gt;"&amp;AQ$5,Fluxo!$S:$S,"&lt;="&amp;AR$5,Fluxo!$D:$D,$D27)</f>
        <v>9974.84</v>
      </c>
      <c r="AS27" s="18">
        <f>SUMIFS(Fluxo!$N:$N,Fluxo!$S:$S,"&gt;"&amp;AR$5,Fluxo!$S:$S,"&lt;="&amp;AS$5,Fluxo!$D:$D,$D27)</f>
        <v>9974.84</v>
      </c>
      <c r="AT27" s="18">
        <f>SUMIFS(Fluxo!$N:$N,Fluxo!$S:$S,"&gt;"&amp;AS$5,Fluxo!$S:$S,"&lt;="&amp;AT$5,Fluxo!$D:$D,$D27)</f>
        <v>3264.9</v>
      </c>
      <c r="AU27" s="18">
        <f>SUMIFS(Fluxo!$N:$N,Fluxo!$S:$S,"&gt;"&amp;AT$5,Fluxo!$S:$S,"&lt;="&amp;AU$5,Fluxo!$D:$D,$D27)</f>
        <v>130051.94</v>
      </c>
      <c r="AV27" s="18">
        <f>SUMIFS(Fluxo!$N:$N,Fluxo!$S:$S,"&gt;"&amp;AU$5,Fluxo!$S:$S,"&lt;="&amp;AV$5,Fluxo!$D:$D,$D27)</f>
        <v>544.15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 x14ac:dyDescent="0.25">
      <c r="A28" s="20">
        <f t="shared" si="15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806243.68000000052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54872.93</v>
      </c>
      <c r="AD28" s="18">
        <f>SUMIFS(Fluxo!$N:$N,Fluxo!$S:$S,"&gt;"&amp;AC$5,Fluxo!$S:$S,"&lt;="&amp;AD$5,Fluxo!$D:$D,$D28)</f>
        <v>7765.9</v>
      </c>
      <c r="AE28" s="18">
        <f>SUMIFS(Fluxo!$N:$N,Fluxo!$S:$S,"&gt;"&amp;AD$5,Fluxo!$S:$S,"&lt;="&amp;AE$5,Fluxo!$D:$D,$D28)</f>
        <v>7796.68</v>
      </c>
      <c r="AF28" s="18">
        <f>SUMIFS(Fluxo!$N:$N,Fluxo!$S:$S,"&gt;"&amp;AE$5,Fluxo!$S:$S,"&lt;="&amp;AF$5,Fluxo!$D:$D,$D28)</f>
        <v>60172.59</v>
      </c>
      <c r="AG28" s="18">
        <f>SUMIFS(Fluxo!$N:$N,Fluxo!$S:$S,"&gt;"&amp;AF$5,Fluxo!$S:$S,"&lt;="&amp;AG$5,Fluxo!$D:$D,$D28)</f>
        <v>60172.59</v>
      </c>
      <c r="AH28" s="18">
        <f>SUMIFS(Fluxo!$N:$N,Fluxo!$S:$S,"&gt;"&amp;AG$5,Fluxo!$S:$S,"&lt;="&amp;AH$5,Fluxo!$D:$D,$D28)</f>
        <v>7796.68</v>
      </c>
      <c r="AI28" s="18">
        <f>SUMIFS(Fluxo!$N:$N,Fluxo!$S:$S,"&gt;"&amp;AH$5,Fluxo!$S:$S,"&lt;="&amp;AI$5,Fluxo!$D:$D,$D28)</f>
        <v>7796.68</v>
      </c>
      <c r="AJ28" s="18">
        <f>SUMIFS(Fluxo!$N:$N,Fluxo!$S:$S,"&gt;"&amp;AI$5,Fluxo!$S:$S,"&lt;="&amp;AJ$5,Fluxo!$D:$D,$D28)</f>
        <v>7796.68</v>
      </c>
      <c r="AK28" s="18">
        <f>SUMIFS(Fluxo!$N:$N,Fluxo!$S:$S,"&gt;"&amp;AJ$5,Fluxo!$S:$S,"&lt;="&amp;AK$5,Fluxo!$D:$D,$D28)</f>
        <v>7796.68</v>
      </c>
      <c r="AL28" s="18">
        <f>SUMIFS(Fluxo!$N:$N,Fluxo!$S:$S,"&gt;"&amp;AK$5,Fluxo!$S:$S,"&lt;="&amp;AL$5,Fluxo!$D:$D,$D28)</f>
        <v>7796.68</v>
      </c>
      <c r="AM28" s="18">
        <f>SUMIFS(Fluxo!$N:$N,Fluxo!$S:$S,"&gt;"&amp;AL$5,Fluxo!$S:$S,"&lt;="&amp;AM$5,Fluxo!$D:$D,$D28)</f>
        <v>7796.68</v>
      </c>
      <c r="AN28" s="18">
        <f>SUMIFS(Fluxo!$N:$N,Fluxo!$S:$S,"&gt;"&amp;AM$5,Fluxo!$S:$S,"&lt;="&amp;AN$5,Fluxo!$D:$D,$D28)</f>
        <v>7796.68</v>
      </c>
      <c r="AO28" s="18">
        <f>SUMIFS(Fluxo!$N:$N,Fluxo!$S:$S,"&gt;"&amp;AN$5,Fluxo!$S:$S,"&lt;="&amp;AO$5,Fluxo!$D:$D,$D28)</f>
        <v>7796.68</v>
      </c>
      <c r="AP28" s="18">
        <f>SUMIFS(Fluxo!$N:$N,Fluxo!$S:$S,"&gt;"&amp;AO$5,Fluxo!$S:$S,"&lt;="&amp;AP$5,Fluxo!$D:$D,$D28)</f>
        <v>7796.68</v>
      </c>
      <c r="AQ28" s="18">
        <f>SUMIFS(Fluxo!$N:$N,Fluxo!$S:$S,"&gt;"&amp;AP$5,Fluxo!$S:$S,"&lt;="&amp;AQ$5,Fluxo!$D:$D,$D28)</f>
        <v>7796.68</v>
      </c>
      <c r="AR28" s="18">
        <f>SUMIFS(Fluxo!$N:$N,Fluxo!$S:$S,"&gt;"&amp;AQ$5,Fluxo!$S:$S,"&lt;="&amp;AR$5,Fluxo!$D:$D,$D28)</f>
        <v>7796.68</v>
      </c>
      <c r="AS28" s="18">
        <f>SUMIFS(Fluxo!$N:$N,Fluxo!$S:$S,"&gt;"&amp;AR$5,Fluxo!$S:$S,"&lt;="&amp;AS$5,Fluxo!$D:$D,$D28)</f>
        <v>7796.68</v>
      </c>
      <c r="AT28" s="18">
        <f>SUMIFS(Fluxo!$N:$N,Fluxo!$S:$S,"&gt;"&amp;AS$5,Fluxo!$S:$S,"&lt;="&amp;AT$5,Fluxo!$D:$D,$D28)</f>
        <v>0</v>
      </c>
      <c r="AU28" s="18">
        <f>SUMIFS(Fluxo!$N:$N,Fluxo!$S:$S,"&gt;"&amp;AT$5,Fluxo!$S:$S,"&lt;="&amp;AU$5,Fluxo!$D:$D,$D28)</f>
        <v>209503.64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419.01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 x14ac:dyDescent="0.25">
      <c r="A29" s="20">
        <f t="shared" si="15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1093067.3600000001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7363.95</v>
      </c>
      <c r="AD29" s="18">
        <f>SUMIFS(Fluxo!$N:$N,Fluxo!$S:$S,"&gt;"&amp;AC$5,Fluxo!$S:$S,"&lt;="&amp;AD$5,Fluxo!$D:$D,$D29)</f>
        <v>14280.52</v>
      </c>
      <c r="AE29" s="18">
        <f>SUMIFS(Fluxo!$N:$N,Fluxo!$S:$S,"&gt;"&amp;AD$5,Fluxo!$S:$S,"&lt;="&amp;AE$5,Fluxo!$D:$D,$D29)</f>
        <v>46060.539999999994</v>
      </c>
      <c r="AF29" s="18">
        <f>SUMIFS(Fluxo!$N:$N,Fluxo!$S:$S,"&gt;"&amp;AE$5,Fluxo!$S:$S,"&lt;="&amp;AF$5,Fluxo!$D:$D,$D29)</f>
        <v>14159.9</v>
      </c>
      <c r="AG29" s="18">
        <f>SUMIFS(Fluxo!$N:$N,Fluxo!$S:$S,"&gt;"&amp;AF$5,Fluxo!$S:$S,"&lt;="&amp;AG$5,Fluxo!$D:$D,$D29)</f>
        <v>14159.9</v>
      </c>
      <c r="AH29" s="18">
        <f>SUMIFS(Fluxo!$N:$N,Fluxo!$S:$S,"&gt;"&amp;AG$5,Fluxo!$S:$S,"&lt;="&amp;AH$5,Fluxo!$D:$D,$D29)</f>
        <v>14159.9</v>
      </c>
      <c r="AI29" s="18">
        <f>SUMIFS(Fluxo!$N:$N,Fluxo!$S:$S,"&gt;"&amp;AH$5,Fluxo!$S:$S,"&lt;="&amp;AI$5,Fluxo!$D:$D,$D29)</f>
        <v>14159.9</v>
      </c>
      <c r="AJ29" s="18">
        <f>SUMIFS(Fluxo!$N:$N,Fluxo!$S:$S,"&gt;"&amp;AI$5,Fluxo!$S:$S,"&lt;="&amp;AJ$5,Fluxo!$D:$D,$D29)</f>
        <v>14159.9</v>
      </c>
      <c r="AK29" s="18">
        <f>SUMIFS(Fluxo!$N:$N,Fluxo!$S:$S,"&gt;"&amp;AJ$5,Fluxo!$S:$S,"&lt;="&amp;AK$5,Fluxo!$D:$D,$D29)</f>
        <v>14159.9</v>
      </c>
      <c r="AL29" s="18">
        <f>SUMIFS(Fluxo!$N:$N,Fluxo!$S:$S,"&gt;"&amp;AK$5,Fluxo!$S:$S,"&lt;="&amp;AL$5,Fluxo!$D:$D,$D29)</f>
        <v>14159.9</v>
      </c>
      <c r="AM29" s="18">
        <f>SUMIFS(Fluxo!$N:$N,Fluxo!$S:$S,"&gt;"&amp;AL$5,Fluxo!$S:$S,"&lt;="&amp;AM$5,Fluxo!$D:$D,$D29)</f>
        <v>14159.9</v>
      </c>
      <c r="AN29" s="18">
        <f>SUMIFS(Fluxo!$N:$N,Fluxo!$S:$S,"&gt;"&amp;AM$5,Fluxo!$S:$S,"&lt;="&amp;AN$5,Fluxo!$D:$D,$D29)</f>
        <v>14159.9</v>
      </c>
      <c r="AO29" s="18">
        <f>SUMIFS(Fluxo!$N:$N,Fluxo!$S:$S,"&gt;"&amp;AN$5,Fluxo!$S:$S,"&lt;="&amp;AO$5,Fluxo!$D:$D,$D29)</f>
        <v>14159.9</v>
      </c>
      <c r="AP29" s="18">
        <f>SUMIFS(Fluxo!$N:$N,Fluxo!$S:$S,"&gt;"&amp;AO$5,Fluxo!$S:$S,"&lt;="&amp;AP$5,Fluxo!$D:$D,$D29)</f>
        <v>14159.9</v>
      </c>
      <c r="AQ29" s="18">
        <f>SUMIFS(Fluxo!$N:$N,Fluxo!$S:$S,"&gt;"&amp;AP$5,Fluxo!$S:$S,"&lt;="&amp;AQ$5,Fluxo!$D:$D,$D29)</f>
        <v>14159.9</v>
      </c>
      <c r="AR29" s="18">
        <f>SUMIFS(Fluxo!$N:$N,Fluxo!$S:$S,"&gt;"&amp;AQ$5,Fluxo!$S:$S,"&lt;="&amp;AR$5,Fluxo!$D:$D,$D29)</f>
        <v>14159.9</v>
      </c>
      <c r="AS29" s="18">
        <f>SUMIFS(Fluxo!$N:$N,Fluxo!$S:$S,"&gt;"&amp;AR$5,Fluxo!$S:$S,"&lt;="&amp;AS$5,Fluxo!$D:$D,$D29)</f>
        <v>14159.9</v>
      </c>
      <c r="AT29" s="18">
        <f>SUMIFS(Fluxo!$N:$N,Fluxo!$S:$S,"&gt;"&amp;AS$5,Fluxo!$S:$S,"&lt;="&amp;AT$5,Fluxo!$D:$D,$D29)</f>
        <v>74434.83</v>
      </c>
      <c r="AU29" s="18">
        <f>SUMIFS(Fluxo!$N:$N,Fluxo!$S:$S,"&gt;"&amp;AT$5,Fluxo!$S:$S,"&lt;="&amp;AU$5,Fluxo!$D:$D,$D29)</f>
        <v>534250.75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616.67999999999995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 x14ac:dyDescent="0.25">
      <c r="A30" s="20">
        <f t="shared" si="15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1111738.8999999999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25000</v>
      </c>
      <c r="AD30" s="18">
        <f>SUMIFS(Fluxo!$N:$N,Fluxo!$S:$S,"&gt;"&amp;AC$5,Fluxo!$S:$S,"&lt;="&amp;AD$5,Fluxo!$D:$D,$D30)</f>
        <v>583.95000000000005</v>
      </c>
      <c r="AE30" s="18">
        <f>SUMIFS(Fluxo!$N:$N,Fluxo!$S:$S,"&gt;"&amp;AD$5,Fluxo!$S:$S,"&lt;="&amp;AE$5,Fluxo!$D:$D,$D30)</f>
        <v>586.26</v>
      </c>
      <c r="AF30" s="18">
        <f>SUMIFS(Fluxo!$N:$N,Fluxo!$S:$S,"&gt;"&amp;AE$5,Fluxo!$S:$S,"&lt;="&amp;AF$5,Fluxo!$D:$D,$D30)</f>
        <v>586.26</v>
      </c>
      <c r="AG30" s="18">
        <f>SUMIFS(Fluxo!$N:$N,Fluxo!$S:$S,"&gt;"&amp;AF$5,Fluxo!$S:$S,"&lt;="&amp;AG$5,Fluxo!$D:$D,$D30)</f>
        <v>586.26</v>
      </c>
      <c r="AH30" s="18">
        <f>SUMIFS(Fluxo!$N:$N,Fluxo!$S:$S,"&gt;"&amp;AG$5,Fluxo!$S:$S,"&lt;="&amp;AH$5,Fluxo!$D:$D,$D30)</f>
        <v>586.26</v>
      </c>
      <c r="AI30" s="18">
        <f>SUMIFS(Fluxo!$N:$N,Fluxo!$S:$S,"&gt;"&amp;AH$5,Fluxo!$S:$S,"&lt;="&amp;AI$5,Fluxo!$D:$D,$D30)</f>
        <v>48002.79</v>
      </c>
      <c r="AJ30" s="18">
        <f>SUMIFS(Fluxo!$N:$N,Fluxo!$S:$S,"&gt;"&amp;AI$5,Fluxo!$S:$S,"&lt;="&amp;AJ$5,Fluxo!$D:$D,$D30)</f>
        <v>1172.53</v>
      </c>
      <c r="AK30" s="18">
        <f>SUMIFS(Fluxo!$N:$N,Fluxo!$S:$S,"&gt;"&amp;AJ$5,Fluxo!$S:$S,"&lt;="&amp;AK$5,Fluxo!$D:$D,$D30)</f>
        <v>1172.53</v>
      </c>
      <c r="AL30" s="18">
        <f>SUMIFS(Fluxo!$N:$N,Fluxo!$S:$S,"&gt;"&amp;AK$5,Fluxo!$S:$S,"&lt;="&amp;AL$5,Fluxo!$D:$D,$D30)</f>
        <v>1172.53</v>
      </c>
      <c r="AM30" s="18">
        <f>SUMIFS(Fluxo!$N:$N,Fluxo!$S:$S,"&gt;"&amp;AL$5,Fluxo!$S:$S,"&lt;="&amp;AM$5,Fluxo!$D:$D,$D30)</f>
        <v>1172.53</v>
      </c>
      <c r="AN30" s="18">
        <f>SUMIFS(Fluxo!$N:$N,Fluxo!$S:$S,"&gt;"&amp;AM$5,Fluxo!$S:$S,"&lt;="&amp;AN$5,Fluxo!$D:$D,$D30)</f>
        <v>1172.53</v>
      </c>
      <c r="AO30" s="18">
        <f>SUMIFS(Fluxo!$N:$N,Fluxo!$S:$S,"&gt;"&amp;AN$5,Fluxo!$S:$S,"&lt;="&amp;AO$5,Fluxo!$D:$D,$D30)</f>
        <v>1172.53</v>
      </c>
      <c r="AP30" s="18">
        <f>SUMIFS(Fluxo!$N:$N,Fluxo!$S:$S,"&gt;"&amp;AO$5,Fluxo!$S:$S,"&lt;="&amp;AP$5,Fluxo!$D:$D,$D30)</f>
        <v>152792.51999999999</v>
      </c>
      <c r="AQ30" s="18">
        <f>SUMIFS(Fluxo!$N:$N,Fluxo!$S:$S,"&gt;"&amp;AP$5,Fluxo!$S:$S,"&lt;="&amp;AQ$5,Fluxo!$D:$D,$D30)</f>
        <v>1172.53</v>
      </c>
      <c r="AR30" s="18">
        <f>SUMIFS(Fluxo!$N:$N,Fluxo!$S:$S,"&gt;"&amp;AQ$5,Fluxo!$S:$S,"&lt;="&amp;AR$5,Fluxo!$D:$D,$D30)</f>
        <v>1172.53</v>
      </c>
      <c r="AS30" s="18">
        <f>SUMIFS(Fluxo!$N:$N,Fluxo!$S:$S,"&gt;"&amp;AR$5,Fluxo!$S:$S,"&lt;="&amp;AS$5,Fluxo!$D:$D,$D30)</f>
        <v>1172.53</v>
      </c>
      <c r="AT30" s="18">
        <f>SUMIFS(Fluxo!$N:$N,Fluxo!$S:$S,"&gt;"&amp;AS$5,Fluxo!$S:$S,"&lt;="&amp;AT$5,Fluxo!$D:$D,$D30)</f>
        <v>70755.990000000005</v>
      </c>
      <c r="AU30" s="18">
        <f>SUMIFS(Fluxo!$N:$N,Fluxo!$S:$S,"&gt;"&amp;AT$5,Fluxo!$S:$S,"&lt;="&amp;AU$5,Fluxo!$D:$D,$D30)</f>
        <v>801099.36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606.48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 x14ac:dyDescent="0.25">
      <c r="A31" s="20">
        <f t="shared" si="15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 x14ac:dyDescent="0.25">
      <c r="A32" s="20">
        <f t="shared" si="15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1104538.6000000001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108743.94</v>
      </c>
      <c r="AD32" s="18">
        <f>SUMIFS(Fluxo!$N:$N,Fluxo!$S:$S,"&gt;"&amp;AC$5,Fluxo!$S:$S,"&lt;="&amp;AD$5,Fluxo!$D:$D,$D32)</f>
        <v>1084</v>
      </c>
      <c r="AE32" s="18">
        <f>SUMIFS(Fluxo!$N:$N,Fluxo!$S:$S,"&gt;"&amp;AD$5,Fluxo!$S:$S,"&lt;="&amp;AE$5,Fluxo!$D:$D,$D32)</f>
        <v>1088.3</v>
      </c>
      <c r="AF32" s="18">
        <f>SUMIFS(Fluxo!$N:$N,Fluxo!$S:$S,"&gt;"&amp;AE$5,Fluxo!$S:$S,"&lt;="&amp;AF$5,Fluxo!$D:$D,$D32)</f>
        <v>1088.3</v>
      </c>
      <c r="AG32" s="18">
        <f>SUMIFS(Fluxo!$N:$N,Fluxo!$S:$S,"&gt;"&amp;AF$5,Fluxo!$S:$S,"&lt;="&amp;AG$5,Fluxo!$D:$D,$D32)</f>
        <v>1088.3</v>
      </c>
      <c r="AH32" s="18">
        <f>SUMIFS(Fluxo!$N:$N,Fluxo!$S:$S,"&gt;"&amp;AG$5,Fluxo!$S:$S,"&lt;="&amp;AH$5,Fluxo!$D:$D,$D32)</f>
        <v>1088.3</v>
      </c>
      <c r="AI32" s="18">
        <f>SUMIFS(Fluxo!$N:$N,Fluxo!$S:$S,"&gt;"&amp;AH$5,Fluxo!$S:$S,"&lt;="&amp;AI$5,Fluxo!$D:$D,$D32)</f>
        <v>1088.3</v>
      </c>
      <c r="AJ32" s="18">
        <f>SUMIFS(Fluxo!$N:$N,Fluxo!$S:$S,"&gt;"&amp;AI$5,Fluxo!$S:$S,"&lt;="&amp;AJ$5,Fluxo!$D:$D,$D32)</f>
        <v>1088.3</v>
      </c>
      <c r="AK32" s="18">
        <f>SUMIFS(Fluxo!$N:$N,Fluxo!$S:$S,"&gt;"&amp;AJ$5,Fluxo!$S:$S,"&lt;="&amp;AK$5,Fluxo!$D:$D,$D32)</f>
        <v>1088.3</v>
      </c>
      <c r="AL32" s="18">
        <f>SUMIFS(Fluxo!$N:$N,Fluxo!$S:$S,"&gt;"&amp;AK$5,Fluxo!$S:$S,"&lt;="&amp;AL$5,Fluxo!$D:$D,$D32)</f>
        <v>1088.3</v>
      </c>
      <c r="AM32" s="18">
        <f>SUMIFS(Fluxo!$N:$N,Fluxo!$S:$S,"&gt;"&amp;AL$5,Fluxo!$S:$S,"&lt;="&amp;AM$5,Fluxo!$D:$D,$D32)</f>
        <v>1088.3</v>
      </c>
      <c r="AN32" s="18">
        <f>SUMIFS(Fluxo!$N:$N,Fluxo!$S:$S,"&gt;"&amp;AM$5,Fluxo!$S:$S,"&lt;="&amp;AN$5,Fluxo!$D:$D,$D32)</f>
        <v>1088.3</v>
      </c>
      <c r="AO32" s="18">
        <f>SUMIFS(Fluxo!$N:$N,Fluxo!$S:$S,"&gt;"&amp;AN$5,Fluxo!$S:$S,"&lt;="&amp;AO$5,Fluxo!$D:$D,$D32)</f>
        <v>821231.72000000009</v>
      </c>
      <c r="AP32" s="18">
        <f>SUMIFS(Fluxo!$N:$N,Fluxo!$S:$S,"&gt;"&amp;AO$5,Fluxo!$S:$S,"&lt;="&amp;AP$5,Fluxo!$D:$D,$D32)</f>
        <v>1088.3</v>
      </c>
      <c r="AQ32" s="18">
        <f>SUMIFS(Fluxo!$N:$N,Fluxo!$S:$S,"&gt;"&amp;AP$5,Fluxo!$S:$S,"&lt;="&amp;AQ$5,Fluxo!$D:$D,$D32)</f>
        <v>1088.3</v>
      </c>
      <c r="AR32" s="18">
        <f>SUMIFS(Fluxo!$N:$N,Fluxo!$S:$S,"&gt;"&amp;AQ$5,Fluxo!$S:$S,"&lt;="&amp;AR$5,Fluxo!$D:$D,$D32)</f>
        <v>1088.3</v>
      </c>
      <c r="AS32" s="18">
        <f>SUMIFS(Fluxo!$N:$N,Fluxo!$S:$S,"&gt;"&amp;AR$5,Fluxo!$S:$S,"&lt;="&amp;AS$5,Fluxo!$D:$D,$D32)</f>
        <v>1088.3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544.15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 x14ac:dyDescent="0.25">
      <c r="A33" s="20">
        <f t="shared" si="15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791121.74999999988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1044.58</v>
      </c>
      <c r="AD33" s="18">
        <f>SUMIFS(Fluxo!$N:$N,Fluxo!$S:$S,"&gt;"&amp;AC$5,Fluxo!$S:$S,"&lt;="&amp;AD$5,Fluxo!$D:$D,$D33)</f>
        <v>3180.09</v>
      </c>
      <c r="AE33" s="18">
        <f>SUMIFS(Fluxo!$N:$N,Fluxo!$S:$S,"&gt;"&amp;AD$5,Fluxo!$S:$S,"&lt;="&amp;AE$5,Fluxo!$D:$D,$D33)</f>
        <v>3192.7</v>
      </c>
      <c r="AF33" s="18">
        <f>SUMIFS(Fluxo!$N:$N,Fluxo!$S:$S,"&gt;"&amp;AE$5,Fluxo!$S:$S,"&lt;="&amp;AF$5,Fluxo!$D:$D,$D33)</f>
        <v>3192.7</v>
      </c>
      <c r="AG33" s="18">
        <f>SUMIFS(Fluxo!$N:$N,Fluxo!$S:$S,"&gt;"&amp;AF$5,Fluxo!$S:$S,"&lt;="&amp;AG$5,Fluxo!$D:$D,$D33)</f>
        <v>3192.7</v>
      </c>
      <c r="AH33" s="18">
        <f>SUMIFS(Fluxo!$N:$N,Fluxo!$S:$S,"&gt;"&amp;AG$5,Fluxo!$S:$S,"&lt;="&amp;AH$5,Fluxo!$D:$D,$D33)</f>
        <v>3192.7</v>
      </c>
      <c r="AI33" s="18">
        <f>SUMIFS(Fluxo!$N:$N,Fluxo!$S:$S,"&gt;"&amp;AH$5,Fluxo!$S:$S,"&lt;="&amp;AI$5,Fluxo!$D:$D,$D33)</f>
        <v>3192.7</v>
      </c>
      <c r="AJ33" s="18">
        <f>SUMIFS(Fluxo!$N:$N,Fluxo!$S:$S,"&gt;"&amp;AI$5,Fluxo!$S:$S,"&lt;="&amp;AJ$5,Fluxo!$D:$D,$D33)</f>
        <v>1055.8599999999999</v>
      </c>
      <c r="AK33" s="18">
        <f>SUMIFS(Fluxo!$N:$N,Fluxo!$S:$S,"&gt;"&amp;AJ$5,Fluxo!$S:$S,"&lt;="&amp;AK$5,Fluxo!$D:$D,$D33)</f>
        <v>1055.8599999999999</v>
      </c>
      <c r="AL33" s="18">
        <f>SUMIFS(Fluxo!$N:$N,Fluxo!$S:$S,"&gt;"&amp;AK$5,Fluxo!$S:$S,"&lt;="&amp;AL$5,Fluxo!$D:$D,$D33)</f>
        <v>1055.8599999999999</v>
      </c>
      <c r="AM33" s="18">
        <f>SUMIFS(Fluxo!$N:$N,Fluxo!$S:$S,"&gt;"&amp;AL$5,Fluxo!$S:$S,"&lt;="&amp;AM$5,Fluxo!$D:$D,$D33)</f>
        <v>1055.8599999999999</v>
      </c>
      <c r="AN33" s="18">
        <f>SUMIFS(Fluxo!$N:$N,Fluxo!$S:$S,"&gt;"&amp;AM$5,Fluxo!$S:$S,"&lt;="&amp;AN$5,Fluxo!$D:$D,$D33)</f>
        <v>1055.8599999999999</v>
      </c>
      <c r="AO33" s="18">
        <f>SUMIFS(Fluxo!$N:$N,Fluxo!$S:$S,"&gt;"&amp;AN$5,Fluxo!$S:$S,"&lt;="&amp;AO$5,Fluxo!$D:$D,$D33)</f>
        <v>1055.8599999999999</v>
      </c>
      <c r="AP33" s="18">
        <f>SUMIFS(Fluxo!$N:$N,Fluxo!$S:$S,"&gt;"&amp;AO$5,Fluxo!$S:$S,"&lt;="&amp;AP$5,Fluxo!$D:$D,$D33)</f>
        <v>1055.8599999999999</v>
      </c>
      <c r="AQ33" s="18">
        <f>SUMIFS(Fluxo!$N:$N,Fluxo!$S:$S,"&gt;"&amp;AP$5,Fluxo!$S:$S,"&lt;="&amp;AQ$5,Fluxo!$D:$D,$D33)</f>
        <v>1055.8599999999999</v>
      </c>
      <c r="AR33" s="18">
        <f>SUMIFS(Fluxo!$N:$N,Fluxo!$S:$S,"&gt;"&amp;AQ$5,Fluxo!$S:$S,"&lt;="&amp;AR$5,Fluxo!$D:$D,$D33)</f>
        <v>1055.8599999999999</v>
      </c>
      <c r="AS33" s="18">
        <f>SUMIFS(Fluxo!$N:$N,Fluxo!$S:$S,"&gt;"&amp;AR$5,Fluxo!$S:$S,"&lt;="&amp;AS$5,Fluxo!$D:$D,$D33)</f>
        <v>1055.8599999999999</v>
      </c>
      <c r="AT33" s="18">
        <f>SUMIFS(Fluxo!$N:$N,Fluxo!$S:$S,"&gt;"&amp;AS$5,Fluxo!$S:$S,"&lt;="&amp;AT$5,Fluxo!$D:$D,$D33)</f>
        <v>1055.8599999999999</v>
      </c>
      <c r="AU33" s="18">
        <f>SUMIFS(Fluxo!$N:$N,Fluxo!$S:$S,"&gt;"&amp;AT$5,Fluxo!$S:$S,"&lt;="&amp;AU$5,Fluxo!$D:$D,$D33)</f>
        <v>552743.96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422.34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 x14ac:dyDescent="0.25">
      <c r="A34" s="20">
        <f t="shared" si="15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1257294.7899999996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240802.02</v>
      </c>
      <c r="AD34" s="18">
        <f>SUMIFS(Fluxo!$N:$N,Fluxo!$S:$S,"&gt;"&amp;AC$5,Fluxo!$S:$S,"&lt;="&amp;AD$5,Fluxo!$D:$D,$D34)</f>
        <v>9341.39</v>
      </c>
      <c r="AE34" s="18">
        <f>SUMIFS(Fluxo!$N:$N,Fluxo!$S:$S,"&gt;"&amp;AD$5,Fluxo!$S:$S,"&lt;="&amp;AE$5,Fluxo!$D:$D,$D34)</f>
        <v>9378.41</v>
      </c>
      <c r="AF34" s="18">
        <f>SUMIFS(Fluxo!$N:$N,Fluxo!$S:$S,"&gt;"&amp;AE$5,Fluxo!$S:$S,"&lt;="&amp;AF$5,Fluxo!$D:$D,$D34)</f>
        <v>9378.41</v>
      </c>
      <c r="AG34" s="18">
        <f>SUMIFS(Fluxo!$N:$N,Fluxo!$S:$S,"&gt;"&amp;AF$5,Fluxo!$S:$S,"&lt;="&amp;AG$5,Fluxo!$D:$D,$D34)</f>
        <v>9378.41</v>
      </c>
      <c r="AH34" s="18">
        <f>SUMIFS(Fluxo!$N:$N,Fluxo!$S:$S,"&gt;"&amp;AG$5,Fluxo!$S:$S,"&lt;="&amp;AH$5,Fluxo!$D:$D,$D34)</f>
        <v>9378.41</v>
      </c>
      <c r="AI34" s="18">
        <f>SUMIFS(Fluxo!$N:$N,Fluxo!$S:$S,"&gt;"&amp;AH$5,Fluxo!$S:$S,"&lt;="&amp;AI$5,Fluxo!$D:$D,$D34)</f>
        <v>9378.41</v>
      </c>
      <c r="AJ34" s="18">
        <f>SUMIFS(Fluxo!$N:$N,Fluxo!$S:$S,"&gt;"&amp;AI$5,Fluxo!$S:$S,"&lt;="&amp;AJ$5,Fluxo!$D:$D,$D34)</f>
        <v>9378.41</v>
      </c>
      <c r="AK34" s="18">
        <f>SUMIFS(Fluxo!$N:$N,Fluxo!$S:$S,"&gt;"&amp;AJ$5,Fluxo!$S:$S,"&lt;="&amp;AK$5,Fluxo!$D:$D,$D34)</f>
        <v>9378.41</v>
      </c>
      <c r="AL34" s="18">
        <f>SUMIFS(Fluxo!$N:$N,Fluxo!$S:$S,"&gt;"&amp;AK$5,Fluxo!$S:$S,"&lt;="&amp;AL$5,Fluxo!$D:$D,$D34)</f>
        <v>9378.41</v>
      </c>
      <c r="AM34" s="18">
        <f>SUMIFS(Fluxo!$N:$N,Fluxo!$S:$S,"&gt;"&amp;AL$5,Fluxo!$S:$S,"&lt;="&amp;AM$5,Fluxo!$D:$D,$D34)</f>
        <v>9378.41</v>
      </c>
      <c r="AN34" s="18">
        <f>SUMIFS(Fluxo!$N:$N,Fluxo!$S:$S,"&gt;"&amp;AM$5,Fluxo!$S:$S,"&lt;="&amp;AN$5,Fluxo!$D:$D,$D34)</f>
        <v>9378.41</v>
      </c>
      <c r="AO34" s="18">
        <f>SUMIFS(Fluxo!$N:$N,Fluxo!$S:$S,"&gt;"&amp;AN$5,Fluxo!$S:$S,"&lt;="&amp;AO$5,Fluxo!$D:$D,$D34)</f>
        <v>9378.41</v>
      </c>
      <c r="AP34" s="18">
        <f>SUMIFS(Fluxo!$N:$N,Fluxo!$S:$S,"&gt;"&amp;AO$5,Fluxo!$S:$S,"&lt;="&amp;AP$5,Fluxo!$D:$D,$D34)</f>
        <v>9378.41</v>
      </c>
      <c r="AQ34" s="18">
        <f>SUMIFS(Fluxo!$N:$N,Fluxo!$S:$S,"&gt;"&amp;AP$5,Fluxo!$S:$S,"&lt;="&amp;AQ$5,Fluxo!$D:$D,$D34)</f>
        <v>9378.41</v>
      </c>
      <c r="AR34" s="18">
        <f>SUMIFS(Fluxo!$N:$N,Fluxo!$S:$S,"&gt;"&amp;AQ$5,Fluxo!$S:$S,"&lt;="&amp;AR$5,Fluxo!$D:$D,$D34)</f>
        <v>9378.41</v>
      </c>
      <c r="AS34" s="18">
        <f>SUMIFS(Fluxo!$N:$N,Fluxo!$S:$S,"&gt;"&amp;AR$5,Fluxo!$S:$S,"&lt;="&amp;AS$5,Fluxo!$D:$D,$D34)</f>
        <v>9378.41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765872.52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 x14ac:dyDescent="0.25">
      <c r="A35" s="20">
        <f t="shared" si="15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 t="str">
        <f>IFERROR(INDEX(Contratos!L:L,MATCH(D35,Contratos!R:R,0)),"")</f>
        <v/>
      </c>
      <c r="F35" s="122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 x14ac:dyDescent="0.25">
      <c r="A36" s="20">
        <f t="shared" si="15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 x14ac:dyDescent="0.25">
      <c r="A37" s="20">
        <f t="shared" si="15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1150789.29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5306.16</v>
      </c>
      <c r="AD37" s="18">
        <f>SUMIFS(Fluxo!$N:$N,Fluxo!$S:$S,"&gt;"&amp;AC$5,Fluxo!$S:$S,"&lt;="&amp;AD$5,Fluxo!$D:$D,$D37)</f>
        <v>5342.29</v>
      </c>
      <c r="AE37" s="18">
        <f>SUMIFS(Fluxo!$N:$N,Fluxo!$S:$S,"&gt;"&amp;AD$5,Fluxo!$S:$S,"&lt;="&amp;AE$5,Fluxo!$D:$D,$D37)</f>
        <v>5363.47</v>
      </c>
      <c r="AF37" s="18">
        <f>SUMIFS(Fluxo!$N:$N,Fluxo!$S:$S,"&gt;"&amp;AE$5,Fluxo!$S:$S,"&lt;="&amp;AF$5,Fluxo!$D:$D,$D37)</f>
        <v>5363.47</v>
      </c>
      <c r="AG37" s="18">
        <f>SUMIFS(Fluxo!$N:$N,Fluxo!$S:$S,"&gt;"&amp;AF$5,Fluxo!$S:$S,"&lt;="&amp;AG$5,Fluxo!$D:$D,$D37)</f>
        <v>5363.47</v>
      </c>
      <c r="AH37" s="18">
        <f>SUMIFS(Fluxo!$N:$N,Fluxo!$S:$S,"&gt;"&amp;AG$5,Fluxo!$S:$S,"&lt;="&amp;AH$5,Fluxo!$D:$D,$D37)</f>
        <v>5363.47</v>
      </c>
      <c r="AI37" s="18">
        <f>SUMIFS(Fluxo!$N:$N,Fluxo!$S:$S,"&gt;"&amp;AH$5,Fluxo!$S:$S,"&lt;="&amp;AI$5,Fluxo!$D:$D,$D37)</f>
        <v>5363.47</v>
      </c>
      <c r="AJ37" s="18">
        <f>SUMIFS(Fluxo!$N:$N,Fluxo!$S:$S,"&gt;"&amp;AI$5,Fluxo!$S:$S,"&lt;="&amp;AJ$5,Fluxo!$D:$D,$D37)</f>
        <v>46125.83</v>
      </c>
      <c r="AK37" s="18">
        <f>SUMIFS(Fluxo!$N:$N,Fluxo!$S:$S,"&gt;"&amp;AJ$5,Fluxo!$S:$S,"&lt;="&amp;AK$5,Fluxo!$D:$D,$D37)</f>
        <v>5363.47</v>
      </c>
      <c r="AL37" s="18">
        <f>SUMIFS(Fluxo!$N:$N,Fluxo!$S:$S,"&gt;"&amp;AK$5,Fluxo!$S:$S,"&lt;="&amp;AL$5,Fluxo!$D:$D,$D37)</f>
        <v>5363.47</v>
      </c>
      <c r="AM37" s="18">
        <f>SUMIFS(Fluxo!$N:$N,Fluxo!$S:$S,"&gt;"&amp;AL$5,Fluxo!$S:$S,"&lt;="&amp;AM$5,Fluxo!$D:$D,$D37)</f>
        <v>5363.47</v>
      </c>
      <c r="AN37" s="18">
        <f>SUMIFS(Fluxo!$N:$N,Fluxo!$S:$S,"&gt;"&amp;AM$5,Fluxo!$S:$S,"&lt;="&amp;AN$5,Fluxo!$D:$D,$D37)</f>
        <v>5363.47</v>
      </c>
      <c r="AO37" s="18">
        <f>SUMIFS(Fluxo!$N:$N,Fluxo!$S:$S,"&gt;"&amp;AN$5,Fluxo!$S:$S,"&lt;="&amp;AO$5,Fluxo!$D:$D,$D37)</f>
        <v>5363.47</v>
      </c>
      <c r="AP37" s="18">
        <f>SUMIFS(Fluxo!$N:$N,Fluxo!$S:$S,"&gt;"&amp;AO$5,Fluxo!$S:$S,"&lt;="&amp;AP$5,Fluxo!$D:$D,$D37)</f>
        <v>5363.47</v>
      </c>
      <c r="AQ37" s="18">
        <f>SUMIFS(Fluxo!$N:$N,Fluxo!$S:$S,"&gt;"&amp;AP$5,Fluxo!$S:$S,"&lt;="&amp;AQ$5,Fluxo!$D:$D,$D37)</f>
        <v>5363.47</v>
      </c>
      <c r="AR37" s="18">
        <f>SUMIFS(Fluxo!$N:$N,Fluxo!$S:$S,"&gt;"&amp;AQ$5,Fluxo!$S:$S,"&lt;="&amp;AR$5,Fluxo!$D:$D,$D37)</f>
        <v>5363.47</v>
      </c>
      <c r="AS37" s="18">
        <f>SUMIFS(Fluxo!$N:$N,Fluxo!$S:$S,"&gt;"&amp;AR$5,Fluxo!$S:$S,"&lt;="&amp;AS$5,Fluxo!$D:$D,$D37)</f>
        <v>5363.47</v>
      </c>
      <c r="AT37" s="18">
        <f>SUMIFS(Fluxo!$N:$N,Fluxo!$S:$S,"&gt;"&amp;AS$5,Fluxo!$S:$S,"&lt;="&amp;AT$5,Fluxo!$D:$D,$D37)</f>
        <v>75088.56</v>
      </c>
      <c r="AU37" s="18">
        <f>SUMIFS(Fluxo!$N:$N,Fluxo!$S:$S,"&gt;"&amp;AT$5,Fluxo!$S:$S,"&lt;="&amp;AU$5,Fluxo!$D:$D,$D37)</f>
        <v>799817.01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644.62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 x14ac:dyDescent="0.25">
      <c r="A38" s="20">
        <f t="shared" si="15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802344.19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20872.25</v>
      </c>
      <c r="AE38" s="18">
        <f>SUMIFS(Fluxo!$N:$N,Fluxo!$S:$S,"&gt;"&amp;AD$5,Fluxo!$S:$S,"&lt;="&amp;AE$5,Fluxo!$D:$D,$D38)</f>
        <v>20954.98</v>
      </c>
      <c r="AF38" s="18">
        <f>SUMIFS(Fluxo!$N:$N,Fluxo!$S:$S,"&gt;"&amp;AE$5,Fluxo!$S:$S,"&lt;="&amp;AF$5,Fluxo!$D:$D,$D38)</f>
        <v>20954.98</v>
      </c>
      <c r="AG38" s="18">
        <f>SUMIFS(Fluxo!$N:$N,Fluxo!$S:$S,"&gt;"&amp;AF$5,Fluxo!$S:$S,"&lt;="&amp;AG$5,Fluxo!$D:$D,$D38)</f>
        <v>47700.899999999994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26745.919999999998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26745.919999999998</v>
      </c>
      <c r="AT38" s="18">
        <f>SUMIFS(Fluxo!$N:$N,Fluxo!$S:$S,"&gt;"&amp;AS$5,Fluxo!$S:$S,"&lt;="&amp;AT$5,Fluxo!$D:$D,$D38)</f>
        <v>283068.15999999997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438.77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 x14ac:dyDescent="0.25">
      <c r="A39" s="20">
        <f t="shared" si="15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1099475.8600000001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5229.7700000000004</v>
      </c>
      <c r="AD39" s="18">
        <f>SUMIFS(Fluxo!$N:$N,Fluxo!$S:$S,"&gt;"&amp;AC$5,Fluxo!$S:$S,"&lt;="&amp;AD$5,Fluxo!$D:$D,$D39)</f>
        <v>5265.38</v>
      </c>
      <c r="AE39" s="18">
        <f>SUMIFS(Fluxo!$N:$N,Fluxo!$S:$S,"&gt;"&amp;AD$5,Fluxo!$S:$S,"&lt;="&amp;AE$5,Fluxo!$D:$D,$D39)</f>
        <v>5286.25</v>
      </c>
      <c r="AF39" s="18">
        <f>SUMIFS(Fluxo!$N:$N,Fluxo!$S:$S,"&gt;"&amp;AE$5,Fluxo!$S:$S,"&lt;="&amp;AF$5,Fluxo!$D:$D,$D39)</f>
        <v>5286.25</v>
      </c>
      <c r="AG39" s="18">
        <f>SUMIFS(Fluxo!$N:$N,Fluxo!$S:$S,"&gt;"&amp;AF$5,Fluxo!$S:$S,"&lt;="&amp;AG$5,Fluxo!$D:$D,$D39)</f>
        <v>68721.31</v>
      </c>
      <c r="AH39" s="18">
        <f>SUMIFS(Fluxo!$N:$N,Fluxo!$S:$S,"&gt;"&amp;AG$5,Fluxo!$S:$S,"&lt;="&amp;AH$5,Fluxo!$D:$D,$D39)</f>
        <v>5286.25</v>
      </c>
      <c r="AI39" s="18">
        <f>SUMIFS(Fluxo!$N:$N,Fluxo!$S:$S,"&gt;"&amp;AH$5,Fluxo!$S:$S,"&lt;="&amp;AI$5,Fluxo!$D:$D,$D39)</f>
        <v>5286.25</v>
      </c>
      <c r="AJ39" s="18">
        <f>SUMIFS(Fluxo!$N:$N,Fluxo!$S:$S,"&gt;"&amp;AI$5,Fluxo!$S:$S,"&lt;="&amp;AJ$5,Fluxo!$D:$D,$D39)</f>
        <v>5286.25</v>
      </c>
      <c r="AK39" s="18">
        <f>SUMIFS(Fluxo!$N:$N,Fluxo!$S:$S,"&gt;"&amp;AJ$5,Fluxo!$S:$S,"&lt;="&amp;AK$5,Fluxo!$D:$D,$D39)</f>
        <v>5286.25</v>
      </c>
      <c r="AL39" s="18">
        <f>SUMIFS(Fluxo!$N:$N,Fluxo!$S:$S,"&gt;"&amp;AK$5,Fluxo!$S:$S,"&lt;="&amp;AL$5,Fluxo!$D:$D,$D39)</f>
        <v>5286.25</v>
      </c>
      <c r="AM39" s="18">
        <f>SUMIFS(Fluxo!$N:$N,Fluxo!$S:$S,"&gt;"&amp;AL$5,Fluxo!$S:$S,"&lt;="&amp;AM$5,Fluxo!$D:$D,$D39)</f>
        <v>79293.81</v>
      </c>
      <c r="AN39" s="18">
        <f>SUMIFS(Fluxo!$N:$N,Fluxo!$S:$S,"&gt;"&amp;AM$5,Fluxo!$S:$S,"&lt;="&amp;AN$5,Fluxo!$D:$D,$D39)</f>
        <v>5286.25</v>
      </c>
      <c r="AO39" s="18">
        <f>SUMIFS(Fluxo!$N:$N,Fluxo!$S:$S,"&gt;"&amp;AN$5,Fluxo!$S:$S,"&lt;="&amp;AO$5,Fluxo!$D:$D,$D39)</f>
        <v>5286.25</v>
      </c>
      <c r="AP39" s="18">
        <f>SUMIFS(Fluxo!$N:$N,Fluxo!$S:$S,"&gt;"&amp;AO$5,Fluxo!$S:$S,"&lt;="&amp;AP$5,Fluxo!$D:$D,$D39)</f>
        <v>5286.25</v>
      </c>
      <c r="AQ39" s="18">
        <f>SUMIFS(Fluxo!$N:$N,Fluxo!$S:$S,"&gt;"&amp;AP$5,Fluxo!$S:$S,"&lt;="&amp;AQ$5,Fluxo!$D:$D,$D39)</f>
        <v>5286.25</v>
      </c>
      <c r="AR39" s="18">
        <f>SUMIFS(Fluxo!$N:$N,Fluxo!$S:$S,"&gt;"&amp;AQ$5,Fluxo!$S:$S,"&lt;="&amp;AR$5,Fluxo!$D:$D,$D39)</f>
        <v>5286.25</v>
      </c>
      <c r="AS39" s="18">
        <f>SUMIFS(Fluxo!$N:$N,Fluxo!$S:$S,"&gt;"&amp;AR$5,Fluxo!$S:$S,"&lt;="&amp;AS$5,Fluxo!$D:$D,$D39)</f>
        <v>84580.07</v>
      </c>
      <c r="AT39" s="18">
        <f>SUMIFS(Fluxo!$N:$N,Fluxo!$S:$S,"&gt;"&amp;AS$5,Fluxo!$S:$S,"&lt;="&amp;AT$5,Fluxo!$D:$D,$D39)</f>
        <v>5286.25</v>
      </c>
      <c r="AU39" s="18">
        <f>SUMIFS(Fluxo!$N:$N,Fluxo!$S:$S,"&gt;"&amp;AT$5,Fluxo!$S:$S,"&lt;="&amp;AU$5,Fluxo!$D:$D,$D39)</f>
        <v>677697.8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634.35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 x14ac:dyDescent="0.25">
      <c r="A40" s="20">
        <f t="shared" si="15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 x14ac:dyDescent="0.25">
      <c r="A41" s="20">
        <f t="shared" si="15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 x14ac:dyDescent="0.25">
      <c r="A42" s="20">
        <f t="shared" si="15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1113265.75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0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121087.74</v>
      </c>
      <c r="AU42" s="18">
        <f>SUMIFS(Fluxo!$N:$N,Fluxo!$S:$S,"&gt;"&amp;AT$5,Fluxo!$S:$S,"&lt;="&amp;AU$5,Fluxo!$D:$D,$D42)</f>
        <v>563578.01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 x14ac:dyDescent="0.25">
      <c r="A43" s="20">
        <f t="shared" si="15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806002.78000000014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3202.15</v>
      </c>
      <c r="AD43" s="18">
        <f>SUMIFS(Fluxo!$N:$N,Fluxo!$S:$S,"&gt;"&amp;AC$5,Fluxo!$S:$S,"&lt;="&amp;AD$5,Fluxo!$D:$D,$D43)</f>
        <v>8730.76</v>
      </c>
      <c r="AE43" s="18">
        <f>SUMIFS(Fluxo!$N:$N,Fluxo!$S:$S,"&gt;"&amp;AD$5,Fluxo!$S:$S,"&lt;="&amp;AE$5,Fluxo!$D:$D,$D43)</f>
        <v>62203.259999999995</v>
      </c>
      <c r="AF43" s="18">
        <f>SUMIFS(Fluxo!$N:$N,Fluxo!$S:$S,"&gt;"&amp;AE$5,Fluxo!$S:$S,"&lt;="&amp;AF$5,Fluxo!$D:$D,$D43)</f>
        <v>8622.68</v>
      </c>
      <c r="AG43" s="18">
        <f>SUMIFS(Fluxo!$N:$N,Fluxo!$S:$S,"&gt;"&amp;AF$5,Fluxo!$S:$S,"&lt;="&amp;AG$5,Fluxo!$D:$D,$D43)</f>
        <v>8622.68</v>
      </c>
      <c r="AH43" s="18">
        <f>SUMIFS(Fluxo!$N:$N,Fluxo!$S:$S,"&gt;"&amp;AG$5,Fluxo!$S:$S,"&lt;="&amp;AH$5,Fluxo!$D:$D,$D43)</f>
        <v>8622.68</v>
      </c>
      <c r="AI43" s="18">
        <f>SUMIFS(Fluxo!$N:$N,Fluxo!$S:$S,"&gt;"&amp;AH$5,Fluxo!$S:$S,"&lt;="&amp;AI$5,Fluxo!$D:$D,$D43)</f>
        <v>8622.68</v>
      </c>
      <c r="AJ43" s="18">
        <f>SUMIFS(Fluxo!$N:$N,Fluxo!$S:$S,"&gt;"&amp;AI$5,Fluxo!$S:$S,"&lt;="&amp;AJ$5,Fluxo!$D:$D,$D43)</f>
        <v>8622.68</v>
      </c>
      <c r="AK43" s="18">
        <f>SUMIFS(Fluxo!$N:$N,Fluxo!$S:$S,"&gt;"&amp;AJ$5,Fluxo!$S:$S,"&lt;="&amp;AK$5,Fluxo!$D:$D,$D43)</f>
        <v>8622.68</v>
      </c>
      <c r="AL43" s="18">
        <f>SUMIFS(Fluxo!$N:$N,Fluxo!$S:$S,"&gt;"&amp;AK$5,Fluxo!$S:$S,"&lt;="&amp;AL$5,Fluxo!$D:$D,$D43)</f>
        <v>8622.68</v>
      </c>
      <c r="AM43" s="18">
        <f>SUMIFS(Fluxo!$N:$N,Fluxo!$S:$S,"&gt;"&amp;AL$5,Fluxo!$S:$S,"&lt;="&amp;AM$5,Fluxo!$D:$D,$D43)</f>
        <v>8622.68</v>
      </c>
      <c r="AN43" s="18">
        <f>SUMIFS(Fluxo!$N:$N,Fluxo!$S:$S,"&gt;"&amp;AM$5,Fluxo!$S:$S,"&lt;="&amp;AN$5,Fluxo!$D:$D,$D43)</f>
        <v>8622.68</v>
      </c>
      <c r="AO43" s="18">
        <f>SUMIFS(Fluxo!$N:$N,Fluxo!$S:$S,"&gt;"&amp;AN$5,Fluxo!$S:$S,"&lt;="&amp;AO$5,Fluxo!$D:$D,$D43)</f>
        <v>8622.68</v>
      </c>
      <c r="AP43" s="18">
        <f>SUMIFS(Fluxo!$N:$N,Fluxo!$S:$S,"&gt;"&amp;AO$5,Fluxo!$S:$S,"&lt;="&amp;AP$5,Fluxo!$D:$D,$D43)</f>
        <v>8622.68</v>
      </c>
      <c r="AQ43" s="18">
        <f>SUMIFS(Fluxo!$N:$N,Fluxo!$S:$S,"&gt;"&amp;AP$5,Fluxo!$S:$S,"&lt;="&amp;AQ$5,Fluxo!$D:$D,$D43)</f>
        <v>62203.259999999995</v>
      </c>
      <c r="AR43" s="18">
        <f>SUMIFS(Fluxo!$N:$N,Fluxo!$S:$S,"&gt;"&amp;AQ$5,Fluxo!$S:$S,"&lt;="&amp;AR$5,Fluxo!$D:$D,$D43)</f>
        <v>8622.68</v>
      </c>
      <c r="AS43" s="18">
        <f>SUMIFS(Fluxo!$N:$N,Fluxo!$S:$S,"&gt;"&amp;AR$5,Fluxo!$S:$S,"&lt;="&amp;AS$5,Fluxo!$D:$D,$D43)</f>
        <v>8622.68</v>
      </c>
      <c r="AT43" s="18">
        <f>SUMIFS(Fluxo!$N:$N,Fluxo!$S:$S,"&gt;"&amp;AS$5,Fluxo!$S:$S,"&lt;="&amp;AT$5,Fluxo!$D:$D,$D43)</f>
        <v>37506.410000000003</v>
      </c>
      <c r="AU43" s="18">
        <f>SUMIFS(Fluxo!$N:$N,Fluxo!$S:$S,"&gt;"&amp;AT$5,Fluxo!$S:$S,"&lt;="&amp;AU$5,Fluxo!$D:$D,$D43)</f>
        <v>176815.93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442.07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 x14ac:dyDescent="0.25">
      <c r="A44" s="20">
        <f t="shared" si="15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1143631.05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0</v>
      </c>
      <c r="AC44" s="18">
        <f>SUMIFS(Fluxo!$N:$N,Fluxo!$S:$S,"&gt;"&amp;AB$5,Fluxo!$S:$S,"&lt;="&amp;AC$5,Fluxo!$D:$D,$D44)</f>
        <v>10688.7</v>
      </c>
      <c r="AD44" s="18">
        <f>SUMIFS(Fluxo!$N:$N,Fluxo!$S:$S,"&gt;"&amp;AC$5,Fluxo!$S:$S,"&lt;="&amp;AD$5,Fluxo!$D:$D,$D44)</f>
        <v>7300.56</v>
      </c>
      <c r="AE44" s="18">
        <f>SUMIFS(Fluxo!$N:$N,Fluxo!$S:$S,"&gt;"&amp;AD$5,Fluxo!$S:$S,"&lt;="&amp;AE$5,Fluxo!$D:$D,$D44)</f>
        <v>7329.49</v>
      </c>
      <c r="AF44" s="18">
        <f>SUMIFS(Fluxo!$N:$N,Fluxo!$S:$S,"&gt;"&amp;AE$5,Fluxo!$S:$S,"&lt;="&amp;AF$5,Fluxo!$D:$D,$D44)</f>
        <v>7329.49</v>
      </c>
      <c r="AG44" s="18">
        <f>SUMIFS(Fluxo!$N:$N,Fluxo!$S:$S,"&gt;"&amp;AF$5,Fluxo!$S:$S,"&lt;="&amp;AG$5,Fluxo!$D:$D,$D44)</f>
        <v>23188.250000000004</v>
      </c>
      <c r="AH44" s="18">
        <f>SUMIFS(Fluxo!$N:$N,Fluxo!$S:$S,"&gt;"&amp;AG$5,Fluxo!$S:$S,"&lt;="&amp;AH$5,Fluxo!$D:$D,$D44)</f>
        <v>7329.49</v>
      </c>
      <c r="AI44" s="18">
        <f>SUMIFS(Fluxo!$N:$N,Fluxo!$S:$S,"&gt;"&amp;AH$5,Fluxo!$S:$S,"&lt;="&amp;AI$5,Fluxo!$D:$D,$D44)</f>
        <v>7329.49</v>
      </c>
      <c r="AJ44" s="18">
        <f>SUMIFS(Fluxo!$N:$N,Fluxo!$S:$S,"&gt;"&amp;AI$5,Fluxo!$S:$S,"&lt;="&amp;AJ$5,Fluxo!$D:$D,$D44)</f>
        <v>7329.49</v>
      </c>
      <c r="AK44" s="18">
        <f>SUMIFS(Fluxo!$N:$N,Fluxo!$S:$S,"&gt;"&amp;AJ$5,Fluxo!$S:$S,"&lt;="&amp;AK$5,Fluxo!$D:$D,$D44)</f>
        <v>7329.49</v>
      </c>
      <c r="AL44" s="18">
        <f>SUMIFS(Fluxo!$N:$N,Fluxo!$S:$S,"&gt;"&amp;AK$5,Fluxo!$S:$S,"&lt;="&amp;AL$5,Fluxo!$D:$D,$D44)</f>
        <v>7329.49</v>
      </c>
      <c r="AM44" s="18">
        <f>SUMIFS(Fluxo!$N:$N,Fluxo!$S:$S,"&gt;"&amp;AL$5,Fluxo!$S:$S,"&lt;="&amp;AM$5,Fluxo!$D:$D,$D44)</f>
        <v>23188.250000000004</v>
      </c>
      <c r="AN44" s="18">
        <f>SUMIFS(Fluxo!$N:$N,Fluxo!$S:$S,"&gt;"&amp;AM$5,Fluxo!$S:$S,"&lt;="&amp;AN$5,Fluxo!$D:$D,$D44)</f>
        <v>7329.49</v>
      </c>
      <c r="AO44" s="18">
        <f>SUMIFS(Fluxo!$N:$N,Fluxo!$S:$S,"&gt;"&amp;AN$5,Fluxo!$S:$S,"&lt;="&amp;AO$5,Fluxo!$D:$D,$D44)</f>
        <v>7329.49</v>
      </c>
      <c r="AP44" s="18">
        <f>SUMIFS(Fluxo!$N:$N,Fluxo!$S:$S,"&gt;"&amp;AO$5,Fluxo!$S:$S,"&lt;="&amp;AP$5,Fluxo!$D:$D,$D44)</f>
        <v>7329.49</v>
      </c>
      <c r="AQ44" s="18">
        <f>SUMIFS(Fluxo!$N:$N,Fluxo!$S:$S,"&gt;"&amp;AP$5,Fluxo!$S:$S,"&lt;="&amp;AQ$5,Fluxo!$D:$D,$D44)</f>
        <v>7329.49</v>
      </c>
      <c r="AR44" s="18">
        <f>SUMIFS(Fluxo!$N:$N,Fluxo!$S:$S,"&gt;"&amp;AQ$5,Fluxo!$S:$S,"&lt;="&amp;AR$5,Fluxo!$D:$D,$D44)</f>
        <v>7329.49</v>
      </c>
      <c r="AS44" s="18">
        <f>SUMIFS(Fluxo!$N:$N,Fluxo!$S:$S,"&gt;"&amp;AR$5,Fluxo!$S:$S,"&lt;="&amp;AS$5,Fluxo!$D:$D,$D44)</f>
        <v>23188.25</v>
      </c>
      <c r="AT44" s="18">
        <f>SUMIFS(Fluxo!$N:$N,Fluxo!$S:$S,"&gt;"&amp;AS$5,Fluxo!$S:$S,"&lt;="&amp;AT$5,Fluxo!$D:$D,$D44)</f>
        <v>74007.56</v>
      </c>
      <c r="AU44" s="18">
        <f>SUMIFS(Fluxo!$N:$N,Fluxo!$S:$S,"&gt;"&amp;AT$5,Fluxo!$S:$S,"&lt;="&amp;AU$5,Fluxo!$D:$D,$D44)</f>
        <v>777043.41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630.79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 x14ac:dyDescent="0.25">
      <c r="A45" s="20">
        <f t="shared" si="15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 x14ac:dyDescent="0.25">
      <c r="A46" s="20">
        <f t="shared" si="15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 x14ac:dyDescent="0.25">
      <c r="A47" s="20">
        <f t="shared" si="15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1163773.9499999997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5306.16</v>
      </c>
      <c r="AD47" s="18">
        <f>SUMIFS(Fluxo!$N:$N,Fluxo!$S:$S,"&gt;"&amp;AC$5,Fluxo!$S:$S,"&lt;="&amp;AD$5,Fluxo!$D:$D,$D47)</f>
        <v>10684.58</v>
      </c>
      <c r="AE47" s="18">
        <f>SUMIFS(Fluxo!$N:$N,Fluxo!$S:$S,"&gt;"&amp;AD$5,Fluxo!$S:$S,"&lt;="&amp;AE$5,Fluxo!$D:$D,$D47)</f>
        <v>5363.47</v>
      </c>
      <c r="AF47" s="18">
        <f>SUMIFS(Fluxo!$N:$N,Fluxo!$S:$S,"&gt;"&amp;AE$5,Fluxo!$S:$S,"&lt;="&amp;AF$5,Fluxo!$D:$D,$D47)</f>
        <v>5363.47</v>
      </c>
      <c r="AG47" s="18">
        <f>SUMIFS(Fluxo!$N:$N,Fluxo!$S:$S,"&gt;"&amp;AF$5,Fluxo!$S:$S,"&lt;="&amp;AG$5,Fluxo!$D:$D,$D47)</f>
        <v>5363.47</v>
      </c>
      <c r="AH47" s="18">
        <f>SUMIFS(Fluxo!$N:$N,Fluxo!$S:$S,"&gt;"&amp;AG$5,Fluxo!$S:$S,"&lt;="&amp;AH$5,Fluxo!$D:$D,$D47)</f>
        <v>5363.47</v>
      </c>
      <c r="AI47" s="18">
        <f>SUMIFS(Fluxo!$N:$N,Fluxo!$S:$S,"&gt;"&amp;AH$5,Fluxo!$S:$S,"&lt;="&amp;AI$5,Fluxo!$D:$D,$D47)</f>
        <v>5363.47</v>
      </c>
      <c r="AJ47" s="18">
        <f>SUMIFS(Fluxo!$N:$N,Fluxo!$S:$S,"&gt;"&amp;AI$5,Fluxo!$S:$S,"&lt;="&amp;AJ$5,Fluxo!$D:$D,$D47)</f>
        <v>10726.94</v>
      </c>
      <c r="AK47" s="18">
        <f>SUMIFS(Fluxo!$N:$N,Fluxo!$S:$S,"&gt;"&amp;AJ$5,Fluxo!$S:$S,"&lt;="&amp;AK$5,Fluxo!$D:$D,$D47)</f>
        <v>5363.47</v>
      </c>
      <c r="AL47" s="18">
        <f>SUMIFS(Fluxo!$N:$N,Fluxo!$S:$S,"&gt;"&amp;AK$5,Fluxo!$S:$S,"&lt;="&amp;AL$5,Fluxo!$D:$D,$D47)</f>
        <v>5363.47</v>
      </c>
      <c r="AM47" s="18">
        <f>SUMIFS(Fluxo!$N:$N,Fluxo!$S:$S,"&gt;"&amp;AL$5,Fluxo!$S:$S,"&lt;="&amp;AM$5,Fluxo!$D:$D,$D47)</f>
        <v>5363.47</v>
      </c>
      <c r="AN47" s="18">
        <f>SUMIFS(Fluxo!$N:$N,Fluxo!$S:$S,"&gt;"&amp;AM$5,Fluxo!$S:$S,"&lt;="&amp;AN$5,Fluxo!$D:$D,$D47)</f>
        <v>5363.47</v>
      </c>
      <c r="AO47" s="18">
        <f>SUMIFS(Fluxo!$N:$N,Fluxo!$S:$S,"&gt;"&amp;AN$5,Fluxo!$S:$S,"&lt;="&amp;AO$5,Fluxo!$D:$D,$D47)</f>
        <v>5363.47</v>
      </c>
      <c r="AP47" s="18">
        <f>SUMIFS(Fluxo!$N:$N,Fluxo!$S:$S,"&gt;"&amp;AO$5,Fluxo!$S:$S,"&lt;="&amp;AP$5,Fluxo!$D:$D,$D47)</f>
        <v>10726.94</v>
      </c>
      <c r="AQ47" s="18">
        <f>SUMIFS(Fluxo!$N:$N,Fluxo!$S:$S,"&gt;"&amp;AP$5,Fluxo!$S:$S,"&lt;="&amp;AQ$5,Fluxo!$D:$D,$D47)</f>
        <v>5363.47</v>
      </c>
      <c r="AR47" s="18">
        <f>SUMIFS(Fluxo!$N:$N,Fluxo!$S:$S,"&gt;"&amp;AQ$5,Fluxo!$S:$S,"&lt;="&amp;AR$5,Fluxo!$D:$D,$D47)</f>
        <v>5363.47</v>
      </c>
      <c r="AS47" s="18">
        <f>SUMIFS(Fluxo!$N:$N,Fluxo!$S:$S,"&gt;"&amp;AR$5,Fluxo!$S:$S,"&lt;="&amp;AS$5,Fluxo!$D:$D,$D47)</f>
        <v>5363.47</v>
      </c>
      <c r="AT47" s="18">
        <f>SUMIFS(Fluxo!$N:$N,Fluxo!$S:$S,"&gt;"&amp;AS$5,Fluxo!$S:$S,"&lt;="&amp;AT$5,Fluxo!$D:$D,$D47)</f>
        <v>64361.62</v>
      </c>
      <c r="AU47" s="18">
        <f>SUMIFS(Fluxo!$N:$N,Fluxo!$S:$S,"&gt;"&amp;AT$5,Fluxo!$S:$S,"&lt;="&amp;AU$5,Fluxo!$D:$D,$D47)</f>
        <v>781886.45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686.58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 x14ac:dyDescent="0.25">
      <c r="A48" s="20">
        <f t="shared" si="15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734718.2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236915.43</v>
      </c>
      <c r="AF48" s="18">
        <f>SUMIFS(Fluxo!$N:$N,Fluxo!$S:$S,"&gt;"&amp;AE$5,Fluxo!$S:$S,"&lt;="&amp;AF$5,Fluxo!$D:$D,$D48)</f>
        <v>0</v>
      </c>
      <c r="AG48" s="18">
        <f>SUMIFS(Fluxo!$N:$N,Fluxo!$S:$S,"&gt;"&amp;AF$5,Fluxo!$S:$S,"&lt;="&amp;AG$5,Fluxo!$D:$D,$D48)</f>
        <v>0</v>
      </c>
      <c r="AH48" s="18">
        <f>SUMIFS(Fluxo!$N:$N,Fluxo!$S:$S,"&gt;"&amp;AG$5,Fluxo!$S:$S,"&lt;="&amp;AH$5,Fluxo!$D:$D,$D48)</f>
        <v>0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0</v>
      </c>
      <c r="AK48" s="18">
        <f>SUMIFS(Fluxo!$N:$N,Fluxo!$S:$S,"&gt;"&amp;AJ$5,Fluxo!$S:$S,"&lt;="&amp;AK$5,Fluxo!$D:$D,$D48)</f>
        <v>0</v>
      </c>
      <c r="AL48" s="18">
        <f>SUMIFS(Fluxo!$N:$N,Fluxo!$S:$S,"&gt;"&amp;AK$5,Fluxo!$S:$S,"&lt;="&amp;AL$5,Fluxo!$D:$D,$D48)</f>
        <v>0</v>
      </c>
      <c r="AM48" s="18">
        <f>SUMIFS(Fluxo!$N:$N,Fluxo!$S:$S,"&gt;"&amp;AL$5,Fluxo!$S:$S,"&lt;="&amp;AM$5,Fluxo!$D:$D,$D48)</f>
        <v>0</v>
      </c>
      <c r="AN48" s="18">
        <f>SUMIFS(Fluxo!$N:$N,Fluxo!$S:$S,"&gt;"&amp;AM$5,Fluxo!$S:$S,"&lt;="&amp;AN$5,Fluxo!$D:$D,$D48)</f>
        <v>0</v>
      </c>
      <c r="AO48" s="18">
        <f>SUMIFS(Fluxo!$N:$N,Fluxo!$S:$S,"&gt;"&amp;AN$5,Fluxo!$S:$S,"&lt;="&amp;AO$5,Fluxo!$D:$D,$D48)</f>
        <v>0</v>
      </c>
      <c r="AP48" s="18">
        <f>SUMIFS(Fluxo!$N:$N,Fluxo!$S:$S,"&gt;"&amp;AO$5,Fluxo!$S:$S,"&lt;="&amp;AP$5,Fluxo!$D:$D,$D48)</f>
        <v>0</v>
      </c>
      <c r="AQ48" s="18">
        <f>SUMIFS(Fluxo!$N:$N,Fluxo!$S:$S,"&gt;"&amp;AP$5,Fluxo!$S:$S,"&lt;="&amp;AQ$5,Fluxo!$D:$D,$D48)</f>
        <v>236915.43</v>
      </c>
      <c r="AR48" s="18">
        <f>SUMIFS(Fluxo!$N:$N,Fluxo!$S:$S,"&gt;"&amp;AQ$5,Fluxo!$S:$S,"&lt;="&amp;AR$5,Fluxo!$D:$D,$D48)</f>
        <v>0</v>
      </c>
      <c r="AS48" s="18">
        <f>SUMIFS(Fluxo!$N:$N,Fluxo!$S:$S,"&gt;"&amp;AR$5,Fluxo!$S:$S,"&lt;="&amp;AS$5,Fluxo!$D:$D,$D48)</f>
        <v>0</v>
      </c>
      <c r="AT48" s="18">
        <f>SUMIFS(Fluxo!$N:$N,Fluxo!$S:$S,"&gt;"&amp;AS$5,Fluxo!$S:$S,"&lt;="&amp;AT$5,Fluxo!$D:$D,$D48)</f>
        <v>0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425.34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 x14ac:dyDescent="0.25">
      <c r="A49" s="20">
        <f t="shared" si="15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1299922.4799999997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0</v>
      </c>
      <c r="AB49" s="18">
        <f>SUMIFS(Fluxo!$N:$N,Fluxo!$S:$S,"&gt;"&amp;AA$5,Fluxo!$S:$S,"&lt;="&amp;AB$5,Fluxo!$D:$D,$D49)</f>
        <v>27001.51</v>
      </c>
      <c r="AC49" s="18">
        <f>SUMIFS(Fluxo!$N:$N,Fluxo!$S:$S,"&gt;"&amp;AB$5,Fluxo!$S:$S,"&lt;="&amp;AC$5,Fluxo!$D:$D,$D49)</f>
        <v>4700.6099999999997</v>
      </c>
      <c r="AD49" s="18">
        <f>SUMIFS(Fluxo!$N:$N,Fluxo!$S:$S,"&gt;"&amp;AC$5,Fluxo!$S:$S,"&lt;="&amp;AD$5,Fluxo!$D:$D,$D49)</f>
        <v>13260.41</v>
      </c>
      <c r="AE49" s="18">
        <f>SUMIFS(Fluxo!$N:$N,Fluxo!$S:$S,"&gt;"&amp;AD$5,Fluxo!$S:$S,"&lt;="&amp;AE$5,Fluxo!$D:$D,$D49)</f>
        <v>13312.970000000001</v>
      </c>
      <c r="AF49" s="18">
        <f>SUMIFS(Fluxo!$N:$N,Fluxo!$S:$S,"&gt;"&amp;AE$5,Fluxo!$S:$S,"&lt;="&amp;AF$5,Fluxo!$D:$D,$D49)</f>
        <v>13312.970000000001</v>
      </c>
      <c r="AG49" s="18">
        <f>SUMIFS(Fluxo!$N:$N,Fluxo!$S:$S,"&gt;"&amp;AF$5,Fluxo!$S:$S,"&lt;="&amp;AG$5,Fluxo!$D:$D,$D49)</f>
        <v>13312.970000000001</v>
      </c>
      <c r="AH49" s="18">
        <f>SUMIFS(Fluxo!$N:$N,Fluxo!$S:$S,"&gt;"&amp;AG$5,Fluxo!$S:$S,"&lt;="&amp;AH$5,Fluxo!$D:$D,$D49)</f>
        <v>31262.63</v>
      </c>
      <c r="AI49" s="18">
        <f>SUMIFS(Fluxo!$N:$N,Fluxo!$S:$S,"&gt;"&amp;AH$5,Fluxo!$S:$S,"&lt;="&amp;AI$5,Fluxo!$D:$D,$D49)</f>
        <v>13312.970000000001</v>
      </c>
      <c r="AJ49" s="18">
        <f>SUMIFS(Fluxo!$N:$N,Fluxo!$S:$S,"&gt;"&amp;AI$5,Fluxo!$S:$S,"&lt;="&amp;AJ$5,Fluxo!$D:$D,$D49)</f>
        <v>13312.970000000001</v>
      </c>
      <c r="AK49" s="18">
        <f>SUMIFS(Fluxo!$N:$N,Fluxo!$S:$S,"&gt;"&amp;AJ$5,Fluxo!$S:$S,"&lt;="&amp;AK$5,Fluxo!$D:$D,$D49)</f>
        <v>31262.63</v>
      </c>
      <c r="AL49" s="18">
        <f>SUMIFS(Fluxo!$N:$N,Fluxo!$S:$S,"&gt;"&amp;AK$5,Fluxo!$S:$S,"&lt;="&amp;AL$5,Fluxo!$D:$D,$D49)</f>
        <v>13312.970000000001</v>
      </c>
      <c r="AM49" s="18">
        <f>SUMIFS(Fluxo!$N:$N,Fluxo!$S:$S,"&gt;"&amp;AL$5,Fluxo!$S:$S,"&lt;="&amp;AM$5,Fluxo!$D:$D,$D49)</f>
        <v>13312.970000000001</v>
      </c>
      <c r="AN49" s="18">
        <f>SUMIFS(Fluxo!$N:$N,Fluxo!$S:$S,"&gt;"&amp;AM$5,Fluxo!$S:$S,"&lt;="&amp;AN$5,Fluxo!$D:$D,$D49)</f>
        <v>31262.63</v>
      </c>
      <c r="AO49" s="18">
        <f>SUMIFS(Fluxo!$N:$N,Fluxo!$S:$S,"&gt;"&amp;AN$5,Fluxo!$S:$S,"&lt;="&amp;AO$5,Fluxo!$D:$D,$D49)</f>
        <v>13312.970000000001</v>
      </c>
      <c r="AP49" s="18">
        <f>SUMIFS(Fluxo!$N:$N,Fluxo!$S:$S,"&gt;"&amp;AO$5,Fluxo!$S:$S,"&lt;="&amp;AP$5,Fluxo!$D:$D,$D49)</f>
        <v>13312.970000000001</v>
      </c>
      <c r="AQ49" s="18">
        <f>SUMIFS(Fluxo!$N:$N,Fluxo!$S:$S,"&gt;"&amp;AP$5,Fluxo!$S:$S,"&lt;="&amp;AQ$5,Fluxo!$D:$D,$D49)</f>
        <v>31262.63</v>
      </c>
      <c r="AR49" s="18">
        <f>SUMIFS(Fluxo!$N:$N,Fluxo!$S:$S,"&gt;"&amp;AQ$5,Fluxo!$S:$S,"&lt;="&amp;AR$5,Fluxo!$D:$D,$D49)</f>
        <v>13312.970000000001</v>
      </c>
      <c r="AS49" s="18">
        <f>SUMIFS(Fluxo!$N:$N,Fluxo!$S:$S,"&gt;"&amp;AR$5,Fluxo!$S:$S,"&lt;="&amp;AS$5,Fluxo!$D:$D,$D49)</f>
        <v>13312.970000000001</v>
      </c>
      <c r="AT49" s="18">
        <f>SUMIFS(Fluxo!$N:$N,Fluxo!$S:$S,"&gt;"&amp;AS$5,Fluxo!$S:$S,"&lt;="&amp;AT$5,Fluxo!$D:$D,$D49)</f>
        <v>54904.84</v>
      </c>
      <c r="AU49" s="18">
        <f>SUMIFS(Fluxo!$N:$N,Fluxo!$S:$S,"&gt;"&amp;AT$5,Fluxo!$S:$S,"&lt;="&amp;AU$5,Fluxo!$D:$D,$D49)</f>
        <v>808790.59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638.79999999999995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 x14ac:dyDescent="0.25">
      <c r="A50" s="20">
        <f t="shared" si="15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 x14ac:dyDescent="0.25">
      <c r="A51" s="20">
        <f t="shared" si="15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 x14ac:dyDescent="0.25">
      <c r="A52" s="20">
        <f t="shared" si="15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1105896.0299999993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400000</v>
      </c>
      <c r="AB52" s="18">
        <f>SUMIFS(Fluxo!$N:$N,Fluxo!$S:$S,"&gt;"&amp;AA$5,Fluxo!$S:$S,"&lt;="&amp;AB$5,Fluxo!$D:$D,$D52)</f>
        <v>10286.09</v>
      </c>
      <c r="AC52" s="18">
        <f>SUMIFS(Fluxo!$N:$N,Fluxo!$S:$S,"&gt;"&amp;AB$5,Fluxo!$S:$S,"&lt;="&amp;AC$5,Fluxo!$D:$D,$D52)</f>
        <v>5100.87</v>
      </c>
      <c r="AD52" s="18">
        <f>SUMIFS(Fluxo!$N:$N,Fluxo!$S:$S,"&gt;"&amp;AC$5,Fluxo!$S:$S,"&lt;="&amp;AD$5,Fluxo!$D:$D,$D52)</f>
        <v>5135.6000000000004</v>
      </c>
      <c r="AE52" s="18">
        <f>SUMIFS(Fluxo!$N:$N,Fluxo!$S:$S,"&gt;"&amp;AD$5,Fluxo!$S:$S,"&lt;="&amp;AE$5,Fluxo!$D:$D,$D52)</f>
        <v>5155.96</v>
      </c>
      <c r="AF52" s="18">
        <f>SUMIFS(Fluxo!$N:$N,Fluxo!$S:$S,"&gt;"&amp;AE$5,Fluxo!$S:$S,"&lt;="&amp;AF$5,Fluxo!$D:$D,$D52)</f>
        <v>56715.54</v>
      </c>
      <c r="AG52" s="18">
        <f>SUMIFS(Fluxo!$N:$N,Fluxo!$S:$S,"&gt;"&amp;AF$5,Fluxo!$S:$S,"&lt;="&amp;AG$5,Fluxo!$D:$D,$D52)</f>
        <v>5155.96</v>
      </c>
      <c r="AH52" s="18">
        <f>SUMIFS(Fluxo!$N:$N,Fluxo!$S:$S,"&gt;"&amp;AG$5,Fluxo!$S:$S,"&lt;="&amp;AH$5,Fluxo!$D:$D,$D52)</f>
        <v>5155.96</v>
      </c>
      <c r="AI52" s="18">
        <f>SUMIFS(Fluxo!$N:$N,Fluxo!$S:$S,"&gt;"&amp;AH$5,Fluxo!$S:$S,"&lt;="&amp;AI$5,Fluxo!$D:$D,$D52)</f>
        <v>5155.96</v>
      </c>
      <c r="AJ52" s="18">
        <f>SUMIFS(Fluxo!$N:$N,Fluxo!$S:$S,"&gt;"&amp;AI$5,Fluxo!$S:$S,"&lt;="&amp;AJ$5,Fluxo!$D:$D,$D52)</f>
        <v>5155.96</v>
      </c>
      <c r="AK52" s="18">
        <f>SUMIFS(Fluxo!$N:$N,Fluxo!$S:$S,"&gt;"&amp;AJ$5,Fluxo!$S:$S,"&lt;="&amp;AK$5,Fluxo!$D:$D,$D52)</f>
        <v>5155.96</v>
      </c>
      <c r="AL52" s="18">
        <f>SUMIFS(Fluxo!$N:$N,Fluxo!$S:$S,"&gt;"&amp;AK$5,Fluxo!$S:$S,"&lt;="&amp;AL$5,Fluxo!$D:$D,$D52)</f>
        <v>5155.96</v>
      </c>
      <c r="AM52" s="18">
        <f>SUMIFS(Fluxo!$N:$N,Fluxo!$S:$S,"&gt;"&amp;AL$5,Fluxo!$S:$S,"&lt;="&amp;AM$5,Fluxo!$D:$D,$D52)</f>
        <v>5155.96</v>
      </c>
      <c r="AN52" s="18">
        <f>SUMIFS(Fluxo!$N:$N,Fluxo!$S:$S,"&gt;"&amp;AM$5,Fluxo!$S:$S,"&lt;="&amp;AN$5,Fluxo!$D:$D,$D52)</f>
        <v>5155.96</v>
      </c>
      <c r="AO52" s="18">
        <f>SUMIFS(Fluxo!$N:$N,Fluxo!$S:$S,"&gt;"&amp;AN$5,Fluxo!$S:$S,"&lt;="&amp;AO$5,Fluxo!$D:$D,$D52)</f>
        <v>5155.96</v>
      </c>
      <c r="AP52" s="18">
        <f>SUMIFS(Fluxo!$N:$N,Fluxo!$S:$S,"&gt;"&amp;AO$5,Fluxo!$S:$S,"&lt;="&amp;AP$5,Fluxo!$D:$D,$D52)</f>
        <v>5155.96</v>
      </c>
      <c r="AQ52" s="18">
        <f>SUMIFS(Fluxo!$N:$N,Fluxo!$S:$S,"&gt;"&amp;AP$5,Fluxo!$S:$S,"&lt;="&amp;AQ$5,Fluxo!$D:$D,$D52)</f>
        <v>5155.96</v>
      </c>
      <c r="AR52" s="18">
        <f>SUMIFS(Fluxo!$N:$N,Fluxo!$S:$S,"&gt;"&amp;AQ$5,Fluxo!$S:$S,"&lt;="&amp;AR$5,Fluxo!$D:$D,$D52)</f>
        <v>56715.54</v>
      </c>
      <c r="AS52" s="18">
        <f>SUMIFS(Fluxo!$N:$N,Fluxo!$S:$S,"&gt;"&amp;AR$5,Fluxo!$S:$S,"&lt;="&amp;AS$5,Fluxo!$D:$D,$D52)</f>
        <v>5155.96</v>
      </c>
      <c r="AT52" s="18">
        <f>SUMIFS(Fluxo!$N:$N,Fluxo!$S:$S,"&gt;"&amp;AS$5,Fluxo!$S:$S,"&lt;="&amp;AT$5,Fluxo!$D:$D,$D52)</f>
        <v>5155.96</v>
      </c>
      <c r="AU52" s="18">
        <f>SUMIFS(Fluxo!$N:$N,Fluxo!$S:$S,"&gt;"&amp;AT$5,Fluxo!$S:$S,"&lt;="&amp;AU$5,Fluxo!$D:$D,$D52)</f>
        <v>250579.56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642.42999999999995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 x14ac:dyDescent="0.25">
      <c r="A53" s="20">
        <f t="shared" si="15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827535.27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20560.88</v>
      </c>
      <c r="AD53" s="18">
        <f>SUMIFS(Fluxo!$N:$N,Fluxo!$S:$S,"&gt;"&amp;AC$5,Fluxo!$S:$S,"&lt;="&amp;AD$5,Fluxo!$D:$D,$D53)</f>
        <v>7648.11</v>
      </c>
      <c r="AE53" s="18">
        <f>SUMIFS(Fluxo!$N:$N,Fluxo!$S:$S,"&gt;"&amp;AD$5,Fluxo!$S:$S,"&lt;="&amp;AE$5,Fluxo!$D:$D,$D53)</f>
        <v>1686.82</v>
      </c>
      <c r="AF53" s="18">
        <f>SUMIFS(Fluxo!$N:$N,Fluxo!$S:$S,"&gt;"&amp;AE$5,Fluxo!$S:$S,"&lt;="&amp;AF$5,Fluxo!$D:$D,$D53)</f>
        <v>1686.82</v>
      </c>
      <c r="AG53" s="18">
        <f>SUMIFS(Fluxo!$N:$N,Fluxo!$S:$S,"&gt;"&amp;AF$5,Fluxo!$S:$S,"&lt;="&amp;AG$5,Fluxo!$D:$D,$D53)</f>
        <v>22162.61</v>
      </c>
      <c r="AH53" s="18">
        <f>SUMIFS(Fluxo!$N:$N,Fluxo!$S:$S,"&gt;"&amp;AG$5,Fluxo!$S:$S,"&lt;="&amp;AH$5,Fluxo!$D:$D,$D53)</f>
        <v>4095.16</v>
      </c>
      <c r="AI53" s="18">
        <f>SUMIFS(Fluxo!$N:$N,Fluxo!$S:$S,"&gt;"&amp;AH$5,Fluxo!$S:$S,"&lt;="&amp;AI$5,Fluxo!$D:$D,$D53)</f>
        <v>4095.16</v>
      </c>
      <c r="AJ53" s="18">
        <f>SUMIFS(Fluxo!$N:$N,Fluxo!$S:$S,"&gt;"&amp;AI$5,Fluxo!$S:$S,"&lt;="&amp;AJ$5,Fluxo!$D:$D,$D53)</f>
        <v>4095.16</v>
      </c>
      <c r="AK53" s="18">
        <f>SUMIFS(Fluxo!$N:$N,Fluxo!$S:$S,"&gt;"&amp;AJ$5,Fluxo!$S:$S,"&lt;="&amp;AK$5,Fluxo!$D:$D,$D53)</f>
        <v>4095.16</v>
      </c>
      <c r="AL53" s="18">
        <f>SUMIFS(Fluxo!$N:$N,Fluxo!$S:$S,"&gt;"&amp;AK$5,Fluxo!$S:$S,"&lt;="&amp;AL$5,Fluxo!$D:$D,$D53)</f>
        <v>4095.16</v>
      </c>
      <c r="AM53" s="18">
        <f>SUMIFS(Fluxo!$N:$N,Fluxo!$S:$S,"&gt;"&amp;AL$5,Fluxo!$S:$S,"&lt;="&amp;AM$5,Fluxo!$D:$D,$D53)</f>
        <v>24570.95</v>
      </c>
      <c r="AN53" s="18">
        <f>SUMIFS(Fluxo!$N:$N,Fluxo!$S:$S,"&gt;"&amp;AM$5,Fluxo!$S:$S,"&lt;="&amp;AN$5,Fluxo!$D:$D,$D53)</f>
        <v>4095.16</v>
      </c>
      <c r="AO53" s="18">
        <f>SUMIFS(Fluxo!$N:$N,Fluxo!$S:$S,"&gt;"&amp;AN$5,Fluxo!$S:$S,"&lt;="&amp;AO$5,Fluxo!$D:$D,$D53)</f>
        <v>4095.16</v>
      </c>
      <c r="AP53" s="18">
        <f>SUMIFS(Fluxo!$N:$N,Fluxo!$S:$S,"&gt;"&amp;AO$5,Fluxo!$S:$S,"&lt;="&amp;AP$5,Fluxo!$D:$D,$D53)</f>
        <v>4095.16</v>
      </c>
      <c r="AQ53" s="18">
        <f>SUMIFS(Fluxo!$N:$N,Fluxo!$S:$S,"&gt;"&amp;AP$5,Fluxo!$S:$S,"&lt;="&amp;AQ$5,Fluxo!$D:$D,$D53)</f>
        <v>4095.16</v>
      </c>
      <c r="AR53" s="18">
        <f>SUMIFS(Fluxo!$N:$N,Fluxo!$S:$S,"&gt;"&amp;AQ$5,Fluxo!$S:$S,"&lt;="&amp;AR$5,Fluxo!$D:$D,$D53)</f>
        <v>4095.16</v>
      </c>
      <c r="AS53" s="18">
        <f>SUMIFS(Fluxo!$N:$N,Fluxo!$S:$S,"&gt;"&amp;AR$5,Fluxo!$S:$S,"&lt;="&amp;AS$5,Fluxo!$D:$D,$D53)</f>
        <v>24570.95</v>
      </c>
      <c r="AT53" s="18">
        <f>SUMIFS(Fluxo!$N:$N,Fluxo!$S:$S,"&gt;"&amp;AS$5,Fluxo!$S:$S,"&lt;="&amp;AT$5,Fluxo!$D:$D,$D53)</f>
        <v>112616.87</v>
      </c>
      <c r="AU53" s="18">
        <f>SUMIFS(Fluxo!$N:$N,Fluxo!$S:$S,"&gt;"&amp;AT$5,Fluxo!$S:$S,"&lt;="&amp;AU$5,Fluxo!$D:$D,$D53)</f>
        <v>558130.22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449.44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 x14ac:dyDescent="0.25">
      <c r="A54" s="20">
        <f t="shared" si="15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1143753.5499999998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1044.58</v>
      </c>
      <c r="AD54" s="18">
        <f>SUMIFS(Fluxo!$N:$N,Fluxo!$S:$S,"&gt;"&amp;AC$5,Fluxo!$S:$S,"&lt;="&amp;AD$5,Fluxo!$D:$D,$D54)</f>
        <v>3150.73</v>
      </c>
      <c r="AE54" s="18">
        <f>SUMIFS(Fluxo!$N:$N,Fluxo!$S:$S,"&gt;"&amp;AD$5,Fluxo!$S:$S,"&lt;="&amp;AE$5,Fluxo!$D:$D,$D54)</f>
        <v>3081.56</v>
      </c>
      <c r="AF54" s="18">
        <f>SUMIFS(Fluxo!$N:$N,Fluxo!$S:$S,"&gt;"&amp;AE$5,Fluxo!$S:$S,"&lt;="&amp;AF$5,Fluxo!$D:$D,$D54)</f>
        <v>3081.56</v>
      </c>
      <c r="AG54" s="18">
        <f>SUMIFS(Fluxo!$N:$N,Fluxo!$S:$S,"&gt;"&amp;AF$5,Fluxo!$S:$S,"&lt;="&amp;AG$5,Fluxo!$D:$D,$D54)</f>
        <v>3081.56</v>
      </c>
      <c r="AH54" s="18">
        <f>SUMIFS(Fluxo!$N:$N,Fluxo!$S:$S,"&gt;"&amp;AG$5,Fluxo!$S:$S,"&lt;="&amp;AH$5,Fluxo!$D:$D,$D54)</f>
        <v>66433.3</v>
      </c>
      <c r="AI54" s="18">
        <f>SUMIFS(Fluxo!$N:$N,Fluxo!$S:$S,"&gt;"&amp;AH$5,Fluxo!$S:$S,"&lt;="&amp;AI$5,Fluxo!$D:$D,$D54)</f>
        <v>1055.8599999999999</v>
      </c>
      <c r="AJ54" s="18">
        <f>SUMIFS(Fluxo!$N:$N,Fluxo!$S:$S,"&gt;"&amp;AI$5,Fluxo!$S:$S,"&lt;="&amp;AJ$5,Fluxo!$D:$D,$D54)</f>
        <v>1055.8599999999999</v>
      </c>
      <c r="AK54" s="18">
        <f>SUMIFS(Fluxo!$N:$N,Fluxo!$S:$S,"&gt;"&amp;AJ$5,Fluxo!$S:$S,"&lt;="&amp;AK$5,Fluxo!$D:$D,$D54)</f>
        <v>1055.8599999999999</v>
      </c>
      <c r="AL54" s="18">
        <f>SUMIFS(Fluxo!$N:$N,Fluxo!$S:$S,"&gt;"&amp;AK$5,Fluxo!$S:$S,"&lt;="&amp;AL$5,Fluxo!$D:$D,$D54)</f>
        <v>1055.8599999999999</v>
      </c>
      <c r="AM54" s="18">
        <f>SUMIFS(Fluxo!$N:$N,Fluxo!$S:$S,"&gt;"&amp;AL$5,Fluxo!$S:$S,"&lt;="&amp;AM$5,Fluxo!$D:$D,$D54)</f>
        <v>1055.8599999999999</v>
      </c>
      <c r="AN54" s="18">
        <f>SUMIFS(Fluxo!$N:$N,Fluxo!$S:$S,"&gt;"&amp;AM$5,Fluxo!$S:$S,"&lt;="&amp;AN$5,Fluxo!$D:$D,$D54)</f>
        <v>64407.6</v>
      </c>
      <c r="AO54" s="18">
        <f>SUMIFS(Fluxo!$N:$N,Fluxo!$S:$S,"&gt;"&amp;AN$5,Fluxo!$S:$S,"&lt;="&amp;AO$5,Fluxo!$D:$D,$D54)</f>
        <v>1055.8599999999999</v>
      </c>
      <c r="AP54" s="18">
        <f>SUMIFS(Fluxo!$N:$N,Fluxo!$S:$S,"&gt;"&amp;AO$5,Fluxo!$S:$S,"&lt;="&amp;AP$5,Fluxo!$D:$D,$D54)</f>
        <v>1055.8599999999999</v>
      </c>
      <c r="AQ54" s="18">
        <f>SUMIFS(Fluxo!$N:$N,Fluxo!$S:$S,"&gt;"&amp;AP$5,Fluxo!$S:$S,"&lt;="&amp;AQ$5,Fluxo!$D:$D,$D54)</f>
        <v>1055.8599999999999</v>
      </c>
      <c r="AR54" s="18">
        <f>SUMIFS(Fluxo!$N:$N,Fluxo!$S:$S,"&gt;"&amp;AQ$5,Fluxo!$S:$S,"&lt;="&amp;AR$5,Fluxo!$D:$D,$D54)</f>
        <v>1055.8599999999999</v>
      </c>
      <c r="AS54" s="18">
        <f>SUMIFS(Fluxo!$N:$N,Fluxo!$S:$S,"&gt;"&amp;AR$5,Fluxo!$S:$S,"&lt;="&amp;AS$5,Fluxo!$D:$D,$D54)</f>
        <v>1055.8599999999999</v>
      </c>
      <c r="AT54" s="18">
        <f>SUMIFS(Fluxo!$N:$N,Fluxo!$S:$S,"&gt;"&amp;AS$5,Fluxo!$S:$S,"&lt;="&amp;AT$5,Fluxo!$D:$D,$D54)</f>
        <v>126703.48</v>
      </c>
      <c r="AU54" s="18">
        <f>SUMIFS(Fluxo!$N:$N,Fluxo!$S:$S,"&gt;"&amp;AT$5,Fluxo!$S:$S,"&lt;="&amp;AU$5,Fluxo!$D:$D,$D54)</f>
        <v>642386.68000000005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633.52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 x14ac:dyDescent="0.25">
      <c r="A55" s="20">
        <f t="shared" si="15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 x14ac:dyDescent="0.25">
      <c r="A56" s="20">
        <f t="shared" si="15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 x14ac:dyDescent="0.25">
      <c r="A57" s="20">
        <f t="shared" si="15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7"/>
        <v>1169150.4699999997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395298</v>
      </c>
      <c r="AD57" s="18">
        <f>SUMIFS(Fluxo!$N:$N,Fluxo!$S:$S,"&gt;"&amp;AC$5,Fluxo!$S:$S,"&lt;="&amp;AD$5,Fluxo!$D:$D,$D57)</f>
        <v>4027.24</v>
      </c>
      <c r="AE57" s="18">
        <f>SUMIFS(Fluxo!$N:$N,Fluxo!$S:$S,"&gt;"&amp;AD$5,Fluxo!$S:$S,"&lt;="&amp;AE$5,Fluxo!$D:$D,$D57)</f>
        <v>4043.2</v>
      </c>
      <c r="AF57" s="18">
        <f>SUMIFS(Fluxo!$N:$N,Fluxo!$S:$S,"&gt;"&amp;AE$5,Fluxo!$S:$S,"&lt;="&amp;AF$5,Fluxo!$D:$D,$D57)</f>
        <v>4043.2</v>
      </c>
      <c r="AG57" s="18">
        <f>SUMIFS(Fluxo!$N:$N,Fluxo!$S:$S,"&gt;"&amp;AF$5,Fluxo!$S:$S,"&lt;="&amp;AG$5,Fluxo!$D:$D,$D57)</f>
        <v>4043.2</v>
      </c>
      <c r="AH57" s="18">
        <f>SUMIFS(Fluxo!$N:$N,Fluxo!$S:$S,"&gt;"&amp;AG$5,Fluxo!$S:$S,"&lt;="&amp;AH$5,Fluxo!$D:$D,$D57)</f>
        <v>4043.2</v>
      </c>
      <c r="AI57" s="18">
        <f>SUMIFS(Fluxo!$N:$N,Fluxo!$S:$S,"&gt;"&amp;AH$5,Fluxo!$S:$S,"&lt;="&amp;AI$5,Fluxo!$D:$D,$D57)</f>
        <v>54583.199999999997</v>
      </c>
      <c r="AJ57" s="18">
        <f>SUMIFS(Fluxo!$N:$N,Fluxo!$S:$S,"&gt;"&amp;AI$5,Fluxo!$S:$S,"&lt;="&amp;AJ$5,Fluxo!$D:$D,$D57)</f>
        <v>4043.2</v>
      </c>
      <c r="AK57" s="18">
        <f>SUMIFS(Fluxo!$N:$N,Fluxo!$S:$S,"&gt;"&amp;AJ$5,Fluxo!$S:$S,"&lt;="&amp;AK$5,Fluxo!$D:$D,$D57)</f>
        <v>4043.2</v>
      </c>
      <c r="AL57" s="18">
        <f>SUMIFS(Fluxo!$N:$N,Fluxo!$S:$S,"&gt;"&amp;AK$5,Fluxo!$S:$S,"&lt;="&amp;AL$5,Fluxo!$D:$D,$D57)</f>
        <v>4043.2</v>
      </c>
      <c r="AM57" s="18">
        <f>SUMIFS(Fluxo!$N:$N,Fluxo!$S:$S,"&gt;"&amp;AL$5,Fluxo!$S:$S,"&lt;="&amp;AM$5,Fluxo!$D:$D,$D57)</f>
        <v>4043.2</v>
      </c>
      <c r="AN57" s="18">
        <f>SUMIFS(Fluxo!$N:$N,Fluxo!$S:$S,"&gt;"&amp;AM$5,Fluxo!$S:$S,"&lt;="&amp;AN$5,Fluxo!$D:$D,$D57)</f>
        <v>4043.2</v>
      </c>
      <c r="AO57" s="18">
        <f>SUMIFS(Fluxo!$N:$N,Fluxo!$S:$S,"&gt;"&amp;AN$5,Fluxo!$S:$S,"&lt;="&amp;AO$5,Fluxo!$D:$D,$D57)</f>
        <v>54583.199999999997</v>
      </c>
      <c r="AP57" s="18">
        <f>SUMIFS(Fluxo!$N:$N,Fluxo!$S:$S,"&gt;"&amp;AO$5,Fluxo!$S:$S,"&lt;="&amp;AP$5,Fluxo!$D:$D,$D57)</f>
        <v>4043.2</v>
      </c>
      <c r="AQ57" s="18">
        <f>SUMIFS(Fluxo!$N:$N,Fluxo!$S:$S,"&gt;"&amp;AP$5,Fluxo!$S:$S,"&lt;="&amp;AQ$5,Fluxo!$D:$D,$D57)</f>
        <v>4043.2</v>
      </c>
      <c r="AR57" s="18">
        <f>SUMIFS(Fluxo!$N:$N,Fluxo!$S:$S,"&gt;"&amp;AQ$5,Fluxo!$S:$S,"&lt;="&amp;AR$5,Fluxo!$D:$D,$D57)</f>
        <v>4043.2</v>
      </c>
      <c r="AS57" s="18">
        <f>SUMIFS(Fluxo!$N:$N,Fluxo!$S:$S,"&gt;"&amp;AR$5,Fluxo!$S:$S,"&lt;="&amp;AS$5,Fluxo!$D:$D,$D57)</f>
        <v>4043.2</v>
      </c>
      <c r="AT57" s="18">
        <f>SUMIFS(Fluxo!$N:$N,Fluxo!$S:$S,"&gt;"&amp;AS$5,Fluxo!$S:$S,"&lt;="&amp;AT$5,Fluxo!$D:$D,$D57)</f>
        <v>80863.990000000005</v>
      </c>
      <c r="AU57" s="18">
        <f>SUMIFS(Fluxo!$N:$N,Fluxo!$S:$S,"&gt;"&amp;AT$5,Fluxo!$S:$S,"&lt;="&amp;AU$5,Fluxo!$D:$D,$D57)</f>
        <v>526626.76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606.48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 x14ac:dyDescent="0.25">
      <c r="A58" s="20">
        <f t="shared" si="15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 x14ac:dyDescent="0.25">
      <c r="A59" s="20">
        <f t="shared" si="15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 x14ac:dyDescent="0.25">
      <c r="A60" s="20">
        <f t="shared" si="15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 x14ac:dyDescent="0.25">
      <c r="A61" s="20">
        <f t="shared" si="15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 x14ac:dyDescent="0.25">
      <c r="A62" s="20">
        <f t="shared" si="15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 x14ac:dyDescent="0.25">
      <c r="A63" s="20">
        <f t="shared" si="15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7"/>
        <v>841285.63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251600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406.68</v>
      </c>
      <c r="AG63" s="18">
        <f>SUMIFS(Fluxo!$N:$N,Fluxo!$S:$S,"&gt;"&amp;AF$5,Fluxo!$S:$S,"&lt;="&amp;AG$5,Fluxo!$D:$D,$D63)</f>
        <v>406.68</v>
      </c>
      <c r="AH63" s="18">
        <f>SUMIFS(Fluxo!$N:$N,Fluxo!$S:$S,"&gt;"&amp;AG$5,Fluxo!$S:$S,"&lt;="&amp;AH$5,Fluxo!$D:$D,$D63)</f>
        <v>406.68</v>
      </c>
      <c r="AI63" s="18">
        <f>SUMIFS(Fluxo!$N:$N,Fluxo!$S:$S,"&gt;"&amp;AH$5,Fluxo!$S:$S,"&lt;="&amp;AI$5,Fluxo!$D:$D,$D63)</f>
        <v>406.68</v>
      </c>
      <c r="AJ63" s="18">
        <f>SUMIFS(Fluxo!$N:$N,Fluxo!$S:$S,"&gt;"&amp;AI$5,Fluxo!$S:$S,"&lt;="&amp;AJ$5,Fluxo!$D:$D,$D63)</f>
        <v>406.68</v>
      </c>
      <c r="AK63" s="18">
        <f>SUMIFS(Fluxo!$N:$N,Fluxo!$S:$S,"&gt;"&amp;AJ$5,Fluxo!$S:$S,"&lt;="&amp;AK$5,Fluxo!$D:$D,$D63)</f>
        <v>406.68</v>
      </c>
      <c r="AL63" s="18">
        <f>SUMIFS(Fluxo!$N:$N,Fluxo!$S:$S,"&gt;"&amp;AK$5,Fluxo!$S:$S,"&lt;="&amp;AL$5,Fluxo!$D:$D,$D63)</f>
        <v>406.68</v>
      </c>
      <c r="AM63" s="18">
        <f>SUMIFS(Fluxo!$N:$N,Fluxo!$S:$S,"&gt;"&amp;AL$5,Fluxo!$S:$S,"&lt;="&amp;AM$5,Fluxo!$D:$D,$D63)</f>
        <v>406.68</v>
      </c>
      <c r="AN63" s="18">
        <f>SUMIFS(Fluxo!$N:$N,Fluxo!$S:$S,"&gt;"&amp;AM$5,Fluxo!$S:$S,"&lt;="&amp;AN$5,Fluxo!$D:$D,$D63)</f>
        <v>406.68</v>
      </c>
      <c r="AO63" s="18">
        <f>SUMIFS(Fluxo!$N:$N,Fluxo!$S:$S,"&gt;"&amp;AN$5,Fluxo!$S:$S,"&lt;="&amp;AO$5,Fluxo!$D:$D,$D63)</f>
        <v>406.68</v>
      </c>
      <c r="AP63" s="18">
        <f>SUMIFS(Fluxo!$N:$N,Fluxo!$S:$S,"&gt;"&amp;AO$5,Fluxo!$S:$S,"&lt;="&amp;AP$5,Fluxo!$D:$D,$D63)</f>
        <v>406.68</v>
      </c>
      <c r="AQ63" s="18">
        <f>SUMIFS(Fluxo!$N:$N,Fluxo!$S:$S,"&gt;"&amp;AP$5,Fluxo!$S:$S,"&lt;="&amp;AQ$5,Fluxo!$D:$D,$D63)</f>
        <v>406.68</v>
      </c>
      <c r="AR63" s="18">
        <f>SUMIFS(Fluxo!$N:$N,Fluxo!$S:$S,"&gt;"&amp;AQ$5,Fluxo!$S:$S,"&lt;="&amp;AR$5,Fluxo!$D:$D,$D63)</f>
        <v>406.68</v>
      </c>
      <c r="AS63" s="18">
        <f>SUMIFS(Fluxo!$N:$N,Fluxo!$S:$S,"&gt;"&amp;AR$5,Fluxo!$S:$S,"&lt;="&amp;AS$5,Fluxo!$D:$D,$D63)</f>
        <v>406.68</v>
      </c>
      <c r="AT63" s="18">
        <f>SUMIFS(Fluxo!$N:$N,Fluxo!$S:$S,"&gt;"&amp;AS$5,Fluxo!$S:$S,"&lt;="&amp;AT$5,Fluxo!$D:$D,$D63)</f>
        <v>813.36</v>
      </c>
      <c r="AU63" s="18">
        <f>SUMIFS(Fluxo!$N:$N,Fluxo!$S:$S,"&gt;"&amp;AT$5,Fluxo!$S:$S,"&lt;="&amp;AU$5,Fluxo!$D:$D,$D63)</f>
        <v>582365.39</v>
      </c>
      <c r="AV63" s="18">
        <f>SUMIFS(Fluxo!$N:$N,Fluxo!$S:$S,"&gt;"&amp;AU$5,Fluxo!$S:$S,"&lt;="&amp;AV$5,Fluxo!$D:$D,$D63)</f>
        <v>406.68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406.68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 x14ac:dyDescent="0.25">
      <c r="A64" s="20">
        <f t="shared" si="15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7"/>
        <v>1230491.78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6267.49</v>
      </c>
      <c r="AD64" s="18">
        <f>SUMIFS(Fluxo!$N:$N,Fluxo!$S:$S,"&gt;"&amp;AC$5,Fluxo!$S:$S,"&lt;="&amp;AD$5,Fluxo!$D:$D,$D64)</f>
        <v>11327.21</v>
      </c>
      <c r="AE64" s="18">
        <f>SUMIFS(Fluxo!$N:$N,Fluxo!$S:$S,"&gt;"&amp;AD$5,Fluxo!$S:$S,"&lt;="&amp;AE$5,Fluxo!$D:$D,$D64)</f>
        <v>11372.11</v>
      </c>
      <c r="AF64" s="18">
        <f>SUMIFS(Fluxo!$N:$N,Fluxo!$S:$S,"&gt;"&amp;AE$5,Fluxo!$S:$S,"&lt;="&amp;AF$5,Fluxo!$D:$D,$D64)</f>
        <v>11372.11</v>
      </c>
      <c r="AG64" s="18">
        <f>SUMIFS(Fluxo!$N:$N,Fluxo!$S:$S,"&gt;"&amp;AF$5,Fluxo!$S:$S,"&lt;="&amp;AG$5,Fluxo!$D:$D,$D64)</f>
        <v>11372.11</v>
      </c>
      <c r="AH64" s="18">
        <f>SUMIFS(Fluxo!$N:$N,Fluxo!$S:$S,"&gt;"&amp;AG$5,Fluxo!$S:$S,"&lt;="&amp;AH$5,Fluxo!$D:$D,$D64)</f>
        <v>11372.11</v>
      </c>
      <c r="AI64" s="18">
        <f>SUMIFS(Fluxo!$N:$N,Fluxo!$S:$S,"&gt;"&amp;AH$5,Fluxo!$S:$S,"&lt;="&amp;AI$5,Fluxo!$D:$D,$D64)</f>
        <v>11372.11</v>
      </c>
      <c r="AJ64" s="18">
        <f>SUMIFS(Fluxo!$N:$N,Fluxo!$S:$S,"&gt;"&amp;AI$5,Fluxo!$S:$S,"&lt;="&amp;AJ$5,Fluxo!$D:$D,$D64)</f>
        <v>11372.11</v>
      </c>
      <c r="AK64" s="18">
        <f>SUMIFS(Fluxo!$N:$N,Fluxo!$S:$S,"&gt;"&amp;AJ$5,Fluxo!$S:$S,"&lt;="&amp;AK$5,Fluxo!$D:$D,$D64)</f>
        <v>11372.11</v>
      </c>
      <c r="AL64" s="18">
        <f>SUMIFS(Fluxo!$N:$N,Fluxo!$S:$S,"&gt;"&amp;AK$5,Fluxo!$S:$S,"&lt;="&amp;AL$5,Fluxo!$D:$D,$D64)</f>
        <v>11372.11</v>
      </c>
      <c r="AM64" s="18">
        <f>SUMIFS(Fluxo!$N:$N,Fluxo!$S:$S,"&gt;"&amp;AL$5,Fluxo!$S:$S,"&lt;="&amp;AM$5,Fluxo!$D:$D,$D64)</f>
        <v>11372.11</v>
      </c>
      <c r="AN64" s="18">
        <f>SUMIFS(Fluxo!$N:$N,Fluxo!$S:$S,"&gt;"&amp;AM$5,Fluxo!$S:$S,"&lt;="&amp;AN$5,Fluxo!$D:$D,$D64)</f>
        <v>11372.11</v>
      </c>
      <c r="AO64" s="18">
        <f>SUMIFS(Fluxo!$N:$N,Fluxo!$S:$S,"&gt;"&amp;AN$5,Fluxo!$S:$S,"&lt;="&amp;AO$5,Fluxo!$D:$D,$D64)</f>
        <v>11372.11</v>
      </c>
      <c r="AP64" s="18">
        <f>SUMIFS(Fluxo!$N:$N,Fluxo!$S:$S,"&gt;"&amp;AO$5,Fluxo!$S:$S,"&lt;="&amp;AP$5,Fluxo!$D:$D,$D64)</f>
        <v>11372.11</v>
      </c>
      <c r="AQ64" s="18">
        <f>SUMIFS(Fluxo!$N:$N,Fluxo!$S:$S,"&gt;"&amp;AP$5,Fluxo!$S:$S,"&lt;="&amp;AQ$5,Fluxo!$D:$D,$D64)</f>
        <v>11372.11</v>
      </c>
      <c r="AR64" s="18">
        <f>SUMIFS(Fluxo!$N:$N,Fluxo!$S:$S,"&gt;"&amp;AQ$5,Fluxo!$S:$S,"&lt;="&amp;AR$5,Fluxo!$D:$D,$D64)</f>
        <v>11372.11</v>
      </c>
      <c r="AS64" s="18">
        <f>SUMIFS(Fluxo!$N:$N,Fluxo!$S:$S,"&gt;"&amp;AR$5,Fluxo!$S:$S,"&lt;="&amp;AS$5,Fluxo!$D:$D,$D64)</f>
        <v>11372.11</v>
      </c>
      <c r="AT64" s="18">
        <f>SUMIFS(Fluxo!$N:$N,Fluxo!$S:$S,"&gt;"&amp;AS$5,Fluxo!$S:$S,"&lt;="&amp;AT$5,Fluxo!$D:$D,$D64)</f>
        <v>80245.539999999994</v>
      </c>
      <c r="AU64" s="18">
        <f>SUMIFS(Fluxo!$N:$N,Fluxo!$S:$S,"&gt;"&amp;AT$5,Fluxo!$S:$S,"&lt;="&amp;AU$5,Fluxo!$D:$D,$D64)</f>
        <v>650411.2300000001</v>
      </c>
      <c r="AV64" s="18">
        <f>SUMIFS(Fluxo!$N:$N,Fluxo!$S:$S,"&gt;"&amp;AU$5,Fluxo!$S:$S,"&lt;="&amp;AV$5,Fluxo!$D:$D,$D64)</f>
        <v>6335.17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1055.8599999999999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 x14ac:dyDescent="0.25">
      <c r="A65" s="20">
        <f t="shared" si="15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 x14ac:dyDescent="0.25">
      <c r="A66" s="20">
        <f t="shared" si="15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 x14ac:dyDescent="0.25">
      <c r="A67" s="20">
        <f t="shared" si="15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 x14ac:dyDescent="0.25">
      <c r="A68" s="20">
        <f t="shared" si="15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7"/>
        <v>786293.84999999974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48050.729999999996</v>
      </c>
      <c r="AD68" s="18">
        <f>SUMIFS(Fluxo!$N:$N,Fluxo!$S:$S,"&gt;"&amp;AC$5,Fluxo!$S:$S,"&lt;="&amp;AD$5,Fluxo!$D:$D,$D68)</f>
        <v>6310.16</v>
      </c>
      <c r="AE68" s="18">
        <f>SUMIFS(Fluxo!$N:$N,Fluxo!$S:$S,"&gt;"&amp;AD$5,Fluxo!$S:$S,"&lt;="&amp;AE$5,Fluxo!$D:$D,$D68)</f>
        <v>6335.17</v>
      </c>
      <c r="AF68" s="18">
        <f>SUMIFS(Fluxo!$N:$N,Fluxo!$S:$S,"&gt;"&amp;AE$5,Fluxo!$S:$S,"&lt;="&amp;AF$5,Fluxo!$D:$D,$D68)</f>
        <v>6335.17</v>
      </c>
      <c r="AG68" s="18">
        <f>SUMIFS(Fluxo!$N:$N,Fluxo!$S:$S,"&gt;"&amp;AF$5,Fluxo!$S:$S,"&lt;="&amp;AG$5,Fluxo!$D:$D,$D68)</f>
        <v>6335.17</v>
      </c>
      <c r="AH68" s="18">
        <f>SUMIFS(Fluxo!$N:$N,Fluxo!$S:$S,"&gt;"&amp;AG$5,Fluxo!$S:$S,"&lt;="&amp;AH$5,Fluxo!$D:$D,$D68)</f>
        <v>6335.17</v>
      </c>
      <c r="AI68" s="18">
        <f>SUMIFS(Fluxo!$N:$N,Fluxo!$S:$S,"&gt;"&amp;AH$5,Fluxo!$S:$S,"&lt;="&amp;AI$5,Fluxo!$D:$D,$D68)</f>
        <v>48569.67</v>
      </c>
      <c r="AJ68" s="18">
        <f>SUMIFS(Fluxo!$N:$N,Fluxo!$S:$S,"&gt;"&amp;AI$5,Fluxo!$S:$S,"&lt;="&amp;AJ$5,Fluxo!$D:$D,$D68)</f>
        <v>6335.17</v>
      </c>
      <c r="AK68" s="18">
        <f>SUMIFS(Fluxo!$N:$N,Fluxo!$S:$S,"&gt;"&amp;AJ$5,Fluxo!$S:$S,"&lt;="&amp;AK$5,Fluxo!$D:$D,$D68)</f>
        <v>6335.17</v>
      </c>
      <c r="AL68" s="18">
        <f>SUMIFS(Fluxo!$N:$N,Fluxo!$S:$S,"&gt;"&amp;AK$5,Fluxo!$S:$S,"&lt;="&amp;AL$5,Fluxo!$D:$D,$D68)</f>
        <v>6335.17</v>
      </c>
      <c r="AM68" s="18">
        <f>SUMIFS(Fluxo!$N:$N,Fluxo!$S:$S,"&gt;"&amp;AL$5,Fluxo!$S:$S,"&lt;="&amp;AM$5,Fluxo!$D:$D,$D68)</f>
        <v>6335.17</v>
      </c>
      <c r="AN68" s="18">
        <f>SUMIFS(Fluxo!$N:$N,Fluxo!$S:$S,"&gt;"&amp;AM$5,Fluxo!$S:$S,"&lt;="&amp;AN$5,Fluxo!$D:$D,$D68)</f>
        <v>6335.17</v>
      </c>
      <c r="AO68" s="18">
        <f>SUMIFS(Fluxo!$N:$N,Fluxo!$S:$S,"&gt;"&amp;AN$5,Fluxo!$S:$S,"&lt;="&amp;AO$5,Fluxo!$D:$D,$D68)</f>
        <v>48569.67</v>
      </c>
      <c r="AP68" s="18">
        <f>SUMIFS(Fluxo!$N:$N,Fluxo!$S:$S,"&gt;"&amp;AO$5,Fluxo!$S:$S,"&lt;="&amp;AP$5,Fluxo!$D:$D,$D68)</f>
        <v>6335.17</v>
      </c>
      <c r="AQ68" s="18">
        <f>SUMIFS(Fluxo!$N:$N,Fluxo!$S:$S,"&gt;"&amp;AP$5,Fluxo!$S:$S,"&lt;="&amp;AQ$5,Fluxo!$D:$D,$D68)</f>
        <v>6335.17</v>
      </c>
      <c r="AR68" s="18">
        <f>SUMIFS(Fluxo!$N:$N,Fluxo!$S:$S,"&gt;"&amp;AQ$5,Fluxo!$S:$S,"&lt;="&amp;AR$5,Fluxo!$D:$D,$D68)</f>
        <v>6335.17</v>
      </c>
      <c r="AS68" s="18">
        <f>SUMIFS(Fluxo!$N:$N,Fluxo!$S:$S,"&gt;"&amp;AR$5,Fluxo!$S:$S,"&lt;="&amp;AS$5,Fluxo!$D:$D,$D68)</f>
        <v>6335.17</v>
      </c>
      <c r="AT68" s="18">
        <f>SUMIFS(Fluxo!$N:$N,Fluxo!$S:$S,"&gt;"&amp;AS$5,Fluxo!$S:$S,"&lt;="&amp;AT$5,Fluxo!$D:$D,$D68)</f>
        <v>363216.67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455.38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 x14ac:dyDescent="0.25">
      <c r="A69" s="20">
        <f t="shared" si="15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7"/>
        <v>1148363.6600000001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6484.92</v>
      </c>
      <c r="AD69" s="18">
        <f>SUMIFS(Fluxo!$N:$N,Fluxo!$S:$S,"&gt;"&amp;AC$5,Fluxo!$S:$S,"&lt;="&amp;AD$5,Fluxo!$D:$D,$D69)</f>
        <v>6529.08</v>
      </c>
      <c r="AE69" s="18">
        <f>SUMIFS(Fluxo!$N:$N,Fluxo!$S:$S,"&gt;"&amp;AD$5,Fluxo!$S:$S,"&lt;="&amp;AE$5,Fluxo!$D:$D,$D69)</f>
        <v>6554.96</v>
      </c>
      <c r="AF69" s="18">
        <f>SUMIFS(Fluxo!$N:$N,Fluxo!$S:$S,"&gt;"&amp;AE$5,Fluxo!$S:$S,"&lt;="&amp;AF$5,Fluxo!$D:$D,$D69)</f>
        <v>6554.96</v>
      </c>
      <c r="AG69" s="18">
        <f>SUMIFS(Fluxo!$N:$N,Fluxo!$S:$S,"&gt;"&amp;AF$5,Fluxo!$S:$S,"&lt;="&amp;AG$5,Fluxo!$D:$D,$D69)</f>
        <v>6554.96</v>
      </c>
      <c r="AH69" s="18">
        <f>SUMIFS(Fluxo!$N:$N,Fluxo!$S:$S,"&gt;"&amp;AG$5,Fluxo!$S:$S,"&lt;="&amp;AH$5,Fluxo!$D:$D,$D69)</f>
        <v>26114.1</v>
      </c>
      <c r="AI69" s="18">
        <f>SUMIFS(Fluxo!$N:$N,Fluxo!$S:$S,"&gt;"&amp;AH$5,Fluxo!$S:$S,"&lt;="&amp;AI$5,Fluxo!$D:$D,$D69)</f>
        <v>6554.96</v>
      </c>
      <c r="AJ69" s="18">
        <f>SUMIFS(Fluxo!$N:$N,Fluxo!$S:$S,"&gt;"&amp;AI$5,Fluxo!$S:$S,"&lt;="&amp;AJ$5,Fluxo!$D:$D,$D69)</f>
        <v>6554.96</v>
      </c>
      <c r="AK69" s="18">
        <f>SUMIFS(Fluxo!$N:$N,Fluxo!$S:$S,"&gt;"&amp;AJ$5,Fluxo!$S:$S,"&lt;="&amp;AK$5,Fluxo!$D:$D,$D69)</f>
        <v>6554.96</v>
      </c>
      <c r="AL69" s="18">
        <f>SUMIFS(Fluxo!$N:$N,Fluxo!$S:$S,"&gt;"&amp;AK$5,Fluxo!$S:$S,"&lt;="&amp;AL$5,Fluxo!$D:$D,$D69)</f>
        <v>6554.96</v>
      </c>
      <c r="AM69" s="18">
        <f>SUMIFS(Fluxo!$N:$N,Fluxo!$S:$S,"&gt;"&amp;AL$5,Fluxo!$S:$S,"&lt;="&amp;AM$5,Fluxo!$D:$D,$D69)</f>
        <v>6554.96</v>
      </c>
      <c r="AN69" s="18">
        <f>SUMIFS(Fluxo!$N:$N,Fluxo!$S:$S,"&gt;"&amp;AM$5,Fluxo!$S:$S,"&lt;="&amp;AN$5,Fluxo!$D:$D,$D69)</f>
        <v>26114.1</v>
      </c>
      <c r="AO69" s="18">
        <f>SUMIFS(Fluxo!$N:$N,Fluxo!$S:$S,"&gt;"&amp;AN$5,Fluxo!$S:$S,"&lt;="&amp;AO$5,Fluxo!$D:$D,$D69)</f>
        <v>6554.96</v>
      </c>
      <c r="AP69" s="18">
        <f>SUMIFS(Fluxo!$N:$N,Fluxo!$S:$S,"&gt;"&amp;AO$5,Fluxo!$S:$S,"&lt;="&amp;AP$5,Fluxo!$D:$D,$D69)</f>
        <v>6554.96</v>
      </c>
      <c r="AQ69" s="18">
        <f>SUMIFS(Fluxo!$N:$N,Fluxo!$S:$S,"&gt;"&amp;AP$5,Fluxo!$S:$S,"&lt;="&amp;AQ$5,Fluxo!$D:$D,$D69)</f>
        <v>6554.96</v>
      </c>
      <c r="AR69" s="18">
        <f>SUMIFS(Fluxo!$N:$N,Fluxo!$S:$S,"&gt;"&amp;AQ$5,Fluxo!$S:$S,"&lt;="&amp;AR$5,Fluxo!$D:$D,$D69)</f>
        <v>6554.96</v>
      </c>
      <c r="AS69" s="18">
        <f>SUMIFS(Fluxo!$N:$N,Fluxo!$S:$S,"&gt;"&amp;AR$5,Fluxo!$S:$S,"&lt;="&amp;AS$5,Fluxo!$D:$D,$D69)</f>
        <v>6554.96</v>
      </c>
      <c r="AT69" s="18">
        <f>SUMIFS(Fluxo!$N:$N,Fluxo!$S:$S,"&gt;"&amp;AS$5,Fluxo!$S:$S,"&lt;="&amp;AT$5,Fluxo!$D:$D,$D69)</f>
        <v>104086.35</v>
      </c>
      <c r="AU69" s="18">
        <f>SUMIFS(Fluxo!$N:$N,Fluxo!$S:$S,"&gt;"&amp;AT$5,Fluxo!$S:$S,"&lt;="&amp;AU$5,Fluxo!$D:$D,$D69)</f>
        <v>721505.47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649.73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 x14ac:dyDescent="0.25">
      <c r="A70" s="20">
        <f t="shared" si="15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 x14ac:dyDescent="0.25">
      <c r="A71" s="20">
        <f t="shared" si="15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 x14ac:dyDescent="0.25">
      <c r="A72" s="20">
        <f t="shared" si="15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7"/>
        <v>1274356.3800000001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35000</v>
      </c>
      <c r="AD72" s="18">
        <f>SUMIFS(Fluxo!$N:$N,Fluxo!$S:$S,"&gt;"&amp;AC$5,Fluxo!$S:$S,"&lt;="&amp;AD$5,Fluxo!$D:$D,$D72)</f>
        <v>2728.6400000000003</v>
      </c>
      <c r="AE72" s="18">
        <f>SUMIFS(Fluxo!$N:$N,Fluxo!$S:$S,"&gt;"&amp;AD$5,Fluxo!$S:$S,"&lt;="&amp;AE$5,Fluxo!$D:$D,$D72)</f>
        <v>2739.45</v>
      </c>
      <c r="AF72" s="18">
        <f>SUMIFS(Fluxo!$N:$N,Fluxo!$S:$S,"&gt;"&amp;AE$5,Fluxo!$S:$S,"&lt;="&amp;AF$5,Fluxo!$D:$D,$D72)</f>
        <v>2739.45</v>
      </c>
      <c r="AG72" s="18">
        <f>SUMIFS(Fluxo!$N:$N,Fluxo!$S:$S,"&gt;"&amp;AF$5,Fluxo!$S:$S,"&lt;="&amp;AG$5,Fluxo!$D:$D,$D72)</f>
        <v>2739.45</v>
      </c>
      <c r="AH72" s="18">
        <f>SUMIFS(Fluxo!$N:$N,Fluxo!$S:$S,"&gt;"&amp;AG$5,Fluxo!$S:$S,"&lt;="&amp;AH$5,Fluxo!$D:$D,$D72)</f>
        <v>2739.45</v>
      </c>
      <c r="AI72" s="18">
        <f>SUMIFS(Fluxo!$N:$N,Fluxo!$S:$S,"&gt;"&amp;AH$5,Fluxo!$S:$S,"&lt;="&amp;AI$5,Fluxo!$D:$D,$D72)</f>
        <v>23928.09</v>
      </c>
      <c r="AJ72" s="18">
        <f>SUMIFS(Fluxo!$N:$N,Fluxo!$S:$S,"&gt;"&amp;AI$5,Fluxo!$S:$S,"&lt;="&amp;AJ$5,Fluxo!$D:$D,$D72)</f>
        <v>4407.2700000000004</v>
      </c>
      <c r="AK72" s="18">
        <f>SUMIFS(Fluxo!$N:$N,Fluxo!$S:$S,"&gt;"&amp;AJ$5,Fluxo!$S:$S,"&lt;="&amp;AK$5,Fluxo!$D:$D,$D72)</f>
        <v>4407.2700000000004</v>
      </c>
      <c r="AL72" s="18">
        <f>SUMIFS(Fluxo!$N:$N,Fluxo!$S:$S,"&gt;"&amp;AK$5,Fluxo!$S:$S,"&lt;="&amp;AL$5,Fluxo!$D:$D,$D72)</f>
        <v>4407.2700000000004</v>
      </c>
      <c r="AM72" s="18">
        <f>SUMIFS(Fluxo!$N:$N,Fluxo!$S:$S,"&gt;"&amp;AL$5,Fluxo!$S:$S,"&lt;="&amp;AM$5,Fluxo!$D:$D,$D72)</f>
        <v>4407.2700000000004</v>
      </c>
      <c r="AN72" s="18">
        <f>SUMIFS(Fluxo!$N:$N,Fluxo!$S:$S,"&gt;"&amp;AM$5,Fluxo!$S:$S,"&lt;="&amp;AN$5,Fluxo!$D:$D,$D72)</f>
        <v>4407.2700000000004</v>
      </c>
      <c r="AO72" s="18">
        <f>SUMIFS(Fluxo!$N:$N,Fluxo!$S:$S,"&gt;"&amp;AN$5,Fluxo!$S:$S,"&lt;="&amp;AO$5,Fluxo!$D:$D,$D72)</f>
        <v>39785.269999999997</v>
      </c>
      <c r="AP72" s="18">
        <f>SUMIFS(Fluxo!$N:$N,Fluxo!$S:$S,"&gt;"&amp;AO$5,Fluxo!$S:$S,"&lt;="&amp;AP$5,Fluxo!$D:$D,$D72)</f>
        <v>4407.2700000000004</v>
      </c>
      <c r="AQ72" s="18">
        <f>SUMIFS(Fluxo!$N:$N,Fluxo!$S:$S,"&gt;"&amp;AP$5,Fluxo!$S:$S,"&lt;="&amp;AQ$5,Fluxo!$D:$D,$D72)</f>
        <v>4407.2700000000004</v>
      </c>
      <c r="AR72" s="18">
        <f>SUMIFS(Fluxo!$N:$N,Fluxo!$S:$S,"&gt;"&amp;AQ$5,Fluxo!$S:$S,"&lt;="&amp;AR$5,Fluxo!$D:$D,$D72)</f>
        <v>4407.2700000000004</v>
      </c>
      <c r="AS72" s="18">
        <f>SUMIFS(Fluxo!$N:$N,Fluxo!$S:$S,"&gt;"&amp;AR$5,Fluxo!$S:$S,"&lt;="&amp;AS$5,Fluxo!$D:$D,$D72)</f>
        <v>4407.2700000000004</v>
      </c>
      <c r="AT72" s="18">
        <f>SUMIFS(Fluxo!$N:$N,Fluxo!$S:$S,"&gt;"&amp;AS$5,Fluxo!$S:$S,"&lt;="&amp;AT$5,Fluxo!$D:$D,$D72)</f>
        <v>106133.99</v>
      </c>
      <c r="AU72" s="18">
        <f>SUMIFS(Fluxo!$N:$N,Fluxo!$S:$S,"&gt;"&amp;AT$5,Fluxo!$S:$S,"&lt;="&amp;AU$5,Fluxo!$D:$D,$D72)</f>
        <v>1015518.84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638.32000000000005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 x14ac:dyDescent="0.25">
      <c r="A73" s="20">
        <f t="shared" si="15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7"/>
        <v>963040.38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9623.85</v>
      </c>
      <c r="AD73" s="18">
        <f>SUMIFS(Fluxo!$N:$N,Fluxo!$S:$S,"&gt;"&amp;AC$5,Fluxo!$S:$S,"&lt;="&amp;AD$5,Fluxo!$D:$D,$D73)</f>
        <v>22119.09</v>
      </c>
      <c r="AE73" s="18">
        <f>SUMIFS(Fluxo!$N:$N,Fluxo!$S:$S,"&gt;"&amp;AD$5,Fluxo!$S:$S,"&lt;="&amp;AE$5,Fluxo!$D:$D,$D73)</f>
        <v>11409.67</v>
      </c>
      <c r="AF73" s="18">
        <f>SUMIFS(Fluxo!$N:$N,Fluxo!$S:$S,"&gt;"&amp;AE$5,Fluxo!$S:$S,"&lt;="&amp;AF$5,Fluxo!$D:$D,$D73)</f>
        <v>15380.45</v>
      </c>
      <c r="AG73" s="18">
        <f>SUMIFS(Fluxo!$N:$N,Fluxo!$S:$S,"&gt;"&amp;AF$5,Fluxo!$S:$S,"&lt;="&amp;AG$5,Fluxo!$D:$D,$D73)</f>
        <v>15451.939999999999</v>
      </c>
      <c r="AH73" s="18">
        <f>SUMIFS(Fluxo!$N:$N,Fluxo!$S:$S,"&gt;"&amp;AG$5,Fluxo!$S:$S,"&lt;="&amp;AH$5,Fluxo!$D:$D,$D73)</f>
        <v>15451.939999999999</v>
      </c>
      <c r="AI73" s="18">
        <f>SUMIFS(Fluxo!$N:$N,Fluxo!$S:$S,"&gt;"&amp;AH$5,Fluxo!$S:$S,"&lt;="&amp;AI$5,Fluxo!$D:$D,$D73)</f>
        <v>15451.939999999999</v>
      </c>
      <c r="AJ73" s="18">
        <f>SUMIFS(Fluxo!$N:$N,Fluxo!$S:$S,"&gt;"&amp;AI$5,Fluxo!$S:$S,"&lt;="&amp;AJ$5,Fluxo!$D:$D,$D73)</f>
        <v>15451.939999999999</v>
      </c>
      <c r="AK73" s="18">
        <f>SUMIFS(Fluxo!$N:$N,Fluxo!$S:$S,"&gt;"&amp;AJ$5,Fluxo!$S:$S,"&lt;="&amp;AK$5,Fluxo!$D:$D,$D73)</f>
        <v>15451.939999999999</v>
      </c>
      <c r="AL73" s="18">
        <f>SUMIFS(Fluxo!$N:$N,Fluxo!$S:$S,"&gt;"&amp;AK$5,Fluxo!$S:$S,"&lt;="&amp;AL$5,Fluxo!$D:$D,$D73)</f>
        <v>33455.119999999995</v>
      </c>
      <c r="AM73" s="18">
        <f>SUMIFS(Fluxo!$N:$N,Fluxo!$S:$S,"&gt;"&amp;AL$5,Fluxo!$S:$S,"&lt;="&amp;AM$5,Fluxo!$D:$D,$D73)</f>
        <v>15451.939999999999</v>
      </c>
      <c r="AN73" s="18">
        <f>SUMIFS(Fluxo!$N:$N,Fluxo!$S:$S,"&gt;"&amp;AM$5,Fluxo!$S:$S,"&lt;="&amp;AN$5,Fluxo!$D:$D,$D73)</f>
        <v>15451.939999999999</v>
      </c>
      <c r="AO73" s="18">
        <f>SUMIFS(Fluxo!$N:$N,Fluxo!$S:$S,"&gt;"&amp;AN$5,Fluxo!$S:$S,"&lt;="&amp;AO$5,Fluxo!$D:$D,$D73)</f>
        <v>15451.939999999999</v>
      </c>
      <c r="AP73" s="18">
        <f>SUMIFS(Fluxo!$N:$N,Fluxo!$S:$S,"&gt;"&amp;AO$5,Fluxo!$S:$S,"&lt;="&amp;AP$5,Fluxo!$D:$D,$D73)</f>
        <v>15451.939999999999</v>
      </c>
      <c r="AQ73" s="18">
        <f>SUMIFS(Fluxo!$N:$N,Fluxo!$S:$S,"&gt;"&amp;AP$5,Fluxo!$S:$S,"&lt;="&amp;AQ$5,Fluxo!$D:$D,$D73)</f>
        <v>15451.939999999999</v>
      </c>
      <c r="AR73" s="18">
        <f>SUMIFS(Fluxo!$N:$N,Fluxo!$S:$S,"&gt;"&amp;AQ$5,Fluxo!$S:$S,"&lt;="&amp;AR$5,Fluxo!$D:$D,$D73)</f>
        <v>33455.120000000003</v>
      </c>
      <c r="AS73" s="18">
        <f>SUMIFS(Fluxo!$N:$N,Fluxo!$S:$S,"&gt;"&amp;AR$5,Fluxo!$S:$S,"&lt;="&amp;AS$5,Fluxo!$D:$D,$D73)</f>
        <v>15451.939999999999</v>
      </c>
      <c r="AT73" s="18">
        <f>SUMIFS(Fluxo!$N:$N,Fluxo!$S:$S,"&gt;"&amp;AS$5,Fluxo!$S:$S,"&lt;="&amp;AT$5,Fluxo!$D:$D,$D73)</f>
        <v>54009.57</v>
      </c>
      <c r="AU73" s="18">
        <f>SUMIFS(Fluxo!$N:$N,Fluxo!$S:$S,"&gt;"&amp;AT$5,Fluxo!$S:$S,"&lt;="&amp;AU$5,Fluxo!$D:$D,$D73)</f>
        <v>584653.62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459.26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 x14ac:dyDescent="0.25">
      <c r="A74" s="20">
        <f t="shared" si="15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7"/>
        <v>1193505.4700000002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5208.3500000000004</v>
      </c>
      <c r="AD74" s="18">
        <f>SUMIFS(Fluxo!$N:$N,Fluxo!$S:$S,"&gt;"&amp;AC$5,Fluxo!$S:$S,"&lt;="&amp;AD$5,Fluxo!$D:$D,$D74)</f>
        <v>68169.62</v>
      </c>
      <c r="AE74" s="18">
        <f>SUMIFS(Fluxo!$N:$N,Fluxo!$S:$S,"&gt;"&amp;AD$5,Fluxo!$S:$S,"&lt;="&amp;AE$5,Fluxo!$D:$D,$D74)</f>
        <v>5264.6</v>
      </c>
      <c r="AF74" s="18">
        <f>SUMIFS(Fluxo!$N:$N,Fluxo!$S:$S,"&gt;"&amp;AE$5,Fluxo!$S:$S,"&lt;="&amp;AF$5,Fluxo!$D:$D,$D74)</f>
        <v>5264.6</v>
      </c>
      <c r="AG74" s="18">
        <f>SUMIFS(Fluxo!$N:$N,Fluxo!$S:$S,"&gt;"&amp;AF$5,Fluxo!$S:$S,"&lt;="&amp;AG$5,Fluxo!$D:$D,$D74)</f>
        <v>5264.6</v>
      </c>
      <c r="AH74" s="18">
        <f>SUMIFS(Fluxo!$N:$N,Fluxo!$S:$S,"&gt;"&amp;AG$5,Fluxo!$S:$S,"&lt;="&amp;AH$5,Fluxo!$D:$D,$D74)</f>
        <v>5264.6</v>
      </c>
      <c r="AI74" s="18">
        <f>SUMIFS(Fluxo!$N:$N,Fluxo!$S:$S,"&gt;"&amp;AH$5,Fluxo!$S:$S,"&lt;="&amp;AI$5,Fluxo!$D:$D,$D74)</f>
        <v>5264.6</v>
      </c>
      <c r="AJ74" s="18">
        <f>SUMIFS(Fluxo!$N:$N,Fluxo!$S:$S,"&gt;"&amp;AI$5,Fluxo!$S:$S,"&lt;="&amp;AJ$5,Fluxo!$D:$D,$D74)</f>
        <v>15793.800000000001</v>
      </c>
      <c r="AK74" s="18">
        <f>SUMIFS(Fluxo!$N:$N,Fluxo!$S:$S,"&gt;"&amp;AJ$5,Fluxo!$S:$S,"&lt;="&amp;AK$5,Fluxo!$D:$D,$D74)</f>
        <v>5264.6</v>
      </c>
      <c r="AL74" s="18">
        <f>SUMIFS(Fluxo!$N:$N,Fluxo!$S:$S,"&gt;"&amp;AK$5,Fluxo!$S:$S,"&lt;="&amp;AL$5,Fluxo!$D:$D,$D74)</f>
        <v>5264.6</v>
      </c>
      <c r="AM74" s="18">
        <f>SUMIFS(Fluxo!$N:$N,Fluxo!$S:$S,"&gt;"&amp;AL$5,Fluxo!$S:$S,"&lt;="&amp;AM$5,Fluxo!$D:$D,$D74)</f>
        <v>5264.6</v>
      </c>
      <c r="AN74" s="18">
        <f>SUMIFS(Fluxo!$N:$N,Fluxo!$S:$S,"&gt;"&amp;AM$5,Fluxo!$S:$S,"&lt;="&amp;AN$5,Fluxo!$D:$D,$D74)</f>
        <v>5264.6</v>
      </c>
      <c r="AO74" s="18">
        <f>SUMIFS(Fluxo!$N:$N,Fluxo!$S:$S,"&gt;"&amp;AN$5,Fluxo!$S:$S,"&lt;="&amp;AO$5,Fluxo!$D:$D,$D74)</f>
        <v>5264.6</v>
      </c>
      <c r="AP74" s="18">
        <f>SUMIFS(Fluxo!$N:$N,Fluxo!$S:$S,"&gt;"&amp;AO$5,Fluxo!$S:$S,"&lt;="&amp;AP$5,Fluxo!$D:$D,$D74)</f>
        <v>15793.800000000001</v>
      </c>
      <c r="AQ74" s="18">
        <f>SUMIFS(Fluxo!$N:$N,Fluxo!$S:$S,"&gt;"&amp;AP$5,Fluxo!$S:$S,"&lt;="&amp;AQ$5,Fluxo!$D:$D,$D74)</f>
        <v>5264.6</v>
      </c>
      <c r="AR74" s="18">
        <f>SUMIFS(Fluxo!$N:$N,Fluxo!$S:$S,"&gt;"&amp;AQ$5,Fluxo!$S:$S,"&lt;="&amp;AR$5,Fluxo!$D:$D,$D74)</f>
        <v>5264.6</v>
      </c>
      <c r="AS74" s="18">
        <f>SUMIFS(Fluxo!$N:$N,Fluxo!$S:$S,"&gt;"&amp;AR$5,Fluxo!$S:$S,"&lt;="&amp;AS$5,Fluxo!$D:$D,$D74)</f>
        <v>5264.6</v>
      </c>
      <c r="AT74" s="18">
        <f>SUMIFS(Fluxo!$N:$N,Fluxo!$S:$S,"&gt;"&amp;AS$5,Fluxo!$S:$S,"&lt;="&amp;AT$5,Fluxo!$D:$D,$D74)</f>
        <v>84233.64</v>
      </c>
      <c r="AU74" s="18">
        <f>SUMIFS(Fluxo!$N:$N,Fluxo!$S:$S,"&gt;"&amp;AT$5,Fluxo!$S:$S,"&lt;="&amp;AU$5,Fluxo!$D:$D,$D74)</f>
        <v>857077.28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653.32000000000005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 x14ac:dyDescent="0.25">
      <c r="A75" s="20">
        <f t="shared" si="15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 x14ac:dyDescent="0.25">
      <c r="A76" s="20">
        <f t="shared" ref="A76:A139" si="18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 x14ac:dyDescent="0.25">
      <c r="A77" s="20">
        <f t="shared" si="18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7"/>
        <v>1222349.7499999995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332800</v>
      </c>
      <c r="AD77" s="18">
        <f>SUMIFS(Fluxo!$N:$N,Fluxo!$S:$S,"&gt;"&amp;AC$5,Fluxo!$S:$S,"&lt;="&amp;AD$5,Fluxo!$D:$D,$D77)</f>
        <v>2067.42</v>
      </c>
      <c r="AE77" s="18">
        <f>SUMIFS(Fluxo!$N:$N,Fluxo!$S:$S,"&gt;"&amp;AD$5,Fluxo!$S:$S,"&lt;="&amp;AE$5,Fluxo!$D:$D,$D77)</f>
        <v>2021.6</v>
      </c>
      <c r="AF77" s="18">
        <f>SUMIFS(Fluxo!$N:$N,Fluxo!$S:$S,"&gt;"&amp;AE$5,Fluxo!$S:$S,"&lt;="&amp;AF$5,Fluxo!$D:$D,$D77)</f>
        <v>2021.6</v>
      </c>
      <c r="AG77" s="18">
        <f>SUMIFS(Fluxo!$N:$N,Fluxo!$S:$S,"&gt;"&amp;AF$5,Fluxo!$S:$S,"&lt;="&amp;AG$5,Fluxo!$D:$D,$D77)</f>
        <v>2021.6</v>
      </c>
      <c r="AH77" s="18">
        <f>SUMIFS(Fluxo!$N:$N,Fluxo!$S:$S,"&gt;"&amp;AG$5,Fluxo!$S:$S,"&lt;="&amp;AH$5,Fluxo!$D:$D,$D77)</f>
        <v>2021.6</v>
      </c>
      <c r="AI77" s="18">
        <f>SUMIFS(Fluxo!$N:$N,Fluxo!$S:$S,"&gt;"&amp;AH$5,Fluxo!$S:$S,"&lt;="&amp;AI$5,Fluxo!$D:$D,$D77)</f>
        <v>2021.6</v>
      </c>
      <c r="AJ77" s="18">
        <f>SUMIFS(Fluxo!$N:$N,Fluxo!$S:$S,"&gt;"&amp;AI$5,Fluxo!$S:$S,"&lt;="&amp;AJ$5,Fluxo!$D:$D,$D77)</f>
        <v>2021.6</v>
      </c>
      <c r="AK77" s="18">
        <f>SUMIFS(Fluxo!$N:$N,Fluxo!$S:$S,"&gt;"&amp;AJ$5,Fluxo!$S:$S,"&lt;="&amp;AK$5,Fluxo!$D:$D,$D77)</f>
        <v>2021.6</v>
      </c>
      <c r="AL77" s="18">
        <f>SUMIFS(Fluxo!$N:$N,Fluxo!$S:$S,"&gt;"&amp;AK$5,Fluxo!$S:$S,"&lt;="&amp;AL$5,Fluxo!$D:$D,$D77)</f>
        <v>2021.6</v>
      </c>
      <c r="AM77" s="18">
        <f>SUMIFS(Fluxo!$N:$N,Fluxo!$S:$S,"&gt;"&amp;AL$5,Fluxo!$S:$S,"&lt;="&amp;AM$5,Fluxo!$D:$D,$D77)</f>
        <v>2021.6</v>
      </c>
      <c r="AN77" s="18">
        <f>SUMIFS(Fluxo!$N:$N,Fluxo!$S:$S,"&gt;"&amp;AM$5,Fluxo!$S:$S,"&lt;="&amp;AN$5,Fluxo!$D:$D,$D77)</f>
        <v>2021.6</v>
      </c>
      <c r="AO77" s="18">
        <f>SUMIFS(Fluxo!$N:$N,Fluxo!$S:$S,"&gt;"&amp;AN$5,Fluxo!$S:$S,"&lt;="&amp;AO$5,Fluxo!$D:$D,$D77)</f>
        <v>2021.6</v>
      </c>
      <c r="AP77" s="18">
        <f>SUMIFS(Fluxo!$N:$N,Fluxo!$S:$S,"&gt;"&amp;AO$5,Fluxo!$S:$S,"&lt;="&amp;AP$5,Fluxo!$D:$D,$D77)</f>
        <v>2021.6</v>
      </c>
      <c r="AQ77" s="18">
        <f>SUMIFS(Fluxo!$N:$N,Fluxo!$S:$S,"&gt;"&amp;AP$5,Fluxo!$S:$S,"&lt;="&amp;AQ$5,Fluxo!$D:$D,$D77)</f>
        <v>2021.6</v>
      </c>
      <c r="AR77" s="18">
        <f>SUMIFS(Fluxo!$N:$N,Fluxo!$S:$S,"&gt;"&amp;AQ$5,Fluxo!$S:$S,"&lt;="&amp;AR$5,Fluxo!$D:$D,$D77)</f>
        <v>2021.6</v>
      </c>
      <c r="AS77" s="18">
        <f>SUMIFS(Fluxo!$N:$N,Fluxo!$S:$S,"&gt;"&amp;AR$5,Fluxo!$S:$S,"&lt;="&amp;AS$5,Fluxo!$D:$D,$D77)</f>
        <v>2021.6</v>
      </c>
      <c r="AT77" s="18">
        <f>SUMIFS(Fluxo!$N:$N,Fluxo!$S:$S,"&gt;"&amp;AS$5,Fluxo!$S:$S,"&lt;="&amp;AT$5,Fluxo!$D:$D,$D77)</f>
        <v>2021.6</v>
      </c>
      <c r="AU77" s="18">
        <f>SUMIFS(Fluxo!$N:$N,Fluxo!$S:$S,"&gt;"&amp;AT$5,Fluxo!$S:$S,"&lt;="&amp;AU$5,Fluxo!$D:$D,$D77)</f>
        <v>855136.73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 x14ac:dyDescent="0.25">
      <c r="A78" s="20">
        <f t="shared" si="18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 x14ac:dyDescent="0.25">
      <c r="A79" s="20">
        <f t="shared" si="18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7"/>
        <v>1157738.1999999997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5208.3500000000004</v>
      </c>
      <c r="AD79" s="18">
        <f>SUMIFS(Fluxo!$N:$N,Fluxo!$S:$S,"&gt;"&amp;AC$5,Fluxo!$S:$S,"&lt;="&amp;AD$5,Fluxo!$D:$D,$D79)</f>
        <v>5243.82</v>
      </c>
      <c r="AE79" s="18">
        <f>SUMIFS(Fluxo!$N:$N,Fluxo!$S:$S,"&gt;"&amp;AD$5,Fluxo!$S:$S,"&lt;="&amp;AE$5,Fluxo!$D:$D,$D79)</f>
        <v>5264.6</v>
      </c>
      <c r="AF79" s="18">
        <f>SUMIFS(Fluxo!$N:$N,Fluxo!$S:$S,"&gt;"&amp;AE$5,Fluxo!$S:$S,"&lt;="&amp;AF$5,Fluxo!$D:$D,$D79)</f>
        <v>5264.6</v>
      </c>
      <c r="AG79" s="18">
        <f>SUMIFS(Fluxo!$N:$N,Fluxo!$S:$S,"&gt;"&amp;AF$5,Fluxo!$S:$S,"&lt;="&amp;AG$5,Fluxo!$D:$D,$D79)</f>
        <v>47381.42</v>
      </c>
      <c r="AH79" s="18">
        <f>SUMIFS(Fluxo!$N:$N,Fluxo!$S:$S,"&gt;"&amp;AG$5,Fluxo!$S:$S,"&lt;="&amp;AH$5,Fluxo!$D:$D,$D79)</f>
        <v>5264.6</v>
      </c>
      <c r="AI79" s="18">
        <f>SUMIFS(Fluxo!$N:$N,Fluxo!$S:$S,"&gt;"&amp;AH$5,Fluxo!$S:$S,"&lt;="&amp;AI$5,Fluxo!$D:$D,$D79)</f>
        <v>5264.6</v>
      </c>
      <c r="AJ79" s="18">
        <f>SUMIFS(Fluxo!$N:$N,Fluxo!$S:$S,"&gt;"&amp;AI$5,Fluxo!$S:$S,"&lt;="&amp;AJ$5,Fluxo!$D:$D,$D79)</f>
        <v>5264.6</v>
      </c>
      <c r="AK79" s="18">
        <f>SUMIFS(Fluxo!$N:$N,Fluxo!$S:$S,"&gt;"&amp;AJ$5,Fluxo!$S:$S,"&lt;="&amp;AK$5,Fluxo!$D:$D,$D79)</f>
        <v>5264.6</v>
      </c>
      <c r="AL79" s="18">
        <f>SUMIFS(Fluxo!$N:$N,Fluxo!$S:$S,"&gt;"&amp;AK$5,Fluxo!$S:$S,"&lt;="&amp;AL$5,Fluxo!$D:$D,$D79)</f>
        <v>5264.6</v>
      </c>
      <c r="AM79" s="18">
        <f>SUMIFS(Fluxo!$N:$N,Fluxo!$S:$S,"&gt;"&amp;AL$5,Fluxo!$S:$S,"&lt;="&amp;AM$5,Fluxo!$D:$D,$D79)</f>
        <v>47381.42</v>
      </c>
      <c r="AN79" s="18">
        <f>SUMIFS(Fluxo!$N:$N,Fluxo!$S:$S,"&gt;"&amp;AM$5,Fluxo!$S:$S,"&lt;="&amp;AN$5,Fluxo!$D:$D,$D79)</f>
        <v>5264.6</v>
      </c>
      <c r="AO79" s="18">
        <f>SUMIFS(Fluxo!$N:$N,Fluxo!$S:$S,"&gt;"&amp;AN$5,Fluxo!$S:$S,"&lt;="&amp;AO$5,Fluxo!$D:$D,$D79)</f>
        <v>5264.6</v>
      </c>
      <c r="AP79" s="18">
        <f>SUMIFS(Fluxo!$N:$N,Fluxo!$S:$S,"&gt;"&amp;AO$5,Fluxo!$S:$S,"&lt;="&amp;AP$5,Fluxo!$D:$D,$D79)</f>
        <v>5264.6</v>
      </c>
      <c r="AQ79" s="18">
        <f>SUMIFS(Fluxo!$N:$N,Fluxo!$S:$S,"&gt;"&amp;AP$5,Fluxo!$S:$S,"&lt;="&amp;AQ$5,Fluxo!$D:$D,$D79)</f>
        <v>5264.6</v>
      </c>
      <c r="AR79" s="18">
        <f>SUMIFS(Fluxo!$N:$N,Fluxo!$S:$S,"&gt;"&amp;AQ$5,Fluxo!$S:$S,"&lt;="&amp;AR$5,Fluxo!$D:$D,$D79)</f>
        <v>5264.6</v>
      </c>
      <c r="AS79" s="18">
        <f>SUMIFS(Fluxo!$N:$N,Fluxo!$S:$S,"&gt;"&amp;AR$5,Fluxo!$S:$S,"&lt;="&amp;AS$5,Fluxo!$D:$D,$D79)</f>
        <v>47381.42</v>
      </c>
      <c r="AT79" s="18">
        <f>SUMIFS(Fluxo!$N:$N,Fluxo!$S:$S,"&gt;"&amp;AS$5,Fluxo!$S:$S,"&lt;="&amp;AT$5,Fluxo!$D:$D,$D79)</f>
        <v>105292.05</v>
      </c>
      <c r="AU79" s="18">
        <f>SUMIFS(Fluxo!$N:$N,Fluxo!$S:$S,"&gt;"&amp;AT$5,Fluxo!$S:$S,"&lt;="&amp;AU$5,Fluxo!$D:$D,$D79)</f>
        <v>626487.69999999995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631.75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 x14ac:dyDescent="0.25">
      <c r="A80" s="20">
        <f t="shared" si="18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 x14ac:dyDescent="0.25">
      <c r="A81" s="20">
        <f t="shared" si="18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 x14ac:dyDescent="0.25">
      <c r="A82" s="20">
        <f t="shared" si="18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7"/>
        <v>1186560.6299999999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5292.03</v>
      </c>
      <c r="AD82" s="18">
        <f>SUMIFS(Fluxo!$N:$N,Fluxo!$S:$S,"&gt;"&amp;AC$5,Fluxo!$S:$S,"&lt;="&amp;AD$5,Fluxo!$D:$D,$D82)</f>
        <v>5328.07</v>
      </c>
      <c r="AE82" s="18">
        <f>SUMIFS(Fluxo!$N:$N,Fluxo!$S:$S,"&gt;"&amp;AD$5,Fluxo!$S:$S,"&lt;="&amp;AE$5,Fluxo!$D:$D,$D82)</f>
        <v>5349.18</v>
      </c>
      <c r="AF82" s="18">
        <f>SUMIFS(Fluxo!$N:$N,Fluxo!$S:$S,"&gt;"&amp;AE$5,Fluxo!$S:$S,"&lt;="&amp;AF$5,Fluxo!$D:$D,$D82)</f>
        <v>5349.18</v>
      </c>
      <c r="AG82" s="18">
        <f>SUMIFS(Fluxo!$N:$N,Fluxo!$S:$S,"&gt;"&amp;AF$5,Fluxo!$S:$S,"&lt;="&amp;AG$5,Fluxo!$D:$D,$D82)</f>
        <v>21396.73</v>
      </c>
      <c r="AH82" s="18">
        <f>SUMIFS(Fluxo!$N:$N,Fluxo!$S:$S,"&gt;"&amp;AG$5,Fluxo!$S:$S,"&lt;="&amp;AH$5,Fluxo!$D:$D,$D82)</f>
        <v>5349.18</v>
      </c>
      <c r="AI82" s="18">
        <f>SUMIFS(Fluxo!$N:$N,Fluxo!$S:$S,"&gt;"&amp;AH$5,Fluxo!$S:$S,"&lt;="&amp;AI$5,Fluxo!$D:$D,$D82)</f>
        <v>5349.18</v>
      </c>
      <c r="AJ82" s="18">
        <f>SUMIFS(Fluxo!$N:$N,Fluxo!$S:$S,"&gt;"&amp;AI$5,Fluxo!$S:$S,"&lt;="&amp;AJ$5,Fluxo!$D:$D,$D82)</f>
        <v>5349.18</v>
      </c>
      <c r="AK82" s="18">
        <f>SUMIFS(Fluxo!$N:$N,Fluxo!$S:$S,"&gt;"&amp;AJ$5,Fluxo!$S:$S,"&lt;="&amp;AK$5,Fluxo!$D:$D,$D82)</f>
        <v>5349.18</v>
      </c>
      <c r="AL82" s="18">
        <f>SUMIFS(Fluxo!$N:$N,Fluxo!$S:$S,"&gt;"&amp;AK$5,Fluxo!$S:$S,"&lt;="&amp;AL$5,Fluxo!$D:$D,$D82)</f>
        <v>5349.18</v>
      </c>
      <c r="AM82" s="18">
        <f>SUMIFS(Fluxo!$N:$N,Fluxo!$S:$S,"&gt;"&amp;AL$5,Fluxo!$S:$S,"&lt;="&amp;AM$5,Fluxo!$D:$D,$D82)</f>
        <v>21396.73</v>
      </c>
      <c r="AN82" s="18">
        <f>SUMIFS(Fluxo!$N:$N,Fluxo!$S:$S,"&gt;"&amp;AM$5,Fluxo!$S:$S,"&lt;="&amp;AN$5,Fluxo!$D:$D,$D82)</f>
        <v>5349.18</v>
      </c>
      <c r="AO82" s="18">
        <f>SUMIFS(Fluxo!$N:$N,Fluxo!$S:$S,"&gt;"&amp;AN$5,Fluxo!$S:$S,"&lt;="&amp;AO$5,Fluxo!$D:$D,$D82)</f>
        <v>5349.18</v>
      </c>
      <c r="AP82" s="18">
        <f>SUMIFS(Fluxo!$N:$N,Fluxo!$S:$S,"&gt;"&amp;AO$5,Fluxo!$S:$S,"&lt;="&amp;AP$5,Fluxo!$D:$D,$D82)</f>
        <v>5349.18</v>
      </c>
      <c r="AQ82" s="18">
        <f>SUMIFS(Fluxo!$N:$N,Fluxo!$S:$S,"&gt;"&amp;AP$5,Fluxo!$S:$S,"&lt;="&amp;AQ$5,Fluxo!$D:$D,$D82)</f>
        <v>5349.18</v>
      </c>
      <c r="AR82" s="18">
        <f>SUMIFS(Fluxo!$N:$N,Fluxo!$S:$S,"&gt;"&amp;AQ$5,Fluxo!$S:$S,"&lt;="&amp;AR$5,Fluxo!$D:$D,$D82)</f>
        <v>5349.18</v>
      </c>
      <c r="AS82" s="18">
        <f>SUMIFS(Fluxo!$N:$N,Fluxo!$S:$S,"&gt;"&amp;AR$5,Fluxo!$S:$S,"&lt;="&amp;AS$5,Fluxo!$D:$D,$D82)</f>
        <v>21396.73</v>
      </c>
      <c r="AT82" s="18">
        <f>SUMIFS(Fluxo!$N:$N,Fluxo!$S:$S,"&gt;"&amp;AS$5,Fluxo!$S:$S,"&lt;="&amp;AT$5,Fluxo!$D:$D,$D82)</f>
        <v>10698.37</v>
      </c>
      <c r="AU82" s="18">
        <f>SUMIFS(Fluxo!$N:$N,Fluxo!$S:$S,"&gt;"&amp;AT$5,Fluxo!$S:$S,"&lt;="&amp;AU$5,Fluxo!$D:$D,$D82)</f>
        <v>839822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680.18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 x14ac:dyDescent="0.25">
      <c r="A83" s="20">
        <f t="shared" si="18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 x14ac:dyDescent="0.25">
      <c r="A84" s="20">
        <f t="shared" si="18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 x14ac:dyDescent="0.25">
      <c r="A85" s="20">
        <f t="shared" si="18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 x14ac:dyDescent="0.25">
      <c r="A86" s="20">
        <f t="shared" si="18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 x14ac:dyDescent="0.25">
      <c r="A87" s="20">
        <f t="shared" si="18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 x14ac:dyDescent="0.25">
      <c r="A88" s="20">
        <f t="shared" si="18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 x14ac:dyDescent="0.25">
      <c r="A89" s="20">
        <f t="shared" si="18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 x14ac:dyDescent="0.25">
      <c r="A90" s="20">
        <f t="shared" si="18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 x14ac:dyDescent="0.25">
      <c r="A91" s="20">
        <f t="shared" si="18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 x14ac:dyDescent="0.25">
      <c r="A92" s="20">
        <f t="shared" si="18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7"/>
        <v>1274343.53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5512.84</v>
      </c>
      <c r="AD92" s="18">
        <f>SUMIFS(Fluxo!$N:$N,Fluxo!$S:$S,"&gt;"&amp;AC$5,Fluxo!$S:$S,"&lt;="&amp;AD$5,Fluxo!$D:$D,$D92)</f>
        <v>5550.38</v>
      </c>
      <c r="AE92" s="18">
        <f>SUMIFS(Fluxo!$N:$N,Fluxo!$S:$S,"&gt;"&amp;AD$5,Fluxo!$S:$S,"&lt;="&amp;AE$5,Fluxo!$D:$D,$D92)</f>
        <v>5572.38</v>
      </c>
      <c r="AF92" s="18">
        <f>SUMIFS(Fluxo!$N:$N,Fluxo!$S:$S,"&gt;"&amp;AE$5,Fluxo!$S:$S,"&lt;="&amp;AF$5,Fluxo!$D:$D,$D92)</f>
        <v>5572.38</v>
      </c>
      <c r="AG92" s="18">
        <f>SUMIFS(Fluxo!$N:$N,Fluxo!$S:$S,"&gt;"&amp;AF$5,Fluxo!$S:$S,"&lt;="&amp;AG$5,Fluxo!$D:$D,$D92)</f>
        <v>21646.560000000001</v>
      </c>
      <c r="AH92" s="18">
        <f>SUMIFS(Fluxo!$N:$N,Fluxo!$S:$S,"&gt;"&amp;AG$5,Fluxo!$S:$S,"&lt;="&amp;AH$5,Fluxo!$D:$D,$D92)</f>
        <v>5572.38</v>
      </c>
      <c r="AI92" s="18">
        <f>SUMIFS(Fluxo!$N:$N,Fluxo!$S:$S,"&gt;"&amp;AH$5,Fluxo!$S:$S,"&lt;="&amp;AI$5,Fluxo!$D:$D,$D92)</f>
        <v>5572.38</v>
      </c>
      <c r="AJ92" s="18">
        <f>SUMIFS(Fluxo!$N:$N,Fluxo!$S:$S,"&gt;"&amp;AI$5,Fluxo!$S:$S,"&lt;="&amp;AJ$5,Fluxo!$D:$D,$D92)</f>
        <v>5572.38</v>
      </c>
      <c r="AK92" s="18">
        <f>SUMIFS(Fluxo!$N:$N,Fluxo!$S:$S,"&gt;"&amp;AJ$5,Fluxo!$S:$S,"&lt;="&amp;AK$5,Fluxo!$D:$D,$D92)</f>
        <v>5572.38</v>
      </c>
      <c r="AL92" s="18">
        <f>SUMIFS(Fluxo!$N:$N,Fluxo!$S:$S,"&gt;"&amp;AK$5,Fluxo!$S:$S,"&lt;="&amp;AL$5,Fluxo!$D:$D,$D92)</f>
        <v>5572.38</v>
      </c>
      <c r="AM92" s="18">
        <f>SUMIFS(Fluxo!$N:$N,Fluxo!$S:$S,"&gt;"&amp;AL$5,Fluxo!$S:$S,"&lt;="&amp;AM$5,Fluxo!$D:$D,$D92)</f>
        <v>21646.560000000001</v>
      </c>
      <c r="AN92" s="18">
        <f>SUMIFS(Fluxo!$N:$N,Fluxo!$S:$S,"&gt;"&amp;AM$5,Fluxo!$S:$S,"&lt;="&amp;AN$5,Fluxo!$D:$D,$D92)</f>
        <v>5572.38</v>
      </c>
      <c r="AO92" s="18">
        <f>SUMIFS(Fluxo!$N:$N,Fluxo!$S:$S,"&gt;"&amp;AN$5,Fluxo!$S:$S,"&lt;="&amp;AO$5,Fluxo!$D:$D,$D92)</f>
        <v>5572.38</v>
      </c>
      <c r="AP92" s="18">
        <f>SUMIFS(Fluxo!$N:$N,Fluxo!$S:$S,"&gt;"&amp;AO$5,Fluxo!$S:$S,"&lt;="&amp;AP$5,Fluxo!$D:$D,$D92)</f>
        <v>5572.38</v>
      </c>
      <c r="AQ92" s="18">
        <f>SUMIFS(Fluxo!$N:$N,Fluxo!$S:$S,"&gt;"&amp;AP$5,Fluxo!$S:$S,"&lt;="&amp;AQ$5,Fluxo!$D:$D,$D92)</f>
        <v>5572.38</v>
      </c>
      <c r="AR92" s="18">
        <f>SUMIFS(Fluxo!$N:$N,Fluxo!$S:$S,"&gt;"&amp;AQ$5,Fluxo!$S:$S,"&lt;="&amp;AR$5,Fluxo!$D:$D,$D92)</f>
        <v>5572.38</v>
      </c>
      <c r="AS92" s="18">
        <f>SUMIFS(Fluxo!$N:$N,Fluxo!$S:$S,"&gt;"&amp;AR$5,Fluxo!$S:$S,"&lt;="&amp;AS$5,Fluxo!$D:$D,$D92)</f>
        <v>21646.560000000001</v>
      </c>
      <c r="AT92" s="18">
        <f>SUMIFS(Fluxo!$N:$N,Fluxo!$S:$S,"&gt;"&amp;AS$5,Fluxo!$S:$S,"&lt;="&amp;AT$5,Fluxo!$D:$D,$D92)</f>
        <v>133094.16999999998</v>
      </c>
      <c r="AU92" s="18">
        <f>SUMIFS(Fluxo!$N:$N,Fluxo!$S:$S,"&gt;"&amp;AT$5,Fluxo!$S:$S,"&lt;="&amp;AU$5,Fluxo!$D:$D,$D92)</f>
        <v>868389.38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687.7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 x14ac:dyDescent="0.25">
      <c r="A93" s="20">
        <f t="shared" si="18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7"/>
        <v>799363.65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78266.460000000006</v>
      </c>
      <c r="AD93" s="18">
        <f>SUMIFS(Fluxo!$N:$N,Fluxo!$S:$S,"&gt;"&amp;AC$5,Fluxo!$S:$S,"&lt;="&amp;AD$5,Fluxo!$D:$D,$D93)</f>
        <v>5265.38</v>
      </c>
      <c r="AE93" s="18">
        <f>SUMIFS(Fluxo!$N:$N,Fluxo!$S:$S,"&gt;"&amp;AD$5,Fluxo!$S:$S,"&lt;="&amp;AE$5,Fluxo!$D:$D,$D93)</f>
        <v>5286.25</v>
      </c>
      <c r="AF93" s="18">
        <f>SUMIFS(Fluxo!$N:$N,Fluxo!$S:$S,"&gt;"&amp;AE$5,Fluxo!$S:$S,"&lt;="&amp;AF$5,Fluxo!$D:$D,$D93)</f>
        <v>5286.25</v>
      </c>
      <c r="AG93" s="18">
        <f>SUMIFS(Fluxo!$N:$N,Fluxo!$S:$S,"&gt;"&amp;AF$5,Fluxo!$S:$S,"&lt;="&amp;AG$5,Fluxo!$D:$D,$D93)</f>
        <v>5286.25</v>
      </c>
      <c r="AH93" s="18">
        <f>SUMIFS(Fluxo!$N:$N,Fluxo!$S:$S,"&gt;"&amp;AG$5,Fluxo!$S:$S,"&lt;="&amp;AH$5,Fluxo!$D:$D,$D93)</f>
        <v>5286.25</v>
      </c>
      <c r="AI93" s="18">
        <f>SUMIFS(Fluxo!$N:$N,Fluxo!$S:$S,"&gt;"&amp;AH$5,Fluxo!$S:$S,"&lt;="&amp;AI$5,Fluxo!$D:$D,$D93)</f>
        <v>5286.25</v>
      </c>
      <c r="AJ93" s="18">
        <f>SUMIFS(Fluxo!$N:$N,Fluxo!$S:$S,"&gt;"&amp;AI$5,Fluxo!$S:$S,"&lt;="&amp;AJ$5,Fluxo!$D:$D,$D93)</f>
        <v>58148.79</v>
      </c>
      <c r="AK93" s="18">
        <f>SUMIFS(Fluxo!$N:$N,Fluxo!$S:$S,"&gt;"&amp;AJ$5,Fluxo!$S:$S,"&lt;="&amp;AK$5,Fluxo!$D:$D,$D93)</f>
        <v>5286.25</v>
      </c>
      <c r="AL93" s="18">
        <f>SUMIFS(Fluxo!$N:$N,Fluxo!$S:$S,"&gt;"&amp;AK$5,Fluxo!$S:$S,"&lt;="&amp;AL$5,Fluxo!$D:$D,$D93)</f>
        <v>5286.25</v>
      </c>
      <c r="AM93" s="18">
        <f>SUMIFS(Fluxo!$N:$N,Fluxo!$S:$S,"&gt;"&amp;AL$5,Fluxo!$S:$S,"&lt;="&amp;AM$5,Fluxo!$D:$D,$D93)</f>
        <v>5286.25</v>
      </c>
      <c r="AN93" s="18">
        <f>SUMIFS(Fluxo!$N:$N,Fluxo!$S:$S,"&gt;"&amp;AM$5,Fluxo!$S:$S,"&lt;="&amp;AN$5,Fluxo!$D:$D,$D93)</f>
        <v>5286.25</v>
      </c>
      <c r="AO93" s="18">
        <f>SUMIFS(Fluxo!$N:$N,Fluxo!$S:$S,"&gt;"&amp;AN$5,Fluxo!$S:$S,"&lt;="&amp;AO$5,Fluxo!$D:$D,$D93)</f>
        <v>5286.25</v>
      </c>
      <c r="AP93" s="18">
        <f>SUMIFS(Fluxo!$N:$N,Fluxo!$S:$S,"&gt;"&amp;AO$5,Fluxo!$S:$S,"&lt;="&amp;AP$5,Fluxo!$D:$D,$D93)</f>
        <v>216736.42</v>
      </c>
      <c r="AQ93" s="18">
        <f>SUMIFS(Fluxo!$N:$N,Fluxo!$S:$S,"&gt;"&amp;AP$5,Fluxo!$S:$S,"&lt;="&amp;AQ$5,Fluxo!$D:$D,$D93)</f>
        <v>5286.25</v>
      </c>
      <c r="AR93" s="18">
        <f>SUMIFS(Fluxo!$N:$N,Fluxo!$S:$S,"&gt;"&amp;AQ$5,Fluxo!$S:$S,"&lt;="&amp;AR$5,Fluxo!$D:$D,$D93)</f>
        <v>5286.25</v>
      </c>
      <c r="AS93" s="18">
        <f>SUMIFS(Fluxo!$N:$N,Fluxo!$S:$S,"&gt;"&amp;AR$5,Fluxo!$S:$S,"&lt;="&amp;AS$5,Fluxo!$D:$D,$D93)</f>
        <v>5286.25</v>
      </c>
      <c r="AT93" s="18">
        <f>SUMIFS(Fluxo!$N:$N,Fluxo!$S:$S,"&gt;"&amp;AS$5,Fluxo!$S:$S,"&lt;="&amp;AT$5,Fluxo!$D:$D,$D93)</f>
        <v>52862.54</v>
      </c>
      <c r="AU93" s="18">
        <f>SUMIFS(Fluxo!$N:$N,Fluxo!$S:$S,"&gt;"&amp;AT$5,Fluxo!$S:$S,"&lt;="&amp;AU$5,Fluxo!$D:$D,$D93)</f>
        <v>263255.46999999997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264.31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 x14ac:dyDescent="0.25">
      <c r="A94" s="20">
        <f t="shared" si="18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 x14ac:dyDescent="0.25">
      <c r="A95" s="20">
        <f t="shared" si="18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 x14ac:dyDescent="0.25">
      <c r="A96" s="20">
        <f t="shared" si="18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 x14ac:dyDescent="0.25">
      <c r="A97" s="20">
        <f t="shared" si="18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 t="str">
        <f>IFERROR(INDEX(Contratos!L:L,MATCH(D97,Contratos!R:R,0)),"")</f>
        <v/>
      </c>
      <c r="F97" s="122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 x14ac:dyDescent="0.25">
      <c r="A98" s="20">
        <f t="shared" si="18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 x14ac:dyDescent="0.25">
      <c r="A99" s="20">
        <f t="shared" si="18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 x14ac:dyDescent="0.25">
      <c r="A100" s="20">
        <f t="shared" si="18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 x14ac:dyDescent="0.25">
      <c r="A101" s="20">
        <f t="shared" si="18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 x14ac:dyDescent="0.25">
      <c r="A102" s="20">
        <f t="shared" si="18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 x14ac:dyDescent="0.25">
      <c r="A103" s="20">
        <f t="shared" si="18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 x14ac:dyDescent="0.25">
      <c r="A104" s="20">
        <f t="shared" si="18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7"/>
        <v>1241112.1100000001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5194.79</v>
      </c>
      <c r="AD104" s="18">
        <f>SUMIFS(Fluxo!$N:$N,Fluxo!$S:$S,"&gt;"&amp;AC$5,Fluxo!$S:$S,"&lt;="&amp;AD$5,Fluxo!$D:$D,$D104)</f>
        <v>7395.42</v>
      </c>
      <c r="AE104" s="18">
        <f>SUMIFS(Fluxo!$N:$N,Fluxo!$S:$S,"&gt;"&amp;AD$5,Fluxo!$S:$S,"&lt;="&amp;AE$5,Fluxo!$D:$D,$D104)</f>
        <v>7424.73</v>
      </c>
      <c r="AF104" s="18">
        <f>SUMIFS(Fluxo!$N:$N,Fluxo!$S:$S,"&gt;"&amp;AE$5,Fluxo!$S:$S,"&lt;="&amp;AF$5,Fluxo!$D:$D,$D104)</f>
        <v>7424.73</v>
      </c>
      <c r="AG104" s="18">
        <f>SUMIFS(Fluxo!$N:$N,Fluxo!$S:$S,"&gt;"&amp;AF$5,Fluxo!$S:$S,"&lt;="&amp;AG$5,Fluxo!$D:$D,$D104)</f>
        <v>23638.21</v>
      </c>
      <c r="AH104" s="18">
        <f>SUMIFS(Fluxo!$N:$N,Fluxo!$S:$S,"&gt;"&amp;AG$5,Fluxo!$S:$S,"&lt;="&amp;AH$5,Fluxo!$D:$D,$D104)</f>
        <v>7424.73</v>
      </c>
      <c r="AI104" s="18">
        <f>SUMIFS(Fluxo!$N:$N,Fluxo!$S:$S,"&gt;"&amp;AH$5,Fluxo!$S:$S,"&lt;="&amp;AI$5,Fluxo!$D:$D,$D104)</f>
        <v>7424.73</v>
      </c>
      <c r="AJ104" s="18">
        <f>SUMIFS(Fluxo!$N:$N,Fluxo!$S:$S,"&gt;"&amp;AI$5,Fluxo!$S:$S,"&lt;="&amp;AJ$5,Fluxo!$D:$D,$D104)</f>
        <v>7424.73</v>
      </c>
      <c r="AK104" s="18">
        <f>SUMIFS(Fluxo!$N:$N,Fluxo!$S:$S,"&gt;"&amp;AJ$5,Fluxo!$S:$S,"&lt;="&amp;AK$5,Fluxo!$D:$D,$D104)</f>
        <v>7424.73</v>
      </c>
      <c r="AL104" s="18">
        <f>SUMIFS(Fluxo!$N:$N,Fluxo!$S:$S,"&gt;"&amp;AK$5,Fluxo!$S:$S,"&lt;="&amp;AL$5,Fluxo!$D:$D,$D104)</f>
        <v>7424.73</v>
      </c>
      <c r="AM104" s="18">
        <f>SUMIFS(Fluxo!$N:$N,Fluxo!$S:$S,"&gt;"&amp;AL$5,Fluxo!$S:$S,"&lt;="&amp;AM$5,Fluxo!$D:$D,$D104)</f>
        <v>23638.21</v>
      </c>
      <c r="AN104" s="18">
        <f>SUMIFS(Fluxo!$N:$N,Fluxo!$S:$S,"&gt;"&amp;AM$5,Fluxo!$S:$S,"&lt;="&amp;AN$5,Fluxo!$D:$D,$D104)</f>
        <v>7424.73</v>
      </c>
      <c r="AO104" s="18">
        <f>SUMIFS(Fluxo!$N:$N,Fluxo!$S:$S,"&gt;"&amp;AN$5,Fluxo!$S:$S,"&lt;="&amp;AO$5,Fluxo!$D:$D,$D104)</f>
        <v>7424.73</v>
      </c>
      <c r="AP104" s="18">
        <f>SUMIFS(Fluxo!$N:$N,Fluxo!$S:$S,"&gt;"&amp;AO$5,Fluxo!$S:$S,"&lt;="&amp;AP$5,Fluxo!$D:$D,$D104)</f>
        <v>5250.9</v>
      </c>
      <c r="AQ104" s="18">
        <f>SUMIFS(Fluxo!$N:$N,Fluxo!$S:$S,"&gt;"&amp;AP$5,Fluxo!$S:$S,"&lt;="&amp;AQ$5,Fluxo!$D:$D,$D104)</f>
        <v>5250.9</v>
      </c>
      <c r="AR104" s="18">
        <f>SUMIFS(Fluxo!$N:$N,Fluxo!$S:$S,"&gt;"&amp;AQ$5,Fluxo!$S:$S,"&lt;="&amp;AR$5,Fluxo!$D:$D,$D104)</f>
        <v>5250.9</v>
      </c>
      <c r="AS104" s="18">
        <f>SUMIFS(Fluxo!$N:$N,Fluxo!$S:$S,"&gt;"&amp;AR$5,Fluxo!$S:$S,"&lt;="&amp;AS$5,Fluxo!$D:$D,$D104)</f>
        <v>21464.379999999997</v>
      </c>
      <c r="AT104" s="18">
        <f>SUMIFS(Fluxo!$N:$N,Fluxo!$S:$S,"&gt;"&amp;AS$5,Fluxo!$S:$S,"&lt;="&amp;AT$5,Fluxo!$D:$D,$D104)</f>
        <v>81013.84</v>
      </c>
      <c r="AU104" s="18">
        <f>SUMIFS(Fluxo!$N:$N,Fluxo!$S:$S,"&gt;"&amp;AT$5,Fluxo!$S:$S,"&lt;="&amp;AU$5,Fluxo!$D:$D,$D104)</f>
        <v>812642.79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642.97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 x14ac:dyDescent="0.25">
      <c r="A105" s="20">
        <f t="shared" si="18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 x14ac:dyDescent="0.25">
      <c r="A106" s="20">
        <f t="shared" si="18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 x14ac:dyDescent="0.25">
      <c r="A107" s="20">
        <f t="shared" si="18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7"/>
        <v>1253712.04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3082.4</v>
      </c>
      <c r="AD107" s="18">
        <f>SUMIFS(Fluxo!$N:$N,Fluxo!$S:$S,"&gt;"&amp;AC$5,Fluxo!$S:$S,"&lt;="&amp;AD$5,Fluxo!$D:$D,$D107)</f>
        <v>3103.38</v>
      </c>
      <c r="AE107" s="18">
        <f>SUMIFS(Fluxo!$N:$N,Fluxo!$S:$S,"&gt;"&amp;AD$5,Fluxo!$S:$S,"&lt;="&amp;AE$5,Fluxo!$D:$D,$D107)</f>
        <v>3115.69</v>
      </c>
      <c r="AF107" s="18">
        <f>SUMIFS(Fluxo!$N:$N,Fluxo!$S:$S,"&gt;"&amp;AE$5,Fluxo!$S:$S,"&lt;="&amp;AF$5,Fluxo!$D:$D,$D107)</f>
        <v>3115.69</v>
      </c>
      <c r="AG107" s="18">
        <f>SUMIFS(Fluxo!$N:$N,Fluxo!$S:$S,"&gt;"&amp;AF$5,Fluxo!$S:$S,"&lt;="&amp;AG$5,Fluxo!$D:$D,$D107)</f>
        <v>3115.69</v>
      </c>
      <c r="AH107" s="18">
        <f>SUMIFS(Fluxo!$N:$N,Fluxo!$S:$S,"&gt;"&amp;AG$5,Fluxo!$S:$S,"&lt;="&amp;AH$5,Fluxo!$D:$D,$D107)</f>
        <v>3115.69</v>
      </c>
      <c r="AI107" s="18">
        <f>SUMIFS(Fluxo!$N:$N,Fluxo!$S:$S,"&gt;"&amp;AH$5,Fluxo!$S:$S,"&lt;="&amp;AI$5,Fluxo!$D:$D,$D107)</f>
        <v>3115.69</v>
      </c>
      <c r="AJ107" s="18">
        <f>SUMIFS(Fluxo!$N:$N,Fluxo!$S:$S,"&gt;"&amp;AI$5,Fluxo!$S:$S,"&lt;="&amp;AJ$5,Fluxo!$D:$D,$D107)</f>
        <v>70622.22</v>
      </c>
      <c r="AK107" s="18">
        <f>SUMIFS(Fluxo!$N:$N,Fluxo!$S:$S,"&gt;"&amp;AJ$5,Fluxo!$S:$S,"&lt;="&amp;AK$5,Fluxo!$D:$D,$D107)</f>
        <v>3115.69</v>
      </c>
      <c r="AL107" s="18">
        <f>SUMIFS(Fluxo!$N:$N,Fluxo!$S:$S,"&gt;"&amp;AK$5,Fluxo!$S:$S,"&lt;="&amp;AL$5,Fluxo!$D:$D,$D107)</f>
        <v>3115.69</v>
      </c>
      <c r="AM107" s="18">
        <f>SUMIFS(Fluxo!$N:$N,Fluxo!$S:$S,"&gt;"&amp;AL$5,Fluxo!$S:$S,"&lt;="&amp;AM$5,Fluxo!$D:$D,$D107)</f>
        <v>3115.69</v>
      </c>
      <c r="AN107" s="18">
        <f>SUMIFS(Fluxo!$N:$N,Fluxo!$S:$S,"&gt;"&amp;AM$5,Fluxo!$S:$S,"&lt;="&amp;AN$5,Fluxo!$D:$D,$D107)</f>
        <v>3115.69</v>
      </c>
      <c r="AO107" s="18">
        <f>SUMIFS(Fluxo!$N:$N,Fluxo!$S:$S,"&gt;"&amp;AN$5,Fluxo!$S:$S,"&lt;="&amp;AO$5,Fluxo!$D:$D,$D107)</f>
        <v>3115.69</v>
      </c>
      <c r="AP107" s="18">
        <f>SUMIFS(Fluxo!$N:$N,Fluxo!$S:$S,"&gt;"&amp;AO$5,Fluxo!$S:$S,"&lt;="&amp;AP$5,Fluxo!$D:$D,$D107)</f>
        <v>3115.69</v>
      </c>
      <c r="AQ107" s="18">
        <f>SUMIFS(Fluxo!$N:$N,Fluxo!$S:$S,"&gt;"&amp;AP$5,Fluxo!$S:$S,"&lt;="&amp;AQ$5,Fluxo!$D:$D,$D107)</f>
        <v>70622.22</v>
      </c>
      <c r="AR107" s="18">
        <f>SUMIFS(Fluxo!$N:$N,Fluxo!$S:$S,"&gt;"&amp;AQ$5,Fluxo!$S:$S,"&lt;="&amp;AR$5,Fluxo!$D:$D,$D107)</f>
        <v>3115.69</v>
      </c>
      <c r="AS107" s="18">
        <f>SUMIFS(Fluxo!$N:$N,Fluxo!$S:$S,"&gt;"&amp;AR$5,Fluxo!$S:$S,"&lt;="&amp;AS$5,Fluxo!$D:$D,$D107)</f>
        <v>3115.69</v>
      </c>
      <c r="AT107" s="18">
        <f>SUMIFS(Fluxo!$N:$N,Fluxo!$S:$S,"&gt;"&amp;AS$5,Fluxo!$S:$S,"&lt;="&amp;AT$5,Fluxo!$D:$D,$D107)</f>
        <v>62313.72</v>
      </c>
      <c r="AU107" s="18">
        <f>SUMIFS(Fluxo!$N:$N,Fluxo!$S:$S,"&gt;"&amp;AT$5,Fluxo!$S:$S,"&lt;="&amp;AU$5,Fluxo!$D:$D,$D107)</f>
        <v>897317.55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699.23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 x14ac:dyDescent="0.25">
      <c r="A108" s="20">
        <f t="shared" si="18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 x14ac:dyDescent="0.25">
      <c r="A109" s="20">
        <f t="shared" si="18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7"/>
        <v>1277851.0899999999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30605.21</v>
      </c>
      <c r="AD109" s="18">
        <f>SUMIFS(Fluxo!$N:$N,Fluxo!$S:$S,"&gt;"&amp;AC$5,Fluxo!$S:$S,"&lt;="&amp;AD$5,Fluxo!$D:$D,$D109)</f>
        <v>9244.08</v>
      </c>
      <c r="AE109" s="18">
        <f>SUMIFS(Fluxo!$N:$N,Fluxo!$S:$S,"&gt;"&amp;AD$5,Fluxo!$S:$S,"&lt;="&amp;AE$5,Fluxo!$D:$D,$D109)</f>
        <v>9280.7199999999993</v>
      </c>
      <c r="AF109" s="18">
        <f>SUMIFS(Fluxo!$N:$N,Fluxo!$S:$S,"&gt;"&amp;AE$5,Fluxo!$S:$S,"&lt;="&amp;AF$5,Fluxo!$D:$D,$D109)</f>
        <v>40216.47</v>
      </c>
      <c r="AG109" s="18">
        <f>SUMIFS(Fluxo!$N:$N,Fluxo!$S:$S,"&gt;"&amp;AF$5,Fluxo!$S:$S,"&lt;="&amp;AG$5,Fluxo!$D:$D,$D109)</f>
        <v>9280.7199999999993</v>
      </c>
      <c r="AH109" s="18">
        <f>SUMIFS(Fluxo!$N:$N,Fluxo!$S:$S,"&gt;"&amp;AG$5,Fluxo!$S:$S,"&lt;="&amp;AH$5,Fluxo!$D:$D,$D109)</f>
        <v>9280.7199999999993</v>
      </c>
      <c r="AI109" s="18">
        <f>SUMIFS(Fluxo!$N:$N,Fluxo!$S:$S,"&gt;"&amp;AH$5,Fluxo!$S:$S,"&lt;="&amp;AI$5,Fluxo!$D:$D,$D109)</f>
        <v>9280.7199999999993</v>
      </c>
      <c r="AJ109" s="18">
        <f>SUMIFS(Fluxo!$N:$N,Fluxo!$S:$S,"&gt;"&amp;AI$5,Fluxo!$S:$S,"&lt;="&amp;AJ$5,Fluxo!$D:$D,$D109)</f>
        <v>9280.7199999999993</v>
      </c>
      <c r="AK109" s="18">
        <f>SUMIFS(Fluxo!$N:$N,Fluxo!$S:$S,"&gt;"&amp;AJ$5,Fluxo!$S:$S,"&lt;="&amp;AK$5,Fluxo!$D:$D,$D109)</f>
        <v>9280.7199999999993</v>
      </c>
      <c r="AL109" s="18">
        <f>SUMIFS(Fluxo!$N:$N,Fluxo!$S:$S,"&gt;"&amp;AK$5,Fluxo!$S:$S,"&lt;="&amp;AL$5,Fluxo!$D:$D,$D109)</f>
        <v>40216.47</v>
      </c>
      <c r="AM109" s="18">
        <f>SUMIFS(Fluxo!$N:$N,Fluxo!$S:$S,"&gt;"&amp;AL$5,Fluxo!$S:$S,"&lt;="&amp;AM$5,Fluxo!$D:$D,$D109)</f>
        <v>9280.7199999999993</v>
      </c>
      <c r="AN109" s="18">
        <f>SUMIFS(Fluxo!$N:$N,Fluxo!$S:$S,"&gt;"&amp;AM$5,Fluxo!$S:$S,"&lt;="&amp;AN$5,Fluxo!$D:$D,$D109)</f>
        <v>9280.7199999999993</v>
      </c>
      <c r="AO109" s="18">
        <f>SUMIFS(Fluxo!$N:$N,Fluxo!$S:$S,"&gt;"&amp;AN$5,Fluxo!$S:$S,"&lt;="&amp;AO$5,Fluxo!$D:$D,$D109)</f>
        <v>9280.7199999999993</v>
      </c>
      <c r="AP109" s="18">
        <f>SUMIFS(Fluxo!$N:$N,Fluxo!$S:$S,"&gt;"&amp;AO$5,Fluxo!$S:$S,"&lt;="&amp;AP$5,Fluxo!$D:$D,$D109)</f>
        <v>9280.7199999999993</v>
      </c>
      <c r="AQ109" s="18">
        <f>SUMIFS(Fluxo!$N:$N,Fluxo!$S:$S,"&gt;"&amp;AP$5,Fluxo!$S:$S,"&lt;="&amp;AQ$5,Fluxo!$D:$D,$D109)</f>
        <v>9280.7199999999993</v>
      </c>
      <c r="AR109" s="18">
        <f>SUMIFS(Fluxo!$N:$N,Fluxo!$S:$S,"&gt;"&amp;AQ$5,Fluxo!$S:$S,"&lt;="&amp;AR$5,Fluxo!$D:$D,$D109)</f>
        <v>40216.47</v>
      </c>
      <c r="AS109" s="18">
        <f>SUMIFS(Fluxo!$N:$N,Fluxo!$S:$S,"&gt;"&amp;AR$5,Fluxo!$S:$S,"&lt;="&amp;AS$5,Fluxo!$D:$D,$D109)</f>
        <v>9280.7199999999993</v>
      </c>
      <c r="AT109" s="18">
        <f>SUMIFS(Fluxo!$N:$N,Fluxo!$S:$S,"&gt;"&amp;AS$5,Fluxo!$S:$S,"&lt;="&amp;AT$5,Fluxo!$D:$D,$D109)</f>
        <v>305232.71000000002</v>
      </c>
      <c r="AU109" s="18">
        <f>SUMIFS(Fluxo!$N:$N,Fluxo!$S:$S,"&gt;"&amp;AT$5,Fluxo!$S:$S,"&lt;="&amp;AU$5,Fluxo!$D:$D,$D109)</f>
        <v>617683.77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1031.19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 x14ac:dyDescent="0.25">
      <c r="A110" s="20">
        <f t="shared" si="18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 x14ac:dyDescent="0.25">
      <c r="A111" s="20">
        <f t="shared" si="18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 x14ac:dyDescent="0.25">
      <c r="A112" s="20">
        <f t="shared" si="18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 x14ac:dyDescent="0.25">
      <c r="A113" s="20">
        <f t="shared" si="18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 x14ac:dyDescent="0.25">
      <c r="A114" s="20">
        <f t="shared" si="18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 x14ac:dyDescent="0.25">
      <c r="A115" s="20">
        <f t="shared" si="18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7"/>
        <v>1065145.6200000003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1075.1300000000001</v>
      </c>
      <c r="AD115" s="18">
        <f>SUMIFS(Fluxo!$N:$N,Fluxo!$S:$S,"&gt;"&amp;AC$5,Fluxo!$S:$S,"&lt;="&amp;AD$5,Fluxo!$D:$D,$D115)</f>
        <v>5124.71</v>
      </c>
      <c r="AE115" s="18">
        <f>SUMIFS(Fluxo!$N:$N,Fluxo!$S:$S,"&gt;"&amp;AD$5,Fluxo!$S:$S,"&lt;="&amp;AE$5,Fluxo!$D:$D,$D115)</f>
        <v>5145.0200000000004</v>
      </c>
      <c r="AF115" s="18">
        <f>SUMIFS(Fluxo!$N:$N,Fluxo!$S:$S,"&gt;"&amp;AE$5,Fluxo!$S:$S,"&lt;="&amp;AF$5,Fluxo!$D:$D,$D115)</f>
        <v>5145.0200000000004</v>
      </c>
      <c r="AG115" s="18">
        <f>SUMIFS(Fluxo!$N:$N,Fluxo!$S:$S,"&gt;"&amp;AF$5,Fluxo!$S:$S,"&lt;="&amp;AG$5,Fluxo!$D:$D,$D115)</f>
        <v>5145.0200000000004</v>
      </c>
      <c r="AH115" s="18">
        <f>SUMIFS(Fluxo!$N:$N,Fluxo!$S:$S,"&gt;"&amp;AG$5,Fluxo!$S:$S,"&lt;="&amp;AH$5,Fluxo!$D:$D,$D115)</f>
        <v>5145.0200000000004</v>
      </c>
      <c r="AI115" s="18">
        <f>SUMIFS(Fluxo!$N:$N,Fluxo!$S:$S,"&gt;"&amp;AH$5,Fluxo!$S:$S,"&lt;="&amp;AI$5,Fluxo!$D:$D,$D115)</f>
        <v>5145.0200000000004</v>
      </c>
      <c r="AJ115" s="18">
        <f>SUMIFS(Fluxo!$N:$N,Fluxo!$S:$S,"&gt;"&amp;AI$5,Fluxo!$S:$S,"&lt;="&amp;AJ$5,Fluxo!$D:$D,$D115)</f>
        <v>5145.0200000000004</v>
      </c>
      <c r="AK115" s="18">
        <f>SUMIFS(Fluxo!$N:$N,Fluxo!$S:$S,"&gt;"&amp;AJ$5,Fluxo!$S:$S,"&lt;="&amp;AK$5,Fluxo!$D:$D,$D115)</f>
        <v>5145.0200000000004</v>
      </c>
      <c r="AL115" s="18">
        <f>SUMIFS(Fluxo!$N:$N,Fluxo!$S:$S,"&gt;"&amp;AK$5,Fluxo!$S:$S,"&lt;="&amp;AL$5,Fluxo!$D:$D,$D115)</f>
        <v>5145.0200000000004</v>
      </c>
      <c r="AM115" s="18">
        <f>SUMIFS(Fluxo!$N:$N,Fluxo!$S:$S,"&gt;"&amp;AL$5,Fluxo!$S:$S,"&lt;="&amp;AM$5,Fluxo!$D:$D,$D115)</f>
        <v>5145.0200000000004</v>
      </c>
      <c r="AN115" s="18">
        <f>SUMIFS(Fluxo!$N:$N,Fluxo!$S:$S,"&gt;"&amp;AM$5,Fluxo!$S:$S,"&lt;="&amp;AN$5,Fluxo!$D:$D,$D115)</f>
        <v>5145.0200000000004</v>
      </c>
      <c r="AO115" s="18">
        <f>SUMIFS(Fluxo!$N:$N,Fluxo!$S:$S,"&gt;"&amp;AN$5,Fluxo!$S:$S,"&lt;="&amp;AO$5,Fluxo!$D:$D,$D115)</f>
        <v>5145.0200000000004</v>
      </c>
      <c r="AP115" s="18">
        <f>SUMIFS(Fluxo!$N:$N,Fluxo!$S:$S,"&gt;"&amp;AO$5,Fluxo!$S:$S,"&lt;="&amp;AP$5,Fluxo!$D:$D,$D115)</f>
        <v>5145.0200000000004</v>
      </c>
      <c r="AQ115" s="18">
        <f>SUMIFS(Fluxo!$N:$N,Fluxo!$S:$S,"&gt;"&amp;AP$5,Fluxo!$S:$S,"&lt;="&amp;AQ$5,Fluxo!$D:$D,$D115)</f>
        <v>5145.0200000000004</v>
      </c>
      <c r="AR115" s="18">
        <f>SUMIFS(Fluxo!$N:$N,Fluxo!$S:$S,"&gt;"&amp;AQ$5,Fluxo!$S:$S,"&lt;="&amp;AR$5,Fluxo!$D:$D,$D115)</f>
        <v>5145.0200000000004</v>
      </c>
      <c r="AS115" s="18">
        <f>SUMIFS(Fluxo!$N:$N,Fluxo!$S:$S,"&gt;"&amp;AR$5,Fluxo!$S:$S,"&lt;="&amp;AS$5,Fluxo!$D:$D,$D115)</f>
        <v>5145.0200000000004</v>
      </c>
      <c r="AT115" s="18">
        <f>SUMIFS(Fluxo!$N:$N,Fluxo!$S:$S,"&gt;"&amp;AS$5,Fluxo!$S:$S,"&lt;="&amp;AT$5,Fluxo!$D:$D,$D115)</f>
        <v>16301.15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681.4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 x14ac:dyDescent="0.25">
      <c r="A116" s="20">
        <f t="shared" si="18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 x14ac:dyDescent="0.25">
      <c r="A117" s="20">
        <f t="shared" si="18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 x14ac:dyDescent="0.25">
      <c r="A118" s="20">
        <f t="shared" si="18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 x14ac:dyDescent="0.25">
      <c r="A119" s="20">
        <f t="shared" si="18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 x14ac:dyDescent="0.25">
      <c r="A120" s="20">
        <f t="shared" si="18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36" si="19">SUM(J120:HF120)</f>
        <v>328088.68000000005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2412.19</v>
      </c>
      <c r="AD120" s="18">
        <f>SUMIFS(Fluxo!$N:$N,Fluxo!$S:$S,"&gt;"&amp;AC$5,Fluxo!$S:$S,"&lt;="&amp;AD$5,Fluxo!$D:$D,$D120)</f>
        <v>2428.62</v>
      </c>
      <c r="AE120" s="18">
        <f>SUMIFS(Fluxo!$N:$N,Fluxo!$S:$S,"&gt;"&amp;AD$5,Fluxo!$S:$S,"&lt;="&amp;AE$5,Fluxo!$D:$D,$D120)</f>
        <v>2438.2399999999998</v>
      </c>
      <c r="AF120" s="18">
        <f>SUMIFS(Fluxo!$N:$N,Fluxo!$S:$S,"&gt;"&amp;AE$5,Fluxo!$S:$S,"&lt;="&amp;AF$5,Fluxo!$D:$D,$D120)</f>
        <v>11449.13</v>
      </c>
      <c r="AG120" s="18">
        <f>SUMIFS(Fluxo!$N:$N,Fluxo!$S:$S,"&gt;"&amp;AF$5,Fluxo!$S:$S,"&lt;="&amp;AG$5,Fluxo!$D:$D,$D120)</f>
        <v>2438.2399999999998</v>
      </c>
      <c r="AH120" s="18">
        <f>SUMIFS(Fluxo!$N:$N,Fluxo!$S:$S,"&gt;"&amp;AG$5,Fluxo!$S:$S,"&lt;="&amp;AH$5,Fluxo!$D:$D,$D120)</f>
        <v>2438.2399999999998</v>
      </c>
      <c r="AI120" s="18">
        <f>SUMIFS(Fluxo!$N:$N,Fluxo!$S:$S,"&gt;"&amp;AH$5,Fluxo!$S:$S,"&lt;="&amp;AI$5,Fluxo!$D:$D,$D120)</f>
        <v>2438.2399999999998</v>
      </c>
      <c r="AJ120" s="18">
        <f>SUMIFS(Fluxo!$N:$N,Fluxo!$S:$S,"&gt;"&amp;AI$5,Fluxo!$S:$S,"&lt;="&amp;AJ$5,Fluxo!$D:$D,$D120)</f>
        <v>2438.2399999999998</v>
      </c>
      <c r="AK120" s="18">
        <f>SUMIFS(Fluxo!$N:$N,Fluxo!$S:$S,"&gt;"&amp;AJ$5,Fluxo!$S:$S,"&lt;="&amp;AK$5,Fluxo!$D:$D,$D120)</f>
        <v>2438.2399999999998</v>
      </c>
      <c r="AL120" s="18">
        <f>SUMIFS(Fluxo!$N:$N,Fluxo!$S:$S,"&gt;"&amp;AK$5,Fluxo!$S:$S,"&lt;="&amp;AL$5,Fluxo!$D:$D,$D120)</f>
        <v>11449.13</v>
      </c>
      <c r="AM120" s="18">
        <f>SUMIFS(Fluxo!$N:$N,Fluxo!$S:$S,"&gt;"&amp;AL$5,Fluxo!$S:$S,"&lt;="&amp;AM$5,Fluxo!$D:$D,$D120)</f>
        <v>2438.2399999999998</v>
      </c>
      <c r="AN120" s="18">
        <f>SUMIFS(Fluxo!$N:$N,Fluxo!$S:$S,"&gt;"&amp;AM$5,Fluxo!$S:$S,"&lt;="&amp;AN$5,Fluxo!$D:$D,$D120)</f>
        <v>2438.2399999999998</v>
      </c>
      <c r="AO120" s="18">
        <f>SUMIFS(Fluxo!$N:$N,Fluxo!$S:$S,"&gt;"&amp;AN$5,Fluxo!$S:$S,"&lt;="&amp;AO$5,Fluxo!$D:$D,$D120)</f>
        <v>2438.2399999999998</v>
      </c>
      <c r="AP120" s="18">
        <f>SUMIFS(Fluxo!$N:$N,Fluxo!$S:$S,"&gt;"&amp;AO$5,Fluxo!$S:$S,"&lt;="&amp;AP$5,Fluxo!$D:$D,$D120)</f>
        <v>2438.2399999999998</v>
      </c>
      <c r="AQ120" s="18">
        <f>SUMIFS(Fluxo!$N:$N,Fluxo!$S:$S,"&gt;"&amp;AP$5,Fluxo!$S:$S,"&lt;="&amp;AQ$5,Fluxo!$D:$D,$D120)</f>
        <v>2438.2399999999998</v>
      </c>
      <c r="AR120" s="18">
        <f>SUMIFS(Fluxo!$N:$N,Fluxo!$S:$S,"&gt;"&amp;AQ$5,Fluxo!$S:$S,"&lt;="&amp;AR$5,Fluxo!$D:$D,$D120)</f>
        <v>11449.13</v>
      </c>
      <c r="AS120" s="18">
        <f>SUMIFS(Fluxo!$N:$N,Fluxo!$S:$S,"&gt;"&amp;AR$5,Fluxo!$S:$S,"&lt;="&amp;AS$5,Fluxo!$D:$D,$D120)</f>
        <v>2438.2399999999998</v>
      </c>
      <c r="AT120" s="18">
        <f>SUMIFS(Fluxo!$N:$N,Fluxo!$S:$S,"&gt;"&amp;AS$5,Fluxo!$S:$S,"&lt;="&amp;AT$5,Fluxo!$D:$D,$D120)</f>
        <v>36043.57</v>
      </c>
      <c r="AU120" s="18">
        <f>SUMIFS(Fluxo!$N:$N,Fluxo!$S:$S,"&gt;"&amp;AT$5,Fluxo!$S:$S,"&lt;="&amp;AU$5,Fluxo!$D:$D,$D120)</f>
        <v>170676.91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180.22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 x14ac:dyDescent="0.25">
      <c r="A121" s="20">
        <f t="shared" si="18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 x14ac:dyDescent="0.25">
      <c r="A122" s="20">
        <f t="shared" si="18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 t="str">
        <f>IFERROR(INDEX(Contratos!L:L,MATCH(D122,Contratos!R:R,0)),"")</f>
        <v/>
      </c>
      <c r="F122" s="122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 x14ac:dyDescent="0.25">
      <c r="A123" s="20">
        <f t="shared" si="18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 t="str">
        <f>IFERROR(INDEX(Contratos!L:L,MATCH(D123,Contratos!R:R,0)),"")</f>
        <v/>
      </c>
      <c r="F123" s="122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 x14ac:dyDescent="0.25">
      <c r="A124" s="20">
        <f t="shared" si="18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 t="str">
        <f>IFERROR(INDEX(Contratos!L:L,MATCH(D124,Contratos!R:R,0)),"")</f>
        <v/>
      </c>
      <c r="F124" s="122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 x14ac:dyDescent="0.25">
      <c r="A125" s="20">
        <f t="shared" si="18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9"/>
        <v>342021.99999999994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11580.58</v>
      </c>
      <c r="AC125" s="18">
        <f>SUMIFS(Fluxo!$N:$N,Fluxo!$S:$S,"&gt;"&amp;AB$5,Fluxo!$S:$S,"&lt;="&amp;AC$5,Fluxo!$D:$D,$D125)</f>
        <v>0</v>
      </c>
      <c r="AD125" s="18">
        <f>SUMIFS(Fluxo!$N:$N,Fluxo!$S:$S,"&gt;"&amp;AC$5,Fluxo!$S:$S,"&lt;="&amp;AD$5,Fluxo!$D:$D,$D125)</f>
        <v>2518.9299999999998</v>
      </c>
      <c r="AE125" s="18">
        <f>SUMIFS(Fluxo!$N:$N,Fluxo!$S:$S,"&gt;"&amp;AD$5,Fluxo!$S:$S,"&lt;="&amp;AE$5,Fluxo!$D:$D,$D125)</f>
        <v>2463.9</v>
      </c>
      <c r="AF125" s="18">
        <f>SUMIFS(Fluxo!$N:$N,Fluxo!$S:$S,"&gt;"&amp;AE$5,Fluxo!$S:$S,"&lt;="&amp;AF$5,Fluxo!$D:$D,$D125)</f>
        <v>2463.9</v>
      </c>
      <c r="AG125" s="18">
        <f>SUMIFS(Fluxo!$N:$N,Fluxo!$S:$S,"&gt;"&amp;AF$5,Fluxo!$S:$S,"&lt;="&amp;AG$5,Fluxo!$D:$D,$D125)</f>
        <v>2463.9</v>
      </c>
      <c r="AH125" s="18">
        <f>SUMIFS(Fluxo!$N:$N,Fluxo!$S:$S,"&gt;"&amp;AG$5,Fluxo!$S:$S,"&lt;="&amp;AH$5,Fluxo!$D:$D,$D125)</f>
        <v>0</v>
      </c>
      <c r="AI125" s="18">
        <f>SUMIFS(Fluxo!$N:$N,Fluxo!$S:$S,"&gt;"&amp;AH$5,Fluxo!$S:$S,"&lt;="&amp;AI$5,Fluxo!$D:$D,$D125)</f>
        <v>0</v>
      </c>
      <c r="AJ125" s="18">
        <f>SUMIFS(Fluxo!$N:$N,Fluxo!$S:$S,"&gt;"&amp;AI$5,Fluxo!$S:$S,"&lt;="&amp;AJ$5,Fluxo!$D:$D,$D125)</f>
        <v>0</v>
      </c>
      <c r="AK125" s="18">
        <f>SUMIFS(Fluxo!$N:$N,Fluxo!$S:$S,"&gt;"&amp;AJ$5,Fluxo!$S:$S,"&lt;="&amp;AK$5,Fluxo!$D:$D,$D125)</f>
        <v>0</v>
      </c>
      <c r="AL125" s="18">
        <f>SUMIFS(Fluxo!$N:$N,Fluxo!$S:$S,"&gt;"&amp;AK$5,Fluxo!$S:$S,"&lt;="&amp;AL$5,Fluxo!$D:$D,$D125)</f>
        <v>0</v>
      </c>
      <c r="AM125" s="18">
        <f>SUMIFS(Fluxo!$N:$N,Fluxo!$S:$S,"&gt;"&amp;AL$5,Fluxo!$S:$S,"&lt;="&amp;AM$5,Fluxo!$D:$D,$D125)</f>
        <v>0</v>
      </c>
      <c r="AN125" s="18">
        <f>SUMIFS(Fluxo!$N:$N,Fluxo!$S:$S,"&gt;"&amp;AM$5,Fluxo!$S:$S,"&lt;="&amp;AN$5,Fluxo!$D:$D,$D125)</f>
        <v>0</v>
      </c>
      <c r="AO125" s="18">
        <f>SUMIFS(Fluxo!$N:$N,Fluxo!$S:$S,"&gt;"&amp;AN$5,Fluxo!$S:$S,"&lt;="&amp;AO$5,Fluxo!$D:$D,$D125)</f>
        <v>0</v>
      </c>
      <c r="AP125" s="18">
        <f>SUMIFS(Fluxo!$N:$N,Fluxo!$S:$S,"&gt;"&amp;AO$5,Fluxo!$S:$S,"&lt;="&amp;AP$5,Fluxo!$D:$D,$D125)</f>
        <v>0</v>
      </c>
      <c r="AQ125" s="18">
        <f>SUMIFS(Fluxo!$N:$N,Fluxo!$S:$S,"&gt;"&amp;AP$5,Fluxo!$S:$S,"&lt;="&amp;AQ$5,Fluxo!$D:$D,$D125)</f>
        <v>0</v>
      </c>
      <c r="AR125" s="18">
        <f>SUMIFS(Fluxo!$N:$N,Fluxo!$S:$S,"&gt;"&amp;AQ$5,Fluxo!$S:$S,"&lt;="&amp;AR$5,Fluxo!$D:$D,$D125)</f>
        <v>0</v>
      </c>
      <c r="AS125" s="18">
        <f>SUMIFS(Fluxo!$N:$N,Fluxo!$S:$S,"&gt;"&amp;AR$5,Fluxo!$S:$S,"&lt;="&amp;AS$5,Fluxo!$D:$D,$D125)</f>
        <v>0</v>
      </c>
      <c r="AT125" s="18">
        <f>SUMIFS(Fluxo!$N:$N,Fluxo!$S:$S,"&gt;"&amp;AS$5,Fluxo!$S:$S,"&lt;="&amp;AT$5,Fluxo!$D:$D,$D125)</f>
        <v>0</v>
      </c>
      <c r="AU125" s="18">
        <f>SUMIFS(Fluxo!$N:$N,Fluxo!$S:$S,"&gt;"&amp;AT$5,Fluxo!$S:$S,"&lt;="&amp;AU$5,Fluxo!$D:$D,$D125)</f>
        <v>182453.02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211.17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 x14ac:dyDescent="0.25">
      <c r="A126" s="20">
        <f t="shared" si="18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 x14ac:dyDescent="0.25">
      <c r="A127" s="20">
        <f t="shared" si="18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 x14ac:dyDescent="0.25">
      <c r="A128" s="20">
        <f t="shared" si="18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 x14ac:dyDescent="0.25">
      <c r="A129" s="20">
        <f t="shared" si="18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 x14ac:dyDescent="0.25">
      <c r="A130" s="20">
        <f t="shared" si="18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 x14ac:dyDescent="0.25">
      <c r="A131" s="20">
        <f t="shared" si="18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 x14ac:dyDescent="0.25">
      <c r="A132" s="20">
        <f t="shared" si="18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9"/>
        <v>326887.52999999997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829.06</v>
      </c>
      <c r="AD132" s="18">
        <f>SUMIFS(Fluxo!$N:$N,Fluxo!$S:$S,"&gt;"&amp;AC$5,Fluxo!$S:$S,"&lt;="&amp;AD$5,Fluxo!$D:$D,$D132)</f>
        <v>834.71</v>
      </c>
      <c r="AE132" s="18">
        <f>SUMIFS(Fluxo!$N:$N,Fluxo!$S:$S,"&gt;"&amp;AD$5,Fluxo!$S:$S,"&lt;="&amp;AE$5,Fluxo!$D:$D,$D132)</f>
        <v>838.01</v>
      </c>
      <c r="AF132" s="18">
        <f>SUMIFS(Fluxo!$N:$N,Fluxo!$S:$S,"&gt;"&amp;AE$5,Fluxo!$S:$S,"&lt;="&amp;AF$5,Fluxo!$D:$D,$D132)</f>
        <v>838.01</v>
      </c>
      <c r="AG132" s="18">
        <f>SUMIFS(Fluxo!$N:$N,Fluxo!$S:$S,"&gt;"&amp;AF$5,Fluxo!$S:$S,"&lt;="&amp;AG$5,Fluxo!$D:$D,$D132)</f>
        <v>838.01</v>
      </c>
      <c r="AH132" s="18">
        <f>SUMIFS(Fluxo!$N:$N,Fluxo!$S:$S,"&gt;"&amp;AG$5,Fluxo!$S:$S,"&lt;="&amp;AH$5,Fluxo!$D:$D,$D132)</f>
        <v>838.01</v>
      </c>
      <c r="AI132" s="18">
        <f>SUMIFS(Fluxo!$N:$N,Fluxo!$S:$S,"&gt;"&amp;AH$5,Fluxo!$S:$S,"&lt;="&amp;AI$5,Fluxo!$D:$D,$D132)</f>
        <v>40119.94</v>
      </c>
      <c r="AJ132" s="18">
        <f>SUMIFS(Fluxo!$N:$N,Fluxo!$S:$S,"&gt;"&amp;AI$5,Fluxo!$S:$S,"&lt;="&amp;AJ$5,Fluxo!$D:$D,$D132)</f>
        <v>838.01</v>
      </c>
      <c r="AK132" s="18">
        <f>SUMIFS(Fluxo!$N:$N,Fluxo!$S:$S,"&gt;"&amp;AJ$5,Fluxo!$S:$S,"&lt;="&amp;AK$5,Fluxo!$D:$D,$D132)</f>
        <v>838.01</v>
      </c>
      <c r="AL132" s="18">
        <f>SUMIFS(Fluxo!$N:$N,Fluxo!$S:$S,"&gt;"&amp;AK$5,Fluxo!$S:$S,"&lt;="&amp;AL$5,Fluxo!$D:$D,$D132)</f>
        <v>838.01</v>
      </c>
      <c r="AM132" s="18">
        <f>SUMIFS(Fluxo!$N:$N,Fluxo!$S:$S,"&gt;"&amp;AL$5,Fluxo!$S:$S,"&lt;="&amp;AM$5,Fluxo!$D:$D,$D132)</f>
        <v>838.01</v>
      </c>
      <c r="AN132" s="18">
        <f>SUMIFS(Fluxo!$N:$N,Fluxo!$S:$S,"&gt;"&amp;AM$5,Fluxo!$S:$S,"&lt;="&amp;AN$5,Fluxo!$D:$D,$D132)</f>
        <v>838.01</v>
      </c>
      <c r="AO132" s="18">
        <f>SUMIFS(Fluxo!$N:$N,Fluxo!$S:$S,"&gt;"&amp;AN$5,Fluxo!$S:$S,"&lt;="&amp;AO$5,Fluxo!$D:$D,$D132)</f>
        <v>838.01</v>
      </c>
      <c r="AP132" s="18">
        <f>SUMIFS(Fluxo!$N:$N,Fluxo!$S:$S,"&gt;"&amp;AO$5,Fluxo!$S:$S,"&lt;="&amp;AP$5,Fluxo!$D:$D,$D132)</f>
        <v>838.01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246690.53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182.29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 x14ac:dyDescent="0.25">
      <c r="A133" s="20">
        <f t="shared" si="18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 x14ac:dyDescent="0.25">
      <c r="A134" s="20">
        <f t="shared" si="18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 x14ac:dyDescent="0.25">
      <c r="A135" s="20">
        <f t="shared" si="18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9"/>
        <v>330747.2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89039.05</v>
      </c>
      <c r="AU135" s="18">
        <f>SUMIFS(Fluxo!$N:$N,Fluxo!$S:$S,"&gt;"&amp;AT$5,Fluxo!$S:$S,"&lt;="&amp;AU$5,Fluxo!$D:$D,$D135)</f>
        <v>104573.74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178.08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 x14ac:dyDescent="0.25">
      <c r="A136" s="20">
        <f t="shared" si="18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9"/>
        <v>304947.19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1144.97</v>
      </c>
      <c r="AD136" s="18">
        <f>SUMIFS(Fluxo!$N:$N,Fluxo!$S:$S,"&gt;"&amp;AC$5,Fluxo!$S:$S,"&lt;="&amp;AD$5,Fluxo!$D:$D,$D136)</f>
        <v>1152.77</v>
      </c>
      <c r="AE136" s="18">
        <f>SUMIFS(Fluxo!$N:$N,Fluxo!$S:$S,"&gt;"&amp;AD$5,Fluxo!$S:$S,"&lt;="&amp;AE$5,Fluxo!$D:$D,$D136)</f>
        <v>1157.3399999999999</v>
      </c>
      <c r="AF136" s="18">
        <f>SUMIFS(Fluxo!$N:$N,Fluxo!$S:$S,"&gt;"&amp;AE$5,Fluxo!$S:$S,"&lt;="&amp;AF$5,Fluxo!$D:$D,$D136)</f>
        <v>1157.3399999999999</v>
      </c>
      <c r="AG136" s="18">
        <f>SUMIFS(Fluxo!$N:$N,Fluxo!$S:$S,"&gt;"&amp;AF$5,Fluxo!$S:$S,"&lt;="&amp;AG$5,Fluxo!$D:$D,$D136)</f>
        <v>41878.579999999994</v>
      </c>
      <c r="AH136" s="18">
        <f>SUMIFS(Fluxo!$N:$N,Fluxo!$S:$S,"&gt;"&amp;AG$5,Fluxo!$S:$S,"&lt;="&amp;AH$5,Fluxo!$D:$D,$D136)</f>
        <v>1157.3399999999999</v>
      </c>
      <c r="AI136" s="18">
        <f>SUMIFS(Fluxo!$N:$N,Fluxo!$S:$S,"&gt;"&amp;AH$5,Fluxo!$S:$S,"&lt;="&amp;AI$5,Fluxo!$D:$D,$D136)</f>
        <v>1157.3399999999999</v>
      </c>
      <c r="AJ136" s="18">
        <f>SUMIFS(Fluxo!$N:$N,Fluxo!$S:$S,"&gt;"&amp;AI$5,Fluxo!$S:$S,"&lt;="&amp;AJ$5,Fluxo!$D:$D,$D136)</f>
        <v>1157.3399999999999</v>
      </c>
      <c r="AK136" s="18">
        <f>SUMIFS(Fluxo!$N:$N,Fluxo!$S:$S,"&gt;"&amp;AJ$5,Fluxo!$S:$S,"&lt;="&amp;AK$5,Fluxo!$D:$D,$D136)</f>
        <v>1157.3399999999999</v>
      </c>
      <c r="AL136" s="18">
        <f>SUMIFS(Fluxo!$N:$N,Fluxo!$S:$S,"&gt;"&amp;AK$5,Fluxo!$S:$S,"&lt;="&amp;AL$5,Fluxo!$D:$D,$D136)</f>
        <v>1157.3399999999999</v>
      </c>
      <c r="AM136" s="18">
        <f>SUMIFS(Fluxo!$N:$N,Fluxo!$S:$S,"&gt;"&amp;AL$5,Fluxo!$S:$S,"&lt;="&amp;AM$5,Fluxo!$D:$D,$D136)</f>
        <v>1157.3399999999999</v>
      </c>
      <c r="AN136" s="18">
        <f>SUMIFS(Fluxo!$N:$N,Fluxo!$S:$S,"&gt;"&amp;AM$5,Fluxo!$S:$S,"&lt;="&amp;AN$5,Fluxo!$D:$D,$D136)</f>
        <v>1157.3399999999999</v>
      </c>
      <c r="AO136" s="18">
        <f>SUMIFS(Fluxo!$N:$N,Fluxo!$S:$S,"&gt;"&amp;AN$5,Fluxo!$S:$S,"&lt;="&amp;AO$5,Fluxo!$D:$D,$D136)</f>
        <v>1157.3399999999999</v>
      </c>
      <c r="AP136" s="18">
        <f>SUMIFS(Fluxo!$N:$N,Fluxo!$S:$S,"&gt;"&amp;AO$5,Fluxo!$S:$S,"&lt;="&amp;AP$5,Fluxo!$D:$D,$D136)</f>
        <v>1157.3399999999999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40721.24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117519.37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186.46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 x14ac:dyDescent="0.25">
      <c r="A137" s="20">
        <f t="shared" si="18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ref="H137:H156" si="20">SUM(J137:HF137)</f>
        <v>315331.71000000014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3224.13</v>
      </c>
      <c r="AC137" s="18">
        <f>SUMIFS(Fluxo!$N:$N,Fluxo!$S:$S,"&gt;"&amp;AB$5,Fluxo!$S:$S,"&lt;="&amp;AC$5,Fluxo!$D:$D,$D137)</f>
        <v>3248.25</v>
      </c>
      <c r="AD137" s="18">
        <f>SUMIFS(Fluxo!$N:$N,Fluxo!$S:$S,"&gt;"&amp;AC$5,Fluxo!$S:$S,"&lt;="&amp;AD$5,Fluxo!$D:$D,$D137)</f>
        <v>3196.84</v>
      </c>
      <c r="AE137" s="18">
        <f>SUMIFS(Fluxo!$N:$N,Fluxo!$S:$S,"&gt;"&amp;AD$5,Fluxo!$S:$S,"&lt;="&amp;AE$5,Fluxo!$D:$D,$D137)</f>
        <v>3209.51</v>
      </c>
      <c r="AF137" s="18">
        <f>SUMIFS(Fluxo!$N:$N,Fluxo!$S:$S,"&gt;"&amp;AE$5,Fluxo!$S:$S,"&lt;="&amp;AF$5,Fluxo!$D:$D,$D137)</f>
        <v>3209.51</v>
      </c>
      <c r="AG137" s="18">
        <f>SUMIFS(Fluxo!$N:$N,Fluxo!$S:$S,"&gt;"&amp;AF$5,Fluxo!$S:$S,"&lt;="&amp;AG$5,Fluxo!$D:$D,$D137)</f>
        <v>3209.51</v>
      </c>
      <c r="AH137" s="18">
        <f>SUMIFS(Fluxo!$N:$N,Fluxo!$S:$S,"&gt;"&amp;AG$5,Fluxo!$S:$S,"&lt;="&amp;AH$5,Fluxo!$D:$D,$D137)</f>
        <v>3209.51</v>
      </c>
      <c r="AI137" s="18">
        <f>SUMIFS(Fluxo!$N:$N,Fluxo!$S:$S,"&gt;"&amp;AH$5,Fluxo!$S:$S,"&lt;="&amp;AI$5,Fluxo!$D:$D,$D137)</f>
        <v>3209.51</v>
      </c>
      <c r="AJ137" s="18">
        <f>SUMIFS(Fluxo!$N:$N,Fluxo!$S:$S,"&gt;"&amp;AI$5,Fluxo!$S:$S,"&lt;="&amp;AJ$5,Fluxo!$D:$D,$D137)</f>
        <v>3209.51</v>
      </c>
      <c r="AK137" s="18">
        <f>SUMIFS(Fluxo!$N:$N,Fluxo!$S:$S,"&gt;"&amp;AJ$5,Fluxo!$S:$S,"&lt;="&amp;AK$5,Fluxo!$D:$D,$D137)</f>
        <v>3209.51</v>
      </c>
      <c r="AL137" s="18">
        <f>SUMIFS(Fluxo!$N:$N,Fluxo!$S:$S,"&gt;"&amp;AK$5,Fluxo!$S:$S,"&lt;="&amp;AL$5,Fluxo!$D:$D,$D137)</f>
        <v>3209.51</v>
      </c>
      <c r="AM137" s="18">
        <f>SUMIFS(Fluxo!$N:$N,Fluxo!$S:$S,"&gt;"&amp;AL$5,Fluxo!$S:$S,"&lt;="&amp;AM$5,Fluxo!$D:$D,$D137)</f>
        <v>3209.51</v>
      </c>
      <c r="AN137" s="18">
        <f>SUMIFS(Fluxo!$N:$N,Fluxo!$S:$S,"&gt;"&amp;AM$5,Fluxo!$S:$S,"&lt;="&amp;AN$5,Fluxo!$D:$D,$D137)</f>
        <v>3209.51</v>
      </c>
      <c r="AO137" s="18">
        <f>SUMIFS(Fluxo!$N:$N,Fluxo!$S:$S,"&gt;"&amp;AN$5,Fluxo!$S:$S,"&lt;="&amp;AO$5,Fluxo!$D:$D,$D137)</f>
        <v>3209.51</v>
      </c>
      <c r="AP137" s="18">
        <f>SUMIFS(Fluxo!$N:$N,Fluxo!$S:$S,"&gt;"&amp;AO$5,Fluxo!$S:$S,"&lt;="&amp;AP$5,Fluxo!$D:$D,$D137)</f>
        <v>3209.51</v>
      </c>
      <c r="AQ137" s="18">
        <f>SUMIFS(Fluxo!$N:$N,Fluxo!$S:$S,"&gt;"&amp;AP$5,Fluxo!$S:$S,"&lt;="&amp;AQ$5,Fluxo!$D:$D,$D137)</f>
        <v>3209.51</v>
      </c>
      <c r="AR137" s="18">
        <f>SUMIFS(Fluxo!$N:$N,Fluxo!$S:$S,"&gt;"&amp;AQ$5,Fluxo!$S:$S,"&lt;="&amp;AR$5,Fluxo!$D:$D,$D137)</f>
        <v>3209.51</v>
      </c>
      <c r="AS137" s="18">
        <f>SUMIFS(Fluxo!$N:$N,Fluxo!$S:$S,"&gt;"&amp;AR$5,Fluxo!$S:$S,"&lt;="&amp;AS$5,Fluxo!$D:$D,$D137)</f>
        <v>3209.51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195.6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 x14ac:dyDescent="0.25">
      <c r="A138" s="20">
        <f t="shared" si="18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 x14ac:dyDescent="0.25">
      <c r="A139" s="20">
        <f t="shared" si="18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20"/>
        <v>328622.6399999999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3681.98</v>
      </c>
      <c r="AD139" s="18">
        <f>SUMIFS(Fluxo!$N:$N,Fluxo!$S:$S,"&gt;"&amp;AC$5,Fluxo!$S:$S,"&lt;="&amp;AD$5,Fluxo!$D:$D,$D139)</f>
        <v>46073.310000000005</v>
      </c>
      <c r="AE139" s="18">
        <f>SUMIFS(Fluxo!$N:$N,Fluxo!$S:$S,"&gt;"&amp;AD$5,Fluxo!$S:$S,"&lt;="&amp;AE$5,Fluxo!$D:$D,$D139)</f>
        <v>3721.74</v>
      </c>
      <c r="AF139" s="18">
        <f>SUMIFS(Fluxo!$N:$N,Fluxo!$S:$S,"&gt;"&amp;AE$5,Fluxo!$S:$S,"&lt;="&amp;AF$5,Fluxo!$D:$D,$D139)</f>
        <v>3721.74</v>
      </c>
      <c r="AG139" s="18">
        <f>SUMIFS(Fluxo!$N:$N,Fluxo!$S:$S,"&gt;"&amp;AF$5,Fluxo!$S:$S,"&lt;="&amp;AG$5,Fluxo!$D:$D,$D139)</f>
        <v>3721.74</v>
      </c>
      <c r="AH139" s="18">
        <f>SUMIFS(Fluxo!$N:$N,Fluxo!$S:$S,"&gt;"&amp;AG$5,Fluxo!$S:$S,"&lt;="&amp;AH$5,Fluxo!$D:$D,$D139)</f>
        <v>3721.74</v>
      </c>
      <c r="AI139" s="18">
        <f>SUMIFS(Fluxo!$N:$N,Fluxo!$S:$S,"&gt;"&amp;AH$5,Fluxo!$S:$S,"&lt;="&amp;AI$5,Fluxo!$D:$D,$D139)</f>
        <v>3721.74</v>
      </c>
      <c r="AJ139" s="18">
        <f>SUMIFS(Fluxo!$N:$N,Fluxo!$S:$S,"&gt;"&amp;AI$5,Fluxo!$S:$S,"&lt;="&amp;AJ$5,Fluxo!$D:$D,$D139)</f>
        <v>3721.74</v>
      </c>
      <c r="AK139" s="18">
        <f>SUMIFS(Fluxo!$N:$N,Fluxo!$S:$S,"&gt;"&amp;AJ$5,Fluxo!$S:$S,"&lt;="&amp;AK$5,Fluxo!$D:$D,$D139)</f>
        <v>3721.74</v>
      </c>
      <c r="AL139" s="18">
        <f>SUMIFS(Fluxo!$N:$N,Fluxo!$S:$S,"&gt;"&amp;AK$5,Fluxo!$S:$S,"&lt;="&amp;AL$5,Fluxo!$D:$D,$D139)</f>
        <v>3721.74</v>
      </c>
      <c r="AM139" s="18">
        <f>SUMIFS(Fluxo!$N:$N,Fluxo!$S:$S,"&gt;"&amp;AL$5,Fluxo!$S:$S,"&lt;="&amp;AM$5,Fluxo!$D:$D,$D139)</f>
        <v>3721.74</v>
      </c>
      <c r="AN139" s="18">
        <f>SUMIFS(Fluxo!$N:$N,Fluxo!$S:$S,"&gt;"&amp;AM$5,Fluxo!$S:$S,"&lt;="&amp;AN$5,Fluxo!$D:$D,$D139)</f>
        <v>3721.74</v>
      </c>
      <c r="AO139" s="18">
        <f>SUMIFS(Fluxo!$N:$N,Fluxo!$S:$S,"&gt;"&amp;AN$5,Fluxo!$S:$S,"&lt;="&amp;AO$5,Fluxo!$D:$D,$D139)</f>
        <v>3721.74</v>
      </c>
      <c r="AP139" s="18">
        <f>SUMIFS(Fluxo!$N:$N,Fluxo!$S:$S,"&gt;"&amp;AO$5,Fluxo!$S:$S,"&lt;="&amp;AP$5,Fluxo!$D:$D,$D139)</f>
        <v>46255.93</v>
      </c>
      <c r="AQ139" s="18">
        <f>SUMIFS(Fluxo!$N:$N,Fluxo!$S:$S,"&gt;"&amp;AP$5,Fluxo!$S:$S,"&lt;="&amp;AQ$5,Fluxo!$D:$D,$D139)</f>
        <v>3721.74</v>
      </c>
      <c r="AR139" s="18">
        <f>SUMIFS(Fluxo!$N:$N,Fluxo!$S:$S,"&gt;"&amp;AQ$5,Fluxo!$S:$S,"&lt;="&amp;AR$5,Fluxo!$D:$D,$D139)</f>
        <v>3721.74</v>
      </c>
      <c r="AS139" s="18">
        <f>SUMIFS(Fluxo!$N:$N,Fluxo!$S:$S,"&gt;"&amp;AR$5,Fluxo!$S:$S,"&lt;="&amp;AS$5,Fluxo!$D:$D,$D139)</f>
        <v>3721.74</v>
      </c>
      <c r="AT139" s="18">
        <f>SUMIFS(Fluxo!$N:$N,Fluxo!$S:$S,"&gt;"&amp;AS$5,Fluxo!$S:$S,"&lt;="&amp;AT$5,Fluxo!$D:$D,$D139)</f>
        <v>21267.09</v>
      </c>
      <c r="AU139" s="18">
        <f>SUMIFS(Fluxo!$N:$N,Fluxo!$S:$S,"&gt;"&amp;AT$5,Fluxo!$S:$S,"&lt;="&amp;AU$5,Fluxo!$D:$D,$D139)</f>
        <v>84349.27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187.43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 x14ac:dyDescent="0.25">
      <c r="A140" s="20">
        <f t="shared" ref="A140:A160" si="21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 x14ac:dyDescent="0.25">
      <c r="A141" s="20">
        <f t="shared" si="21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 x14ac:dyDescent="0.25">
      <c r="A142" s="20">
        <f t="shared" si="21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 x14ac:dyDescent="0.25">
      <c r="A143" s="20">
        <f t="shared" si="21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20"/>
        <v>397949.44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2611.4499999999998</v>
      </c>
      <c r="AD143" s="18">
        <f>SUMIFS(Fluxo!$N:$N,Fluxo!$S:$S,"&gt;"&amp;AC$5,Fluxo!$S:$S,"&lt;="&amp;AD$5,Fluxo!$D:$D,$D143)</f>
        <v>4739.1100000000006</v>
      </c>
      <c r="AE143" s="18">
        <f>SUMIFS(Fluxo!$N:$N,Fluxo!$S:$S,"&gt;"&amp;AD$5,Fluxo!$S:$S,"&lt;="&amp;AE$5,Fluxo!$D:$D,$D143)</f>
        <v>4703.45</v>
      </c>
      <c r="AF143" s="18">
        <f>SUMIFS(Fluxo!$N:$N,Fluxo!$S:$S,"&gt;"&amp;AE$5,Fluxo!$S:$S,"&lt;="&amp;AF$5,Fluxo!$D:$D,$D143)</f>
        <v>4703.45</v>
      </c>
      <c r="AG143" s="18">
        <f>SUMIFS(Fluxo!$N:$N,Fluxo!$S:$S,"&gt;"&amp;AF$5,Fluxo!$S:$S,"&lt;="&amp;AG$5,Fluxo!$D:$D,$D143)</f>
        <v>4703.45</v>
      </c>
      <c r="AH143" s="18">
        <f>SUMIFS(Fluxo!$N:$N,Fluxo!$S:$S,"&gt;"&amp;AG$5,Fluxo!$S:$S,"&lt;="&amp;AH$5,Fluxo!$D:$D,$D143)</f>
        <v>4703.45</v>
      </c>
      <c r="AI143" s="18">
        <f>SUMIFS(Fluxo!$N:$N,Fluxo!$S:$S,"&gt;"&amp;AH$5,Fluxo!$S:$S,"&lt;="&amp;AI$5,Fluxo!$D:$D,$D143)</f>
        <v>4703.45</v>
      </c>
      <c r="AJ143" s="18">
        <f>SUMIFS(Fluxo!$N:$N,Fluxo!$S:$S,"&gt;"&amp;AI$5,Fluxo!$S:$S,"&lt;="&amp;AJ$5,Fluxo!$D:$D,$D143)</f>
        <v>4703.45</v>
      </c>
      <c r="AK143" s="18">
        <f>SUMIFS(Fluxo!$N:$N,Fluxo!$S:$S,"&gt;"&amp;AJ$5,Fluxo!$S:$S,"&lt;="&amp;AK$5,Fluxo!$D:$D,$D143)</f>
        <v>4703.45</v>
      </c>
      <c r="AL143" s="18">
        <f>SUMIFS(Fluxo!$N:$N,Fluxo!$S:$S,"&gt;"&amp;AK$5,Fluxo!$S:$S,"&lt;="&amp;AL$5,Fluxo!$D:$D,$D143)</f>
        <v>4703.45</v>
      </c>
      <c r="AM143" s="18">
        <f>SUMIFS(Fluxo!$N:$N,Fluxo!$S:$S,"&gt;"&amp;AL$5,Fluxo!$S:$S,"&lt;="&amp;AM$5,Fluxo!$D:$D,$D143)</f>
        <v>2639.66</v>
      </c>
      <c r="AN143" s="18">
        <f>SUMIFS(Fluxo!$N:$N,Fluxo!$S:$S,"&gt;"&amp;AM$5,Fluxo!$S:$S,"&lt;="&amp;AN$5,Fluxo!$D:$D,$D143)</f>
        <v>2639.66</v>
      </c>
      <c r="AO143" s="18">
        <f>SUMIFS(Fluxo!$N:$N,Fluxo!$S:$S,"&gt;"&amp;AN$5,Fluxo!$S:$S,"&lt;="&amp;AO$5,Fluxo!$D:$D,$D143)</f>
        <v>2639.66</v>
      </c>
      <c r="AP143" s="18">
        <f>SUMIFS(Fluxo!$N:$N,Fluxo!$S:$S,"&gt;"&amp;AO$5,Fluxo!$S:$S,"&lt;="&amp;AP$5,Fluxo!$D:$D,$D143)</f>
        <v>2639.66</v>
      </c>
      <c r="AQ143" s="18">
        <f>SUMIFS(Fluxo!$N:$N,Fluxo!$S:$S,"&gt;"&amp;AP$5,Fluxo!$S:$S,"&lt;="&amp;AQ$5,Fluxo!$D:$D,$D143)</f>
        <v>2639.66</v>
      </c>
      <c r="AR143" s="18">
        <f>SUMIFS(Fluxo!$N:$N,Fluxo!$S:$S,"&gt;"&amp;AQ$5,Fluxo!$S:$S,"&lt;="&amp;AR$5,Fluxo!$D:$D,$D143)</f>
        <v>2639.66</v>
      </c>
      <c r="AS143" s="18">
        <f>SUMIFS(Fluxo!$N:$N,Fluxo!$S:$S,"&gt;"&amp;AR$5,Fluxo!$S:$S,"&lt;="&amp;AS$5,Fluxo!$D:$D,$D143)</f>
        <v>2639.66</v>
      </c>
      <c r="AT143" s="18">
        <f>SUMIFS(Fluxo!$N:$N,Fluxo!$S:$S,"&gt;"&amp;AS$5,Fluxo!$S:$S,"&lt;="&amp;AT$5,Fluxo!$D:$D,$D143)</f>
        <v>2639.66</v>
      </c>
      <c r="AU143" s="18">
        <f>SUMIFS(Fluxo!$N:$N,Fluxo!$S:$S,"&gt;"&amp;AT$5,Fluxo!$S:$S,"&lt;="&amp;AU$5,Fluxo!$D:$D,$D143)</f>
        <v>235774.08000000002</v>
      </c>
      <c r="AV143" s="18">
        <f>SUMIFS(Fluxo!$N:$N,Fluxo!$S:$S,"&gt;"&amp;AU$5,Fluxo!$S:$S,"&lt;="&amp;AV$5,Fluxo!$D:$D,$D143)</f>
        <v>2639.66</v>
      </c>
      <c r="AW143" s="18">
        <f>SUMIFS(Fluxo!$N:$N,Fluxo!$S:$S,"&gt;"&amp;AV$5,Fluxo!$S:$S,"&lt;="&amp;AW$5,Fluxo!$D:$D,$D143)</f>
        <v>2639.66</v>
      </c>
      <c r="AX143" s="18">
        <f>SUMIFS(Fluxo!$N:$N,Fluxo!$S:$S,"&gt;"&amp;AW$5,Fluxo!$S:$S,"&lt;="&amp;AX$5,Fluxo!$D:$D,$D143)</f>
        <v>211.17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 x14ac:dyDescent="0.25">
      <c r="A144" s="20">
        <f t="shared" si="21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 x14ac:dyDescent="0.25">
      <c r="A145" s="20">
        <f t="shared" si="21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 x14ac:dyDescent="0.25">
      <c r="A146" s="20">
        <f t="shared" si="21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 x14ac:dyDescent="0.25">
      <c r="A147" s="20">
        <f t="shared" si="21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20"/>
        <v>326971.45999999996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860.62</v>
      </c>
      <c r="AC147" s="18">
        <f>SUMIFS(Fluxo!$N:$N,Fluxo!$S:$S,"&gt;"&amp;AB$5,Fluxo!$S:$S,"&lt;="&amp;AC$5,Fluxo!$D:$D,$D147)</f>
        <v>0</v>
      </c>
      <c r="AD147" s="18">
        <f>SUMIFS(Fluxo!$N:$N,Fluxo!$S:$S,"&gt;"&amp;AC$5,Fluxo!$S:$S,"&lt;="&amp;AD$5,Fluxo!$D:$D,$D147)</f>
        <v>1690.29</v>
      </c>
      <c r="AE147" s="18">
        <f>SUMIFS(Fluxo!$N:$N,Fluxo!$S:$S,"&gt;"&amp;AD$5,Fluxo!$S:$S,"&lt;="&amp;AE$5,Fluxo!$D:$D,$D147)</f>
        <v>838.01</v>
      </c>
      <c r="AF147" s="18">
        <f>SUMIFS(Fluxo!$N:$N,Fluxo!$S:$S,"&gt;"&amp;AE$5,Fluxo!$S:$S,"&lt;="&amp;AF$5,Fluxo!$D:$D,$D147)</f>
        <v>838.01</v>
      </c>
      <c r="AG147" s="18">
        <f>SUMIFS(Fluxo!$N:$N,Fluxo!$S:$S,"&gt;"&amp;AF$5,Fluxo!$S:$S,"&lt;="&amp;AG$5,Fluxo!$D:$D,$D147)</f>
        <v>838.01</v>
      </c>
      <c r="AH147" s="18">
        <f>SUMIFS(Fluxo!$N:$N,Fluxo!$S:$S,"&gt;"&amp;AG$5,Fluxo!$S:$S,"&lt;="&amp;AH$5,Fluxo!$D:$D,$D147)</f>
        <v>838.01</v>
      </c>
      <c r="AI147" s="18">
        <f>SUMIFS(Fluxo!$N:$N,Fluxo!$S:$S,"&gt;"&amp;AH$5,Fluxo!$S:$S,"&lt;="&amp;AI$5,Fluxo!$D:$D,$D147)</f>
        <v>40119.94</v>
      </c>
      <c r="AJ147" s="18">
        <f>SUMIFS(Fluxo!$N:$N,Fluxo!$S:$S,"&gt;"&amp;AI$5,Fluxo!$S:$S,"&lt;="&amp;AJ$5,Fluxo!$D:$D,$D147)</f>
        <v>838.01</v>
      </c>
      <c r="AK147" s="18">
        <f>SUMIFS(Fluxo!$N:$N,Fluxo!$S:$S,"&gt;"&amp;AJ$5,Fluxo!$S:$S,"&lt;="&amp;AK$5,Fluxo!$D:$D,$D147)</f>
        <v>838.01</v>
      </c>
      <c r="AL147" s="18">
        <f>SUMIFS(Fluxo!$N:$N,Fluxo!$S:$S,"&gt;"&amp;AK$5,Fluxo!$S:$S,"&lt;="&amp;AL$5,Fluxo!$D:$D,$D147)</f>
        <v>838.01</v>
      </c>
      <c r="AM147" s="18">
        <f>SUMIFS(Fluxo!$N:$N,Fluxo!$S:$S,"&gt;"&amp;AL$5,Fluxo!$S:$S,"&lt;="&amp;AM$5,Fluxo!$D:$D,$D147)</f>
        <v>838.01</v>
      </c>
      <c r="AN147" s="18">
        <f>SUMIFS(Fluxo!$N:$N,Fluxo!$S:$S,"&gt;"&amp;AM$5,Fluxo!$S:$S,"&lt;="&amp;AN$5,Fluxo!$D:$D,$D147)</f>
        <v>838.01</v>
      </c>
      <c r="AO147" s="18">
        <f>SUMIFS(Fluxo!$N:$N,Fluxo!$S:$S,"&gt;"&amp;AN$5,Fluxo!$S:$S,"&lt;="&amp;AO$5,Fluxo!$D:$D,$D147)</f>
        <v>838.01</v>
      </c>
      <c r="AP147" s="18">
        <f>SUMIFS(Fluxo!$N:$N,Fluxo!$S:$S,"&gt;"&amp;AO$5,Fluxo!$S:$S,"&lt;="&amp;AP$5,Fluxo!$D:$D,$D147)</f>
        <v>838.01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246690.53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184.31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 x14ac:dyDescent="0.25">
      <c r="A148" s="20">
        <f t="shared" si="21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 x14ac:dyDescent="0.25">
      <c r="A149" s="20">
        <f t="shared" si="21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20"/>
        <v>384718.10000000003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1923.23</v>
      </c>
      <c r="AD149" s="18">
        <f>SUMIFS(Fluxo!$N:$N,Fluxo!$S:$S,"&gt;"&amp;AC$5,Fluxo!$S:$S,"&lt;="&amp;AD$5,Fluxo!$D:$D,$D149)</f>
        <v>5571.2</v>
      </c>
      <c r="AE149" s="18">
        <f>SUMIFS(Fluxo!$N:$N,Fluxo!$S:$S,"&gt;"&amp;AD$5,Fluxo!$S:$S,"&lt;="&amp;AE$5,Fluxo!$D:$D,$D149)</f>
        <v>5593.28</v>
      </c>
      <c r="AF149" s="18">
        <f>SUMIFS(Fluxo!$N:$N,Fluxo!$S:$S,"&gt;"&amp;AE$5,Fluxo!$S:$S,"&lt;="&amp;AF$5,Fluxo!$D:$D,$D149)</f>
        <v>24901.77</v>
      </c>
      <c r="AG149" s="18">
        <f>SUMIFS(Fluxo!$N:$N,Fluxo!$S:$S,"&gt;"&amp;AF$5,Fluxo!$S:$S,"&lt;="&amp;AG$5,Fluxo!$D:$D,$D149)</f>
        <v>5593.28</v>
      </c>
      <c r="AH149" s="18">
        <f>SUMIFS(Fluxo!$N:$N,Fluxo!$S:$S,"&gt;"&amp;AG$5,Fluxo!$S:$S,"&lt;="&amp;AH$5,Fluxo!$D:$D,$D149)</f>
        <v>5593.28</v>
      </c>
      <c r="AI149" s="18">
        <f>SUMIFS(Fluxo!$N:$N,Fluxo!$S:$S,"&gt;"&amp;AH$5,Fluxo!$S:$S,"&lt;="&amp;AI$5,Fluxo!$D:$D,$D149)</f>
        <v>5593.28</v>
      </c>
      <c r="AJ149" s="18">
        <f>SUMIFS(Fluxo!$N:$N,Fluxo!$S:$S,"&gt;"&amp;AI$5,Fluxo!$S:$S,"&lt;="&amp;AJ$5,Fluxo!$D:$D,$D149)</f>
        <v>5593.28</v>
      </c>
      <c r="AK149" s="18">
        <f>SUMIFS(Fluxo!$N:$N,Fluxo!$S:$S,"&gt;"&amp;AJ$5,Fluxo!$S:$S,"&lt;="&amp;AK$5,Fluxo!$D:$D,$D149)</f>
        <v>5593.28</v>
      </c>
      <c r="AL149" s="18">
        <f>SUMIFS(Fluxo!$N:$N,Fluxo!$S:$S,"&gt;"&amp;AK$5,Fluxo!$S:$S,"&lt;="&amp;AL$5,Fluxo!$D:$D,$D149)</f>
        <v>5593.28</v>
      </c>
      <c r="AM149" s="18">
        <f>SUMIFS(Fluxo!$N:$N,Fluxo!$S:$S,"&gt;"&amp;AL$5,Fluxo!$S:$S,"&lt;="&amp;AM$5,Fluxo!$D:$D,$D149)</f>
        <v>5593.28</v>
      </c>
      <c r="AN149" s="18">
        <f>SUMIFS(Fluxo!$N:$N,Fluxo!$S:$S,"&gt;"&amp;AM$5,Fluxo!$S:$S,"&lt;="&amp;AN$5,Fluxo!$D:$D,$D149)</f>
        <v>1930.85</v>
      </c>
      <c r="AO149" s="18">
        <f>SUMIFS(Fluxo!$N:$N,Fluxo!$S:$S,"&gt;"&amp;AN$5,Fluxo!$S:$S,"&lt;="&amp;AO$5,Fluxo!$D:$D,$D149)</f>
        <v>1930.85</v>
      </c>
      <c r="AP149" s="18">
        <f>SUMIFS(Fluxo!$N:$N,Fluxo!$S:$S,"&gt;"&amp;AO$5,Fluxo!$S:$S,"&lt;="&amp;AP$5,Fluxo!$D:$D,$D149)</f>
        <v>1930.85</v>
      </c>
      <c r="AQ149" s="18">
        <f>SUMIFS(Fluxo!$N:$N,Fluxo!$S:$S,"&gt;"&amp;AP$5,Fluxo!$S:$S,"&lt;="&amp;AQ$5,Fluxo!$D:$D,$D149)</f>
        <v>1930.85</v>
      </c>
      <c r="AR149" s="18">
        <f>SUMIFS(Fluxo!$N:$N,Fluxo!$S:$S,"&gt;"&amp;AQ$5,Fluxo!$S:$S,"&lt;="&amp;AR$5,Fluxo!$D:$D,$D149)</f>
        <v>1930.85</v>
      </c>
      <c r="AS149" s="18">
        <f>SUMIFS(Fluxo!$N:$N,Fluxo!$S:$S,"&gt;"&amp;AR$5,Fluxo!$S:$S,"&lt;="&amp;AS$5,Fluxo!$D:$D,$D149)</f>
        <v>1930.85</v>
      </c>
      <c r="AT149" s="18">
        <f>SUMIFS(Fluxo!$N:$N,Fluxo!$S:$S,"&gt;"&amp;AS$5,Fluxo!$S:$S,"&lt;="&amp;AT$5,Fluxo!$D:$D,$D149)</f>
        <v>39475.129999999997</v>
      </c>
      <c r="AU149" s="18">
        <f>SUMIFS(Fluxo!$N:$N,Fluxo!$S:$S,"&gt;"&amp;AT$5,Fluxo!$S:$S,"&lt;="&amp;AU$5,Fluxo!$D:$D,$D149)</f>
        <v>182357.93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195.18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 x14ac:dyDescent="0.25">
      <c r="A150" s="20">
        <f t="shared" si="21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20"/>
        <v>344358.91000000009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1388.91</v>
      </c>
      <c r="AD150" s="18">
        <f>SUMIFS(Fluxo!$N:$N,Fluxo!$S:$S,"&gt;"&amp;AC$5,Fluxo!$S:$S,"&lt;="&amp;AD$5,Fluxo!$D:$D,$D150)</f>
        <v>1398.37</v>
      </c>
      <c r="AE150" s="18">
        <f>SUMIFS(Fluxo!$N:$N,Fluxo!$S:$S,"&gt;"&amp;AD$5,Fluxo!$S:$S,"&lt;="&amp;AE$5,Fluxo!$D:$D,$D150)</f>
        <v>1403.91</v>
      </c>
      <c r="AF150" s="18">
        <f>SUMIFS(Fluxo!$N:$N,Fluxo!$S:$S,"&gt;"&amp;AE$5,Fluxo!$S:$S,"&lt;="&amp;AF$5,Fluxo!$D:$D,$D150)</f>
        <v>1403.91</v>
      </c>
      <c r="AG150" s="18">
        <f>SUMIFS(Fluxo!$N:$N,Fluxo!$S:$S,"&gt;"&amp;AF$5,Fluxo!$S:$S,"&lt;="&amp;AG$5,Fluxo!$D:$D,$D150)</f>
        <v>1403.91</v>
      </c>
      <c r="AH150" s="18">
        <f>SUMIFS(Fluxo!$N:$N,Fluxo!$S:$S,"&gt;"&amp;AG$5,Fluxo!$S:$S,"&lt;="&amp;AH$5,Fluxo!$D:$D,$D150)</f>
        <v>1403.91</v>
      </c>
      <c r="AI150" s="18">
        <f>SUMIFS(Fluxo!$N:$N,Fluxo!$S:$S,"&gt;"&amp;AH$5,Fluxo!$S:$S,"&lt;="&amp;AI$5,Fluxo!$D:$D,$D150)</f>
        <v>1403.91</v>
      </c>
      <c r="AJ150" s="18">
        <f>SUMIFS(Fluxo!$N:$N,Fluxo!$S:$S,"&gt;"&amp;AI$5,Fluxo!$S:$S,"&lt;="&amp;AJ$5,Fluxo!$D:$D,$D150)</f>
        <v>1403.91</v>
      </c>
      <c r="AK150" s="18">
        <f>SUMIFS(Fluxo!$N:$N,Fluxo!$S:$S,"&gt;"&amp;AJ$5,Fluxo!$S:$S,"&lt;="&amp;AK$5,Fluxo!$D:$D,$D150)</f>
        <v>1403.91</v>
      </c>
      <c r="AL150" s="18">
        <f>SUMIFS(Fluxo!$N:$N,Fluxo!$S:$S,"&gt;"&amp;AK$5,Fluxo!$S:$S,"&lt;="&amp;AL$5,Fluxo!$D:$D,$D150)</f>
        <v>1403.91</v>
      </c>
      <c r="AM150" s="18">
        <f>SUMIFS(Fluxo!$N:$N,Fluxo!$S:$S,"&gt;"&amp;AL$5,Fluxo!$S:$S,"&lt;="&amp;AM$5,Fluxo!$D:$D,$D150)</f>
        <v>1403.91</v>
      </c>
      <c r="AN150" s="18">
        <f>SUMIFS(Fluxo!$N:$N,Fluxo!$S:$S,"&gt;"&amp;AM$5,Fluxo!$S:$S,"&lt;="&amp;AN$5,Fluxo!$D:$D,$D150)</f>
        <v>1403.91</v>
      </c>
      <c r="AO150" s="18">
        <f>SUMIFS(Fluxo!$N:$N,Fluxo!$S:$S,"&gt;"&amp;AN$5,Fluxo!$S:$S,"&lt;="&amp;AO$5,Fluxo!$D:$D,$D150)</f>
        <v>1403.91</v>
      </c>
      <c r="AP150" s="18">
        <f>SUMIFS(Fluxo!$N:$N,Fluxo!$S:$S,"&gt;"&amp;AO$5,Fluxo!$S:$S,"&lt;="&amp;AP$5,Fluxo!$D:$D,$D150)</f>
        <v>1403.91</v>
      </c>
      <c r="AQ150" s="18">
        <f>SUMIFS(Fluxo!$N:$N,Fluxo!$S:$S,"&gt;"&amp;AP$5,Fluxo!$S:$S,"&lt;="&amp;AQ$5,Fluxo!$D:$D,$D150)</f>
        <v>1403.91</v>
      </c>
      <c r="AR150" s="18">
        <f>SUMIFS(Fluxo!$N:$N,Fluxo!$S:$S,"&gt;"&amp;AQ$5,Fluxo!$S:$S,"&lt;="&amp;AR$5,Fluxo!$D:$D,$D150)</f>
        <v>1403.91</v>
      </c>
      <c r="AS150" s="18">
        <f>SUMIFS(Fluxo!$N:$N,Fluxo!$S:$S,"&gt;"&amp;AR$5,Fluxo!$S:$S,"&lt;="&amp;AS$5,Fluxo!$D:$D,$D150)</f>
        <v>1403.91</v>
      </c>
      <c r="AT150" s="18">
        <f>SUMIFS(Fluxo!$N:$N,Fluxo!$S:$S,"&gt;"&amp;AS$5,Fluxo!$S:$S,"&lt;="&amp;AT$5,Fluxo!$D:$D,$D150)</f>
        <v>23169.919999999998</v>
      </c>
      <c r="AU150" s="18">
        <f>SUMIFS(Fluxo!$N:$N,Fluxo!$S:$S,"&gt;"&amp;AT$5,Fluxo!$S:$S,"&lt;="&amp;AU$5,Fluxo!$D:$D,$D150)</f>
        <v>254662.37</v>
      </c>
      <c r="AV150" s="18">
        <f>SUMIFS(Fluxo!$N:$N,Fluxo!$S:$S,"&gt;"&amp;AU$5,Fluxo!$S:$S,"&lt;="&amp;AV$5,Fluxo!$D:$D,$D150)</f>
        <v>272.08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 x14ac:dyDescent="0.25">
      <c r="A151" s="20">
        <f t="shared" si="21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20"/>
        <v>346145.84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5383.32</v>
      </c>
      <c r="AB151" s="18">
        <f>SUMIFS(Fluxo!$N:$N,Fluxo!$S:$S,"&gt;"&amp;AA$5,Fluxo!$S:$S,"&lt;="&amp;AB$5,Fluxo!$D:$D,$D151)</f>
        <v>0</v>
      </c>
      <c r="AC151" s="18">
        <f>SUMIFS(Fluxo!$N:$N,Fluxo!$S:$S,"&gt;"&amp;AB$5,Fluxo!$S:$S,"&lt;="&amp;AC$5,Fluxo!$D:$D,$D151)</f>
        <v>2134.16</v>
      </c>
      <c r="AD151" s="18">
        <f>SUMIFS(Fluxo!$N:$N,Fluxo!$S:$S,"&gt;"&amp;AC$5,Fluxo!$S:$S,"&lt;="&amp;AD$5,Fluxo!$D:$D,$D151)</f>
        <v>0</v>
      </c>
      <c r="AE151" s="18">
        <f>SUMIFS(Fluxo!$N:$N,Fluxo!$S:$S,"&gt;"&amp;AD$5,Fluxo!$S:$S,"&lt;="&amp;AE$5,Fluxo!$D:$D,$D151)</f>
        <v>2167.5</v>
      </c>
      <c r="AF151" s="18">
        <f>SUMIFS(Fluxo!$N:$N,Fluxo!$S:$S,"&gt;"&amp;AE$5,Fluxo!$S:$S,"&lt;="&amp;AF$5,Fluxo!$D:$D,$D151)</f>
        <v>1069.8399999999999</v>
      </c>
      <c r="AG151" s="18">
        <f>SUMIFS(Fluxo!$N:$N,Fluxo!$S:$S,"&gt;"&amp;AF$5,Fluxo!$S:$S,"&lt;="&amp;AG$5,Fluxo!$D:$D,$D151)</f>
        <v>5349.1900000000005</v>
      </c>
      <c r="AH151" s="18">
        <f>SUMIFS(Fluxo!$N:$N,Fluxo!$S:$S,"&gt;"&amp;AG$5,Fluxo!$S:$S,"&lt;="&amp;AH$5,Fluxo!$D:$D,$D151)</f>
        <v>1069.8399999999999</v>
      </c>
      <c r="AI151" s="18">
        <f>SUMIFS(Fluxo!$N:$N,Fluxo!$S:$S,"&gt;"&amp;AH$5,Fluxo!$S:$S,"&lt;="&amp;AI$5,Fluxo!$D:$D,$D151)</f>
        <v>1069.8399999999999</v>
      </c>
      <c r="AJ151" s="18">
        <f>SUMIFS(Fluxo!$N:$N,Fluxo!$S:$S,"&gt;"&amp;AI$5,Fluxo!$S:$S,"&lt;="&amp;AJ$5,Fluxo!$D:$D,$D151)</f>
        <v>1069.8399999999999</v>
      </c>
      <c r="AK151" s="18">
        <f>SUMIFS(Fluxo!$N:$N,Fluxo!$S:$S,"&gt;"&amp;AJ$5,Fluxo!$S:$S,"&lt;="&amp;AK$5,Fluxo!$D:$D,$D151)</f>
        <v>1069.8399999999999</v>
      </c>
      <c r="AL151" s="18">
        <f>SUMIFS(Fluxo!$N:$N,Fluxo!$S:$S,"&gt;"&amp;AK$5,Fluxo!$S:$S,"&lt;="&amp;AL$5,Fluxo!$D:$D,$D151)</f>
        <v>1069.8399999999999</v>
      </c>
      <c r="AM151" s="18">
        <f>SUMIFS(Fluxo!$N:$N,Fluxo!$S:$S,"&gt;"&amp;AL$5,Fluxo!$S:$S,"&lt;="&amp;AM$5,Fluxo!$D:$D,$D151)</f>
        <v>5349.1900000000005</v>
      </c>
      <c r="AN151" s="18">
        <f>SUMIFS(Fluxo!$N:$N,Fluxo!$S:$S,"&gt;"&amp;AM$5,Fluxo!$S:$S,"&lt;="&amp;AN$5,Fluxo!$D:$D,$D151)</f>
        <v>1069.8399999999999</v>
      </c>
      <c r="AO151" s="18">
        <f>SUMIFS(Fluxo!$N:$N,Fluxo!$S:$S,"&gt;"&amp;AN$5,Fluxo!$S:$S,"&lt;="&amp;AO$5,Fluxo!$D:$D,$D151)</f>
        <v>1069.8399999999999</v>
      </c>
      <c r="AP151" s="18">
        <f>SUMIFS(Fluxo!$N:$N,Fluxo!$S:$S,"&gt;"&amp;AO$5,Fluxo!$S:$S,"&lt;="&amp;AP$5,Fluxo!$D:$D,$D151)</f>
        <v>1069.8399999999999</v>
      </c>
      <c r="AQ151" s="18">
        <f>SUMIFS(Fluxo!$N:$N,Fluxo!$S:$S,"&gt;"&amp;AP$5,Fluxo!$S:$S,"&lt;="&amp;AQ$5,Fluxo!$D:$D,$D151)</f>
        <v>1069.8399999999999</v>
      </c>
      <c r="AR151" s="18">
        <f>SUMIFS(Fluxo!$N:$N,Fluxo!$S:$S,"&gt;"&amp;AQ$5,Fluxo!$S:$S,"&lt;="&amp;AR$5,Fluxo!$D:$D,$D151)</f>
        <v>1069.8399999999999</v>
      </c>
      <c r="AS151" s="18">
        <f>SUMIFS(Fluxo!$N:$N,Fluxo!$S:$S,"&gt;"&amp;AR$5,Fluxo!$S:$S,"&lt;="&amp;AS$5,Fluxo!$D:$D,$D151)</f>
        <v>5349.1900000000005</v>
      </c>
      <c r="AT151" s="18">
        <f>SUMIFS(Fluxo!$N:$N,Fluxo!$S:$S,"&gt;"&amp;AS$5,Fluxo!$S:$S,"&lt;="&amp;AT$5,Fluxo!$D:$D,$D151)</f>
        <v>284312.02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188.03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 x14ac:dyDescent="0.25">
      <c r="A152" s="20">
        <f t="shared" si="21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 x14ac:dyDescent="0.25">
      <c r="A153" s="20">
        <f t="shared" si="21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 x14ac:dyDescent="0.25">
      <c r="A154" s="20">
        <f t="shared" si="21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 x14ac:dyDescent="0.25">
      <c r="A155" s="20">
        <f t="shared" si="21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 x14ac:dyDescent="0.25">
      <c r="A156" s="20">
        <f t="shared" si="21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 x14ac:dyDescent="0.25">
      <c r="A157" s="20">
        <f t="shared" si="21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22">SUM(J157:HF157)</f>
        <v>385483.32999999984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9769.2199999999993</v>
      </c>
      <c r="AD157" s="18">
        <f>SUMIFS(Fluxo!$N:$N,Fluxo!$S:$S,"&gt;"&amp;AC$5,Fluxo!$S:$S,"&lt;="&amp;AD$5,Fluxo!$D:$D,$D157)</f>
        <v>9835.74</v>
      </c>
      <c r="AE157" s="18">
        <f>SUMIFS(Fluxo!$N:$N,Fluxo!$S:$S,"&gt;"&amp;AD$5,Fluxo!$S:$S,"&lt;="&amp;AE$5,Fluxo!$D:$D,$D157)</f>
        <v>13964.23</v>
      </c>
      <c r="AF157" s="18">
        <f>SUMIFS(Fluxo!$N:$N,Fluxo!$S:$S,"&gt;"&amp;AE$5,Fluxo!$S:$S,"&lt;="&amp;AF$5,Fluxo!$D:$D,$D157)</f>
        <v>11898.56</v>
      </c>
      <c r="AG157" s="18">
        <f>SUMIFS(Fluxo!$N:$N,Fluxo!$S:$S,"&gt;"&amp;AF$5,Fluxo!$S:$S,"&lt;="&amp;AG$5,Fluxo!$D:$D,$D157)</f>
        <v>11898.56</v>
      </c>
      <c r="AH157" s="18">
        <f>SUMIFS(Fluxo!$N:$N,Fluxo!$S:$S,"&gt;"&amp;AG$5,Fluxo!$S:$S,"&lt;="&amp;AH$5,Fluxo!$D:$D,$D157)</f>
        <v>11898.56</v>
      </c>
      <c r="AI157" s="18">
        <f>SUMIFS(Fluxo!$N:$N,Fluxo!$S:$S,"&gt;"&amp;AH$5,Fluxo!$S:$S,"&lt;="&amp;AI$5,Fluxo!$D:$D,$D157)</f>
        <v>11898.56</v>
      </c>
      <c r="AJ157" s="18">
        <f>SUMIFS(Fluxo!$N:$N,Fluxo!$S:$S,"&gt;"&amp;AI$5,Fluxo!$S:$S,"&lt;="&amp;AJ$5,Fluxo!$D:$D,$D157)</f>
        <v>11898.56</v>
      </c>
      <c r="AK157" s="18">
        <f>SUMIFS(Fluxo!$N:$N,Fluxo!$S:$S,"&gt;"&amp;AJ$5,Fluxo!$S:$S,"&lt;="&amp;AK$5,Fluxo!$D:$D,$D157)</f>
        <v>11898.56</v>
      </c>
      <c r="AL157" s="18">
        <f>SUMIFS(Fluxo!$N:$N,Fluxo!$S:$S,"&gt;"&amp;AK$5,Fluxo!$S:$S,"&lt;="&amp;AL$5,Fluxo!$D:$D,$D157)</f>
        <v>11898.56</v>
      </c>
      <c r="AM157" s="18">
        <f>SUMIFS(Fluxo!$N:$N,Fluxo!$S:$S,"&gt;"&amp;AL$5,Fluxo!$S:$S,"&lt;="&amp;AM$5,Fluxo!$D:$D,$D157)</f>
        <v>11898.56</v>
      </c>
      <c r="AN157" s="18">
        <f>SUMIFS(Fluxo!$N:$N,Fluxo!$S:$S,"&gt;"&amp;AM$5,Fluxo!$S:$S,"&lt;="&amp;AN$5,Fluxo!$D:$D,$D157)</f>
        <v>11898.56</v>
      </c>
      <c r="AO157" s="18">
        <f>SUMIFS(Fluxo!$N:$N,Fluxo!$S:$S,"&gt;"&amp;AN$5,Fluxo!$S:$S,"&lt;="&amp;AO$5,Fluxo!$D:$D,$D157)</f>
        <v>11898.56</v>
      </c>
      <c r="AP157" s="18">
        <f>SUMIFS(Fluxo!$N:$N,Fluxo!$S:$S,"&gt;"&amp;AO$5,Fluxo!$S:$S,"&lt;="&amp;AP$5,Fluxo!$D:$D,$D157)</f>
        <v>11898.56</v>
      </c>
      <c r="AQ157" s="18">
        <f>SUMIFS(Fluxo!$N:$N,Fluxo!$S:$S,"&gt;"&amp;AP$5,Fluxo!$S:$S,"&lt;="&amp;AQ$5,Fluxo!$D:$D,$D157)</f>
        <v>11898.56</v>
      </c>
      <c r="AR157" s="18">
        <f>SUMIFS(Fluxo!$N:$N,Fluxo!$S:$S,"&gt;"&amp;AQ$5,Fluxo!$S:$S,"&lt;="&amp;AR$5,Fluxo!$D:$D,$D157)</f>
        <v>11898.56</v>
      </c>
      <c r="AS157" s="18">
        <f>SUMIFS(Fluxo!$N:$N,Fluxo!$S:$S,"&gt;"&amp;AR$5,Fluxo!$S:$S,"&lt;="&amp;AS$5,Fluxo!$D:$D,$D157)</f>
        <v>9874.7199999999993</v>
      </c>
      <c r="AT157" s="18">
        <f>SUMIFS(Fluxo!$N:$N,Fluxo!$S:$S,"&gt;"&amp;AS$5,Fluxo!$S:$S,"&lt;="&amp;AT$5,Fluxo!$D:$D,$D157)</f>
        <v>9874.7199999999993</v>
      </c>
      <c r="AU157" s="18">
        <f>SUMIFS(Fluxo!$N:$N,Fluxo!$S:$S,"&gt;"&amp;AT$5,Fluxo!$S:$S,"&lt;="&amp;AU$5,Fluxo!$D:$D,$D157)</f>
        <v>9874.7199999999993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232.6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 x14ac:dyDescent="0.25">
      <c r="A158" s="20">
        <f t="shared" si="21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 x14ac:dyDescent="0.25">
      <c r="A159" s="20">
        <f t="shared" si="21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 x14ac:dyDescent="0.25">
      <c r="A160" s="20">
        <f t="shared" si="21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2:HF160"/>
  <sheetViews>
    <sheetView showGridLines="0" zoomScale="85" zoomScaleNormal="85" workbookViewId="0">
      <pane xSplit="8" ySplit="5" topLeftCell="J143" activePane="bottomRight" state="frozen"/>
      <selection pane="topRight" activeCell="I1" sqref="I1"/>
      <selection pane="bottomLeft" activeCell="A6" sqref="A6"/>
      <selection pane="bottomRight" activeCell="AC8" sqref="AC8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  <c r="J2" s="138"/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K3" s="141"/>
      <c r="L3" s="141"/>
      <c r="M3" s="78"/>
      <c r="N3" s="78"/>
      <c r="O3" s="78"/>
      <c r="P3" s="141"/>
      <c r="Q3" s="141"/>
      <c r="R3" s="141"/>
      <c r="S3" s="141"/>
      <c r="T3" s="141"/>
      <c r="U3" s="141"/>
      <c r="V3" s="141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EOMONTH(Dados!$E$6,0)</f>
        <v>45657</v>
      </c>
      <c r="J4"/>
      <c r="K4" s="139"/>
      <c r="L4" s="139"/>
      <c r="M4" s="139"/>
      <c r="N4" s="139"/>
      <c r="O4" s="139"/>
      <c r="P4" s="13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 x14ac:dyDescent="0.3">
      <c r="A5" s="111"/>
      <c r="B5" s="112"/>
      <c r="C5" s="112"/>
      <c r="D5" s="11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13991636.779999997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754668.57</v>
      </c>
      <c r="AC8" s="23">
        <f t="shared" si="4"/>
        <v>1490085.4</v>
      </c>
      <c r="AD8" s="23">
        <f t="shared" si="4"/>
        <v>1003620.8099999999</v>
      </c>
      <c r="AE8" s="23">
        <f t="shared" si="4"/>
        <v>0</v>
      </c>
      <c r="AF8" s="23">
        <f t="shared" si="4"/>
        <v>0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21" t="s">
        <v>0</v>
      </c>
      <c r="E10" s="34" t="s">
        <v>39</v>
      </c>
      <c r="F10" s="34" t="s">
        <v>48</v>
      </c>
      <c r="G10" s="34" t="s">
        <v>43</v>
      </c>
      <c r="H10" s="34" t="s">
        <v>33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 x14ac:dyDescent="0.25">
      <c r="A12" s="20">
        <f t="shared" ref="A12:A75" si="8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143231.29999999999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50537.11</v>
      </c>
      <c r="AC12" s="18">
        <f>IF(AC$5&gt;$G$4,0,SUMIFS(Fluxo!$O:$O,Fluxo!$U:$U,"&gt;"&amp;AB$5,Fluxo!$U:$U,"&lt;="&amp;AC$5,Fluxo!$D:$D,$D12,Fluxo!$E:$E,"&lt;&gt;"&amp;"PERMUTANTE"))</f>
        <v>25504.35</v>
      </c>
      <c r="AD12" s="18">
        <f>IF(AD$5&gt;$G$4,0,SUMIFS(Fluxo!$O:$O,Fluxo!$U:$U,"&gt;"&amp;AC$5,Fluxo!$U:$U,"&lt;="&amp;AD$5,Fluxo!$D:$D,$D12,Fluxo!$E:$E,"&lt;&gt;"&amp;"PERMUTANTE"))</f>
        <v>7189.84</v>
      </c>
      <c r="AE12" s="18">
        <f>IF(AE$5&gt;$G$4,0,SUMIFS(Fluxo!$O:$O,Fluxo!$U:$U,"&gt;"&amp;AD$5,Fluxo!$U:$U,"&lt;="&amp;AE$5,Fluxo!$D:$D,$D12,Fluxo!$E:$E,"&lt;&gt;"&amp;"PERMUTANTE"))</f>
        <v>0</v>
      </c>
      <c r="AF12" s="18">
        <f>IF(AF$5&gt;$G$4,0,SUMIFS(Fluxo!$O:$O,Fluxo!$U:$U,"&gt;"&amp;AE$5,Fluxo!$U:$U,"&lt;="&amp;AF$5,Fluxo!$D:$D,$D12,Fluxo!$E:$E,"&lt;&gt;"&amp;"PERMUTANTE"))</f>
        <v>0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 x14ac:dyDescent="0.25">
      <c r="A13" s="20">
        <f t="shared" si="8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628421.52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2676.06</v>
      </c>
      <c r="AC13" s="18">
        <f>IF(AC$5&gt;$G$4,0,SUMIFS(Fluxo!$O:$O,Fluxo!$U:$U,"&gt;"&amp;AB$5,Fluxo!$U:$U,"&lt;="&amp;AC$5,Fluxo!$D:$D,$D13,Fluxo!$E:$E,"&lt;&gt;"&amp;"PERMUTANTE"))</f>
        <v>8075.0399999999991</v>
      </c>
      <c r="AD13" s="18">
        <f>IF(AD$5&gt;$G$4,0,SUMIFS(Fluxo!$O:$O,Fluxo!$U:$U,"&gt;"&amp;AC$5,Fluxo!$U:$U,"&lt;="&amp;AD$5,Fluxo!$D:$D,$D13,Fluxo!$E:$E,"&lt;&gt;"&amp;"PERMUTANTE"))</f>
        <v>456677.11999999994</v>
      </c>
      <c r="AE13" s="18">
        <f>IF(AE$5&gt;$G$4,0,SUMIFS(Fluxo!$O:$O,Fluxo!$U:$U,"&gt;"&amp;AD$5,Fluxo!$U:$U,"&lt;="&amp;AE$5,Fluxo!$D:$D,$D13,Fluxo!$E:$E,"&lt;&gt;"&amp;"PERMUTANTE"))</f>
        <v>0</v>
      </c>
      <c r="AF13" s="18">
        <f>IF(AF$5&gt;$G$4,0,SUMIFS(Fluxo!$O:$O,Fluxo!$U:$U,"&gt;"&amp;AE$5,Fluxo!$U:$U,"&lt;="&amp;AF$5,Fluxo!$D:$D,$D13,Fluxo!$E:$E,"&lt;&gt;"&amp;"PERMUTANTE"))</f>
        <v>0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 x14ac:dyDescent="0.25">
      <c r="A14" s="20">
        <f t="shared" si="8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219525.80000000008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2569.02</v>
      </c>
      <c r="AC14" s="18">
        <f>IF(AC$5&gt;$G$4,0,SUMIFS(Fluxo!$O:$O,Fluxo!$U:$U,"&gt;"&amp;AB$5,Fluxo!$U:$U,"&lt;="&amp;AC$5,Fluxo!$D:$D,$D14,Fluxo!$E:$E,"&lt;&gt;"&amp;"PERMUTANTE"))</f>
        <v>2584.0100000000002</v>
      </c>
      <c r="AD14" s="18">
        <f>IF(AD$5&gt;$G$4,0,SUMIFS(Fluxo!$O:$O,Fluxo!$U:$U,"&gt;"&amp;AC$5,Fluxo!$U:$U,"&lt;="&amp;AD$5,Fluxo!$D:$D,$D14,Fluxo!$E:$E,"&lt;&gt;"&amp;"PERMUTANTE"))</f>
        <v>20948.870000000003</v>
      </c>
      <c r="AE14" s="18">
        <f>IF(AE$5&gt;$G$4,0,SUMIFS(Fluxo!$O:$O,Fluxo!$U:$U,"&gt;"&amp;AD$5,Fluxo!$U:$U,"&lt;="&amp;AE$5,Fluxo!$D:$D,$D14,Fluxo!$E:$E,"&lt;&gt;"&amp;"PERMUTANTE"))</f>
        <v>0</v>
      </c>
      <c r="AF14" s="18">
        <f>IF(AF$5&gt;$G$4,0,SUMIFS(Fluxo!$O:$O,Fluxo!$U:$U,"&gt;"&amp;AE$5,Fluxo!$U:$U,"&lt;="&amp;AF$5,Fluxo!$D:$D,$D14,Fluxo!$E:$E,"&lt;&gt;"&amp;"PERMUTANTE"))</f>
        <v>0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 x14ac:dyDescent="0.25">
      <c r="A15" s="20">
        <f t="shared" si="8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 x14ac:dyDescent="0.25">
      <c r="A16" s="20">
        <f t="shared" si="8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 x14ac:dyDescent="0.25">
      <c r="A17" s="20">
        <f t="shared" si="8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179279.92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3200.16</v>
      </c>
      <c r="AC17" s="18">
        <f>IF(AC$5&gt;$G$4,0,SUMIFS(Fluxo!$O:$O,Fluxo!$U:$U,"&gt;"&amp;AB$5,Fluxo!$U:$U,"&lt;="&amp;AC$5,Fluxo!$D:$D,$D17,Fluxo!$E:$E,"&lt;&gt;"&amp;"PERMUTANTE"))</f>
        <v>1615.01</v>
      </c>
      <c r="AD17" s="18">
        <f>IF(AD$5&gt;$G$4,0,SUMIFS(Fluxo!$O:$O,Fluxo!$U:$U,"&gt;"&amp;AC$5,Fluxo!$U:$U,"&lt;="&amp;AD$5,Fluxo!$D:$D,$D17,Fluxo!$E:$E,"&lt;&gt;"&amp;"PERMUTANTE"))</f>
        <v>1626.01</v>
      </c>
      <c r="AE17" s="18">
        <f>IF(AE$5&gt;$G$4,0,SUMIFS(Fluxo!$O:$O,Fluxo!$U:$U,"&gt;"&amp;AD$5,Fluxo!$U:$U,"&lt;="&amp;AE$5,Fluxo!$D:$D,$D17,Fluxo!$E:$E,"&lt;&gt;"&amp;"PERMUTANTE"))</f>
        <v>0</v>
      </c>
      <c r="AF17" s="18">
        <f>IF(AF$5&gt;$G$4,0,SUMIFS(Fluxo!$O:$O,Fluxo!$U:$U,"&gt;"&amp;AE$5,Fluxo!$U:$U,"&lt;="&amp;AF$5,Fluxo!$D:$D,$D17,Fluxo!$E:$E,"&lt;&gt;"&amp;"PERMUTANTE"))</f>
        <v>0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 x14ac:dyDescent="0.25">
      <c r="A18" s="20">
        <f t="shared" si="8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605781.09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7053.84</v>
      </c>
      <c r="AE18" s="18">
        <f>IF(AE$5&gt;$G$4,0,SUMIFS(Fluxo!$O:$O,Fluxo!$U:$U,"&gt;"&amp;AD$5,Fluxo!$U:$U,"&lt;="&amp;AE$5,Fluxo!$D:$D,$D18,Fluxo!$E:$E,"&lt;&gt;"&amp;"PERMUTANTE"))</f>
        <v>0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 x14ac:dyDescent="0.25">
      <c r="A19" s="20">
        <f t="shared" si="8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108263.31000000001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5767.71</v>
      </c>
      <c r="AC19" s="18">
        <f>IF(AC$5&gt;$G$4,0,SUMIFS(Fluxo!$O:$O,Fluxo!$U:$U,"&gt;"&amp;AB$5,Fluxo!$U:$U,"&lt;="&amp;AC$5,Fluxo!$D:$D,$D19,Fluxo!$E:$E,"&lt;&gt;"&amp;"PERMUTANTE"))</f>
        <v>5801.37</v>
      </c>
      <c r="AD19" s="18">
        <f>IF(AD$5&gt;$G$4,0,SUMIFS(Fluxo!$O:$O,Fluxo!$U:$U,"&gt;"&amp;AC$5,Fluxo!$U:$U,"&lt;="&amp;AD$5,Fluxo!$D:$D,$D19,Fluxo!$E:$E,"&lt;&gt;"&amp;"PERMUTANTE"))</f>
        <v>5840.88</v>
      </c>
      <c r="AE19" s="18">
        <f>IF(AE$5&gt;$G$4,0,SUMIFS(Fluxo!$O:$O,Fluxo!$U:$U,"&gt;"&amp;AD$5,Fluxo!$U:$U,"&lt;="&amp;AE$5,Fluxo!$D:$D,$D19,Fluxo!$E:$E,"&lt;&gt;"&amp;"PERMUTANTE"))</f>
        <v>0</v>
      </c>
      <c r="AF19" s="18">
        <f>IF(AF$5&gt;$G$4,0,SUMIFS(Fluxo!$O:$O,Fluxo!$U:$U,"&gt;"&amp;AE$5,Fluxo!$U:$U,"&lt;="&amp;AF$5,Fluxo!$D:$D,$D19,Fluxo!$E:$E,"&lt;&gt;"&amp;"PERMUTANTE"))</f>
        <v>0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 x14ac:dyDescent="0.25">
      <c r="A20" s="20">
        <f t="shared" si="8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118710.89000000001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27263.600000000002</v>
      </c>
      <c r="AC20" s="18">
        <f>IF(AC$5&gt;$G$4,0,SUMIFS(Fluxo!$O:$O,Fluxo!$U:$U,"&gt;"&amp;AB$5,Fluxo!$U:$U,"&lt;="&amp;AC$5,Fluxo!$D:$D,$D20,Fluxo!$E:$E,"&lt;&gt;"&amp;"PERMUTANTE"))</f>
        <v>27445.99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0</v>
      </c>
      <c r="AF20" s="18">
        <f>IF(AF$5&gt;$G$4,0,SUMIFS(Fluxo!$O:$O,Fluxo!$U:$U,"&gt;"&amp;AE$5,Fluxo!$U:$U,"&lt;="&amp;AF$5,Fluxo!$D:$D,$D20,Fluxo!$E:$E,"&lt;&gt;"&amp;"PERMUTANTE"))</f>
        <v>0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 x14ac:dyDescent="0.25">
      <c r="A21" s="20">
        <f t="shared" si="8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 x14ac:dyDescent="0.25">
      <c r="A22" s="20">
        <f t="shared" si="8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288592.24000000005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8525.64</v>
      </c>
      <c r="AD22" s="18">
        <f>IF(AD$5&gt;$G$4,0,SUMIFS(Fluxo!$O:$O,Fluxo!$U:$U,"&gt;"&amp;AC$5,Fluxo!$U:$U,"&lt;="&amp;AD$5,Fluxo!$D:$D,$D22,Fluxo!$E:$E,"&lt;&gt;"&amp;"PERMUTANTE"))</f>
        <v>10880.34</v>
      </c>
      <c r="AE22" s="18">
        <f>IF(AE$5&gt;$G$4,0,SUMIFS(Fluxo!$O:$O,Fluxo!$U:$U,"&gt;"&amp;AD$5,Fluxo!$U:$U,"&lt;="&amp;AE$5,Fluxo!$D:$D,$D22,Fluxo!$E:$E,"&lt;&gt;"&amp;"PERMUTANTE"))</f>
        <v>0</v>
      </c>
      <c r="AF22" s="18">
        <f>IF(AF$5&gt;$G$4,0,SUMIFS(Fluxo!$O:$O,Fluxo!$U:$U,"&gt;"&amp;AE$5,Fluxo!$U:$U,"&lt;="&amp;AF$5,Fluxo!$D:$D,$D22,Fluxo!$E:$E,"&lt;&gt;"&amp;"PERMUTANTE"))</f>
        <v>0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 x14ac:dyDescent="0.25">
      <c r="A23" s="20">
        <f t="shared" si="8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209484.15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1035.6300000000001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0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 x14ac:dyDescent="0.25">
      <c r="A24" s="20">
        <f t="shared" si="8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202198.53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4170.7700000000004</v>
      </c>
      <c r="AC24" s="18">
        <f>IF(AC$5&gt;$G$4,0,SUMIFS(Fluxo!$O:$O,Fluxo!$U:$U,"&gt;"&amp;AB$5,Fluxo!$U:$U,"&lt;="&amp;AC$5,Fluxo!$D:$D,$D24,Fluxo!$E:$E,"&lt;&gt;"&amp;"PERMUTANTE"))</f>
        <v>4195.1099999999997</v>
      </c>
      <c r="AD24" s="18">
        <f>IF(AD$5&gt;$G$4,0,SUMIFS(Fluxo!$O:$O,Fluxo!$U:$U,"&gt;"&amp;AC$5,Fluxo!$U:$U,"&lt;="&amp;AD$5,Fluxo!$D:$D,$D24,Fluxo!$E:$E,"&lt;&gt;"&amp;"PERMUTANTE"))</f>
        <v>4223.68</v>
      </c>
      <c r="AE24" s="18">
        <f>IF(AE$5&gt;$G$4,0,SUMIFS(Fluxo!$O:$O,Fluxo!$U:$U,"&gt;"&amp;AD$5,Fluxo!$U:$U,"&lt;="&amp;AE$5,Fluxo!$D:$D,$D24,Fluxo!$E:$E,"&lt;&gt;"&amp;"PERMUTANTE"))</f>
        <v>0</v>
      </c>
      <c r="AF24" s="18">
        <f>IF(AF$5&gt;$G$4,0,SUMIFS(Fluxo!$O:$O,Fluxo!$U:$U,"&gt;"&amp;AE$5,Fluxo!$U:$U,"&lt;="&amp;AF$5,Fluxo!$D:$D,$D24,Fluxo!$E:$E,"&lt;&gt;"&amp;"PERMUTANTE"))</f>
        <v>0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 x14ac:dyDescent="0.25">
      <c r="A25" s="20">
        <f t="shared" si="8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 x14ac:dyDescent="0.25">
      <c r="A26" s="20">
        <f t="shared" si="8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 x14ac:dyDescent="0.25">
      <c r="A27" s="20">
        <f t="shared" si="8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715722.7000000003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3211.28</v>
      </c>
      <c r="AC27" s="18">
        <f>IF(AC$5&gt;$G$4,0,SUMIFS(Fluxo!$O:$O,Fluxo!$U:$U,"&gt;"&amp;AB$5,Fluxo!$U:$U,"&lt;="&amp;AC$5,Fluxo!$D:$D,$D27,Fluxo!$E:$E,"&lt;&gt;"&amp;"PERMUTANTE"))</f>
        <v>3230.02</v>
      </c>
      <c r="AD27" s="18">
        <f>IF(AD$5&gt;$G$4,0,SUMIFS(Fluxo!$O:$O,Fluxo!$U:$U,"&gt;"&amp;AC$5,Fluxo!$U:$U,"&lt;="&amp;AD$5,Fluxo!$D:$D,$D27,Fluxo!$E:$E,"&lt;&gt;"&amp;"PERMUTANTE"))</f>
        <v>9935.4500000000007</v>
      </c>
      <c r="AE27" s="18">
        <f>IF(AE$5&gt;$G$4,0,SUMIFS(Fluxo!$O:$O,Fluxo!$U:$U,"&gt;"&amp;AD$5,Fluxo!$U:$U,"&lt;="&amp;AE$5,Fluxo!$D:$D,$D27,Fluxo!$E:$E,"&lt;&gt;"&amp;"PERMUTANTE"))</f>
        <v>0</v>
      </c>
      <c r="AF27" s="18">
        <f>IF(AF$5&gt;$G$4,0,SUMIFS(Fluxo!$O:$O,Fluxo!$U:$U,"&gt;"&amp;AE$5,Fluxo!$U:$U,"&lt;="&amp;AF$5,Fluxo!$D:$D,$D27,Fluxo!$E:$E,"&lt;&gt;"&amp;"PERMUTANTE"))</f>
        <v>0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 x14ac:dyDescent="0.25">
      <c r="A28" s="20">
        <f t="shared" si="8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374607.41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5151.5600000000004</v>
      </c>
      <c r="AC28" s="18">
        <f>IF(AC$5&gt;$G$4,0,SUMIFS(Fluxo!$O:$O,Fluxo!$U:$U,"&gt;"&amp;AB$5,Fluxo!$U:$U,"&lt;="&amp;AC$5,Fluxo!$D:$D,$D28,Fluxo!$E:$E,"&lt;&gt;"&amp;"PERMUTANTE"))</f>
        <v>54872.93</v>
      </c>
      <c r="AD28" s="18">
        <f>IF(AD$5&gt;$G$4,0,SUMIFS(Fluxo!$O:$O,Fluxo!$U:$U,"&gt;"&amp;AC$5,Fluxo!$U:$U,"&lt;="&amp;AD$5,Fluxo!$D:$D,$D28,Fluxo!$E:$E,"&lt;&gt;"&amp;"PERMUTANTE"))</f>
        <v>7765.9</v>
      </c>
      <c r="AE28" s="18">
        <f>IF(AE$5&gt;$G$4,0,SUMIFS(Fluxo!$O:$O,Fluxo!$U:$U,"&gt;"&amp;AD$5,Fluxo!$U:$U,"&lt;="&amp;AE$5,Fluxo!$D:$D,$D28,Fluxo!$E:$E,"&lt;&gt;"&amp;"PERMUTANTE"))</f>
        <v>0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 x14ac:dyDescent="0.25">
      <c r="A29" s="20">
        <f t="shared" si="8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232599.53999999998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7321.22</v>
      </c>
      <c r="AC29" s="18">
        <f>IF(AC$5&gt;$G$4,0,SUMIFS(Fluxo!$O:$O,Fluxo!$U:$U,"&gt;"&amp;AB$5,Fluxo!$U:$U,"&lt;="&amp;AC$5,Fluxo!$D:$D,$D29,Fluxo!$E:$E,"&lt;&gt;"&amp;"PERMUTANTE"))</f>
        <v>7363.95</v>
      </c>
      <c r="AD29" s="18">
        <f>IF(AD$5&gt;$G$4,0,SUMIFS(Fluxo!$O:$O,Fluxo!$U:$U,"&gt;"&amp;AC$5,Fluxo!$U:$U,"&lt;="&amp;AD$5,Fluxo!$D:$D,$D29,Fluxo!$E:$E,"&lt;&gt;"&amp;"PERMUTANTE"))</f>
        <v>7414.1</v>
      </c>
      <c r="AE29" s="18">
        <f>IF(AE$5&gt;$G$4,0,SUMIFS(Fluxo!$O:$O,Fluxo!$U:$U,"&gt;"&amp;AD$5,Fluxo!$U:$U,"&lt;="&amp;AE$5,Fluxo!$D:$D,$D29,Fluxo!$E:$E,"&lt;&gt;"&amp;"PERMUTANTE"))</f>
        <v>0</v>
      </c>
      <c r="AF29" s="18">
        <f>IF(AF$5&gt;$G$4,0,SUMIFS(Fluxo!$O:$O,Fluxo!$U:$U,"&gt;"&amp;AE$5,Fluxo!$U:$U,"&lt;="&amp;AF$5,Fluxo!$D:$D,$D29,Fluxo!$E:$E,"&lt;&gt;"&amp;"PERMUTANTE"))</f>
        <v>0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 x14ac:dyDescent="0.25">
      <c r="A30" s="20">
        <f t="shared" si="8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25583.95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25000</v>
      </c>
      <c r="AD30" s="18">
        <f>IF(AD$5&gt;$G$4,0,SUMIFS(Fluxo!$O:$O,Fluxo!$U:$U,"&gt;"&amp;AC$5,Fluxo!$U:$U,"&lt;="&amp;AD$5,Fluxo!$D:$D,$D30,Fluxo!$E:$E,"&lt;&gt;"&amp;"PERMUTANTE"))</f>
        <v>583.95000000000005</v>
      </c>
      <c r="AE30" s="18">
        <f>IF(AE$5&gt;$G$4,0,SUMIFS(Fluxo!$O:$O,Fluxo!$U:$U,"&gt;"&amp;AD$5,Fluxo!$U:$U,"&lt;="&amp;AE$5,Fluxo!$D:$D,$D30,Fluxo!$E:$E,"&lt;&gt;"&amp;"PERMUTANTE"))</f>
        <v>0</v>
      </c>
      <c r="AF30" s="18">
        <f>IF(AF$5&gt;$G$4,0,SUMIFS(Fluxo!$O:$O,Fluxo!$U:$U,"&gt;"&amp;AE$5,Fluxo!$U:$U,"&lt;="&amp;AF$5,Fluxo!$D:$D,$D30,Fluxo!$E:$E,"&lt;&gt;"&amp;"PERMUTANTE"))</f>
        <v>0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 x14ac:dyDescent="0.25">
      <c r="A31" s="20">
        <f t="shared" si="8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 x14ac:dyDescent="0.25">
      <c r="A32" s="20">
        <f t="shared" si="8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267526.53000000003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1070.43</v>
      </c>
      <c r="AC32" s="18">
        <f>IF(AC$5&gt;$G$4,0,SUMIFS(Fluxo!$O:$O,Fluxo!$U:$U,"&gt;"&amp;AB$5,Fluxo!$U:$U,"&lt;="&amp;AC$5,Fluxo!$D:$D,$D32,Fluxo!$E:$E,"&lt;&gt;"&amp;"PERMUTANTE"))</f>
        <v>108743.94</v>
      </c>
      <c r="AD32" s="18">
        <f>IF(AD$5&gt;$G$4,0,SUMIFS(Fluxo!$O:$O,Fluxo!$U:$U,"&gt;"&amp;AC$5,Fluxo!$U:$U,"&lt;="&amp;AD$5,Fluxo!$D:$D,$D32,Fluxo!$E:$E,"&lt;&gt;"&amp;"PERMUTANTE"))</f>
        <v>1084</v>
      </c>
      <c r="AE32" s="18">
        <f>IF(AE$5&gt;$G$4,0,SUMIFS(Fluxo!$O:$O,Fluxo!$U:$U,"&gt;"&amp;AD$5,Fluxo!$U:$U,"&lt;="&amp;AE$5,Fluxo!$D:$D,$D32,Fluxo!$E:$E,"&lt;&gt;"&amp;"PERMUTANTE"))</f>
        <v>0</v>
      </c>
      <c r="AF32" s="18">
        <f>IF(AF$5&gt;$G$4,0,SUMIFS(Fluxo!$O:$O,Fluxo!$U:$U,"&gt;"&amp;AE$5,Fluxo!$U:$U,"&lt;="&amp;AF$5,Fluxo!$D:$D,$D32,Fluxo!$E:$E,"&lt;&gt;"&amp;"PERMUTANTE"))</f>
        <v>0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 x14ac:dyDescent="0.25">
      <c r="A33" s="20">
        <f t="shared" si="8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210368.73000000004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2069.85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4224.67</v>
      </c>
      <c r="AE33" s="18">
        <f>IF(AE$5&gt;$G$4,0,SUMIFS(Fluxo!$O:$O,Fluxo!$U:$U,"&gt;"&amp;AD$5,Fluxo!$U:$U,"&lt;="&amp;AE$5,Fluxo!$D:$D,$D33,Fluxo!$E:$E,"&lt;&gt;"&amp;"PERMUTANTE"))</f>
        <v>0</v>
      </c>
      <c r="AF33" s="18">
        <f>IF(AF$5&gt;$G$4,0,SUMIFS(Fluxo!$O:$O,Fluxo!$U:$U,"&gt;"&amp;AE$5,Fluxo!$U:$U,"&lt;="&amp;AF$5,Fluxo!$D:$D,$D33,Fluxo!$E:$E,"&lt;&gt;"&amp;"PERMUTANTE"))</f>
        <v>0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 x14ac:dyDescent="0.25">
      <c r="A34" s="20">
        <f t="shared" si="8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350746.12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240802.02</v>
      </c>
      <c r="AD34" s="18">
        <f>IF(AD$5&gt;$G$4,0,SUMIFS(Fluxo!$O:$O,Fluxo!$U:$U,"&gt;"&amp;AC$5,Fluxo!$U:$U,"&lt;="&amp;AD$5,Fluxo!$D:$D,$D34,Fluxo!$E:$E,"&lt;&gt;"&amp;"PERMUTANTE"))</f>
        <v>9341.39</v>
      </c>
      <c r="AE34" s="18">
        <f>IF(AE$5&gt;$G$4,0,SUMIFS(Fluxo!$O:$O,Fluxo!$U:$U,"&gt;"&amp;AD$5,Fluxo!$U:$U,"&lt;="&amp;AE$5,Fluxo!$D:$D,$D34,Fluxo!$E:$E,"&lt;&gt;"&amp;"PERMUTANTE"))</f>
        <v>0</v>
      </c>
      <c r="AF34" s="18">
        <f>IF(AF$5&gt;$G$4,0,SUMIFS(Fluxo!$O:$O,Fluxo!$U:$U,"&gt;"&amp;AE$5,Fluxo!$U:$U,"&lt;="&amp;AF$5,Fluxo!$D:$D,$D34,Fluxo!$E:$E,"&lt;&gt;"&amp;"PERMUTANTE"))</f>
        <v>0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 x14ac:dyDescent="0.25">
      <c r="A35" s="20">
        <f t="shared" si="8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 t="str">
        <f>IFERROR(INDEX(Contratos!L:L,MATCH(D35,Contratos!R:R,0)),"")</f>
        <v/>
      </c>
      <c r="F35" s="122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 x14ac:dyDescent="0.25">
      <c r="A36" s="20">
        <f t="shared" si="8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 x14ac:dyDescent="0.25">
      <c r="A37" s="20">
        <f t="shared" si="8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154024.69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5275.37</v>
      </c>
      <c r="AC37" s="18">
        <f>IF(AC$5&gt;$G$4,0,SUMIFS(Fluxo!$O:$O,Fluxo!$U:$U,"&gt;"&amp;AB$5,Fluxo!$U:$U,"&lt;="&amp;AC$5,Fluxo!$D:$D,$D37,Fluxo!$E:$E,"&lt;&gt;"&amp;"PERMUTANTE"))</f>
        <v>5306.16</v>
      </c>
      <c r="AD37" s="18">
        <f>IF(AD$5&gt;$G$4,0,SUMIFS(Fluxo!$O:$O,Fluxo!$U:$U,"&gt;"&amp;AC$5,Fluxo!$U:$U,"&lt;="&amp;AD$5,Fluxo!$D:$D,$D37,Fluxo!$E:$E,"&lt;&gt;"&amp;"PERMUTANTE"))</f>
        <v>5342.29</v>
      </c>
      <c r="AE37" s="18">
        <f>IF(AE$5&gt;$G$4,0,SUMIFS(Fluxo!$O:$O,Fluxo!$U:$U,"&gt;"&amp;AD$5,Fluxo!$U:$U,"&lt;="&amp;AE$5,Fluxo!$D:$D,$D37,Fluxo!$E:$E,"&lt;&gt;"&amp;"PERMUTANTE"))</f>
        <v>0</v>
      </c>
      <c r="AF37" s="18">
        <f>IF(AF$5&gt;$G$4,0,SUMIFS(Fluxo!$O:$O,Fluxo!$U:$U,"&gt;"&amp;AE$5,Fluxo!$U:$U,"&lt;="&amp;AF$5,Fluxo!$D:$D,$D37,Fluxo!$E:$E,"&lt;&gt;"&amp;"PERMUTANTE"))</f>
        <v>0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 x14ac:dyDescent="0.25">
      <c r="A38" s="20">
        <f t="shared" si="8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375734.56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20872.25</v>
      </c>
      <c r="AE38" s="18">
        <f>IF(AE$5&gt;$G$4,0,SUMIFS(Fluxo!$O:$O,Fluxo!$U:$U,"&gt;"&amp;AD$5,Fluxo!$U:$U,"&lt;="&amp;AE$5,Fluxo!$D:$D,$D38,Fluxo!$E:$E,"&lt;&gt;"&amp;"PERMUTANTE"))</f>
        <v>0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 x14ac:dyDescent="0.25">
      <c r="A39" s="20">
        <f t="shared" si="8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119827.26999999999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5199.43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10495.150000000001</v>
      </c>
      <c r="AE39" s="18">
        <f>IF(AE$5&gt;$G$4,0,SUMIFS(Fluxo!$O:$O,Fluxo!$U:$U,"&gt;"&amp;AD$5,Fluxo!$U:$U,"&lt;="&amp;AE$5,Fluxo!$D:$D,$D39,Fluxo!$E:$E,"&lt;&gt;"&amp;"PERMUTANTE"))</f>
        <v>0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 x14ac:dyDescent="0.25">
      <c r="A40" s="20">
        <f t="shared" si="8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 x14ac:dyDescent="0.25">
      <c r="A41" s="20">
        <f t="shared" si="8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 x14ac:dyDescent="0.25">
      <c r="A42" s="20">
        <f t="shared" si="8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428600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0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 x14ac:dyDescent="0.25">
      <c r="A43" s="20">
        <f t="shared" si="8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349186.73000000004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3162.03</v>
      </c>
      <c r="AC43" s="18">
        <f>IF(AC$5&gt;$G$4,0,SUMIFS(Fluxo!$O:$O,Fluxo!$U:$U,"&gt;"&amp;AB$5,Fluxo!$U:$U,"&lt;="&amp;AC$5,Fluxo!$D:$D,$D43,Fluxo!$E:$E,"&lt;&gt;"&amp;"PERMUTANTE"))</f>
        <v>3180.49</v>
      </c>
      <c r="AD43" s="18">
        <f>IF(AD$5&gt;$G$4,0,SUMIFS(Fluxo!$O:$O,Fluxo!$U:$U,"&gt;"&amp;AC$5,Fluxo!$U:$U,"&lt;="&amp;AD$5,Fluxo!$D:$D,$D43,Fluxo!$E:$E,"&lt;&gt;"&amp;"PERMUTANTE"))</f>
        <v>3202.14</v>
      </c>
      <c r="AE43" s="18">
        <f>IF(AE$5&gt;$G$4,0,SUMIFS(Fluxo!$O:$O,Fluxo!$U:$U,"&gt;"&amp;AD$5,Fluxo!$U:$U,"&lt;="&amp;AE$5,Fluxo!$D:$D,$D43,Fluxo!$E:$E,"&lt;&gt;"&amp;"PERMUTANTE"))</f>
        <v>0</v>
      </c>
      <c r="AF43" s="18">
        <f>IF(AF$5&gt;$G$4,0,SUMIFS(Fluxo!$O:$O,Fluxo!$U:$U,"&gt;"&amp;AE$5,Fluxo!$U:$U,"&lt;="&amp;AF$5,Fluxo!$D:$D,$D43,Fluxo!$E:$E,"&lt;&gt;"&amp;"PERMUTANTE"))</f>
        <v>0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 x14ac:dyDescent="0.25">
      <c r="A44" s="20">
        <f t="shared" si="8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123706.34999999999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20653.669999999998</v>
      </c>
      <c r="AC44" s="18">
        <f>IF(AC$5&gt;$G$4,0,SUMIFS(Fluxo!$O:$O,Fluxo!$U:$U,"&gt;"&amp;AB$5,Fluxo!$U:$U,"&lt;="&amp;AC$5,Fluxo!$D:$D,$D44,Fluxo!$E:$E,"&lt;&gt;"&amp;"PERMUTANTE"))</f>
        <v>5229.7700000000004</v>
      </c>
      <c r="AD44" s="18">
        <f>IF(AD$5&gt;$G$4,0,SUMIFS(Fluxo!$O:$O,Fluxo!$U:$U,"&gt;"&amp;AC$5,Fluxo!$U:$U,"&lt;="&amp;AD$5,Fluxo!$D:$D,$D44,Fluxo!$E:$E,"&lt;&gt;"&amp;"PERMUTANTE"))</f>
        <v>2035.18</v>
      </c>
      <c r="AE44" s="18">
        <f>IF(AE$5&gt;$G$4,0,SUMIFS(Fluxo!$O:$O,Fluxo!$U:$U,"&gt;"&amp;AD$5,Fluxo!$U:$U,"&lt;="&amp;AE$5,Fluxo!$D:$D,$D44,Fluxo!$E:$E,"&lt;&gt;"&amp;"PERMUTANTE"))</f>
        <v>0</v>
      </c>
      <c r="AF44" s="18">
        <f>IF(AF$5&gt;$G$4,0,SUMIFS(Fluxo!$O:$O,Fluxo!$U:$U,"&gt;"&amp;AE$5,Fluxo!$U:$U,"&lt;="&amp;AF$5,Fluxo!$D:$D,$D44,Fluxo!$E:$E,"&lt;&gt;"&amp;"PERMUTANTE"))</f>
        <v>0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 x14ac:dyDescent="0.25">
      <c r="A45" s="20">
        <f t="shared" si="8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 x14ac:dyDescent="0.25">
      <c r="A46" s="20">
        <f t="shared" si="8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 x14ac:dyDescent="0.25">
      <c r="A47" s="20">
        <f t="shared" si="8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225660.31000000003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5275.37</v>
      </c>
      <c r="AC47" s="18">
        <f>IF(AC$5&gt;$G$4,0,SUMIFS(Fluxo!$O:$O,Fluxo!$U:$U,"&gt;"&amp;AB$5,Fluxo!$U:$U,"&lt;="&amp;AC$5,Fluxo!$D:$D,$D47,Fluxo!$E:$E,"&lt;&gt;"&amp;"PERMUTANTE"))</f>
        <v>5306.16</v>
      </c>
      <c r="AD47" s="18">
        <f>IF(AD$5&gt;$G$4,0,SUMIFS(Fluxo!$O:$O,Fluxo!$U:$U,"&gt;"&amp;AC$5,Fluxo!$U:$U,"&lt;="&amp;AD$5,Fluxo!$D:$D,$D47,Fluxo!$E:$E,"&lt;&gt;"&amp;"PERMUTANTE"))</f>
        <v>10684.58</v>
      </c>
      <c r="AE47" s="18">
        <f>IF(AE$5&gt;$G$4,0,SUMIFS(Fluxo!$O:$O,Fluxo!$U:$U,"&gt;"&amp;AD$5,Fluxo!$U:$U,"&lt;="&amp;AE$5,Fluxo!$D:$D,$D47,Fluxo!$E:$E,"&lt;&gt;"&amp;"PERMUTANTE"))</f>
        <v>0</v>
      </c>
      <c r="AF47" s="18">
        <f>IF(AF$5&gt;$G$4,0,SUMIFS(Fluxo!$O:$O,Fluxo!$U:$U,"&gt;"&amp;AE$5,Fluxo!$U:$U,"&lt;="&amp;AF$5,Fluxo!$D:$D,$D47,Fluxo!$E:$E,"&lt;&gt;"&amp;"PERMUTANTE"))</f>
        <v>0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 x14ac:dyDescent="0.25">
      <c r="A48" s="20">
        <f t="shared" si="8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260462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0</v>
      </c>
      <c r="AF48" s="18">
        <f>IF(AF$5&gt;$G$4,0,SUMIFS(Fluxo!$O:$O,Fluxo!$U:$U,"&gt;"&amp;AE$5,Fluxo!$U:$U,"&lt;="&amp;AF$5,Fluxo!$D:$D,$D48,Fluxo!$E:$E,"&lt;&gt;"&amp;"PERMUTANTE"))</f>
        <v>0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 x14ac:dyDescent="0.25">
      <c r="A49" s="20">
        <f t="shared" si="8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164095.06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4673.33</v>
      </c>
      <c r="AC49" s="18">
        <f>IF(AC$5&gt;$G$4,0,SUMIFS(Fluxo!$O:$O,Fluxo!$U:$U,"&gt;"&amp;AB$5,Fluxo!$U:$U,"&lt;="&amp;AC$5,Fluxo!$D:$D,$D49,Fluxo!$E:$E,"&lt;&gt;"&amp;"PERMUTANTE"))</f>
        <v>22328.18</v>
      </c>
      <c r="AD49" s="18">
        <f>IF(AD$5&gt;$G$4,0,SUMIFS(Fluxo!$O:$O,Fluxo!$U:$U,"&gt;"&amp;AC$5,Fluxo!$U:$U,"&lt;="&amp;AD$5,Fluxo!$D:$D,$D49,Fluxo!$E:$E,"&lt;&gt;"&amp;"PERMUTANTE"))</f>
        <v>17961.02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0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 x14ac:dyDescent="0.25">
      <c r="A50" s="20">
        <f t="shared" si="8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 x14ac:dyDescent="0.25">
      <c r="A51" s="20">
        <f t="shared" si="8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 x14ac:dyDescent="0.25">
      <c r="A52" s="20">
        <f t="shared" si="8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669059.5199999999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10286.09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10236.470000000001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0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 x14ac:dyDescent="0.25">
      <c r="A53" s="20">
        <f t="shared" si="8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40708.990000000005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20560.88</v>
      </c>
      <c r="AD53" s="18">
        <f>IF(AD$5&gt;$G$4,0,SUMIFS(Fluxo!$O:$O,Fluxo!$U:$U,"&gt;"&amp;AC$5,Fluxo!$U:$U,"&lt;="&amp;AD$5,Fluxo!$D:$D,$D53,Fluxo!$E:$E,"&lt;&gt;"&amp;"PERMUTANTE"))</f>
        <v>7648.11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 x14ac:dyDescent="0.25">
      <c r="A54" s="20">
        <f t="shared" si="8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221290.81999999998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63349.71</v>
      </c>
      <c r="AC54" s="18">
        <f>IF(AC$5&gt;$G$4,0,SUMIFS(Fluxo!$O:$O,Fluxo!$U:$U,"&gt;"&amp;AB$5,Fluxo!$U:$U,"&lt;="&amp;AC$5,Fluxo!$D:$D,$D54,Fluxo!$E:$E,"&lt;&gt;"&amp;"PERMUTANTE"))</f>
        <v>1044.58</v>
      </c>
      <c r="AD54" s="18">
        <f>IF(AD$5&gt;$G$4,0,SUMIFS(Fluxo!$O:$O,Fluxo!$U:$U,"&gt;"&amp;AC$5,Fluxo!$U:$U,"&lt;="&amp;AD$5,Fluxo!$D:$D,$D54,Fluxo!$E:$E,"&lt;&gt;"&amp;"PERMUTANTE"))</f>
        <v>1055.8599999999999</v>
      </c>
      <c r="AE54" s="18">
        <f>IF(AE$5&gt;$G$4,0,SUMIFS(Fluxo!$O:$O,Fluxo!$U:$U,"&gt;"&amp;AD$5,Fluxo!$U:$U,"&lt;="&amp;AE$5,Fluxo!$D:$D,$D54,Fluxo!$E:$E,"&lt;&gt;"&amp;"PERMUTANTE"))</f>
        <v>0</v>
      </c>
      <c r="AF54" s="18">
        <f>IF(AF$5&gt;$G$4,0,SUMIFS(Fluxo!$O:$O,Fluxo!$U:$U,"&gt;"&amp;AE$5,Fluxo!$U:$U,"&lt;="&amp;AF$5,Fluxo!$D:$D,$D54,Fluxo!$E:$E,"&lt;&gt;"&amp;"PERMUTANTE"))</f>
        <v>0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 x14ac:dyDescent="0.25">
      <c r="A55" s="20">
        <f t="shared" si="8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 x14ac:dyDescent="0.25">
      <c r="A56" s="20">
        <f t="shared" si="8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 x14ac:dyDescent="0.25">
      <c r="A57" s="20">
        <f t="shared" si="8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0"/>
        <v>399325.24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395298</v>
      </c>
      <c r="AD57" s="18">
        <f>IF(AD$5&gt;$G$4,0,SUMIFS(Fluxo!$O:$O,Fluxo!$U:$U,"&gt;"&amp;AC$5,Fluxo!$U:$U,"&lt;="&amp;AD$5,Fluxo!$D:$D,$D57,Fluxo!$E:$E,"&lt;&gt;"&amp;"PERMUTANTE"))</f>
        <v>4027.24</v>
      </c>
      <c r="AE57" s="18">
        <f>IF(AE$5&gt;$G$4,0,SUMIFS(Fluxo!$O:$O,Fluxo!$U:$U,"&gt;"&amp;AD$5,Fluxo!$U:$U,"&lt;="&amp;AE$5,Fluxo!$D:$D,$D57,Fluxo!$E:$E,"&lt;&gt;"&amp;"PERMUTANTE"))</f>
        <v>0</v>
      </c>
      <c r="AF57" s="18">
        <f>IF(AF$5&gt;$G$4,0,SUMIFS(Fluxo!$O:$O,Fluxo!$U:$U,"&gt;"&amp;AE$5,Fluxo!$U:$U,"&lt;="&amp;AF$5,Fluxo!$D:$D,$D57,Fluxo!$E:$E,"&lt;&gt;"&amp;"PERMUTANTE"))</f>
        <v>0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 x14ac:dyDescent="0.25">
      <c r="A58" s="20">
        <f t="shared" si="8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 x14ac:dyDescent="0.25">
      <c r="A59" s="20">
        <f t="shared" si="8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 x14ac:dyDescent="0.25">
      <c r="A60" s="20">
        <f t="shared" si="8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 x14ac:dyDescent="0.25">
      <c r="A61" s="20">
        <f t="shared" si="8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 x14ac:dyDescent="0.25">
      <c r="A62" s="20">
        <f t="shared" si="8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 x14ac:dyDescent="0.25">
      <c r="A63" s="20">
        <f t="shared" si="8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0"/>
        <v>251600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251600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0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 x14ac:dyDescent="0.25">
      <c r="A64" s="20">
        <f t="shared" si="8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0"/>
        <v>321862.33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6231.12</v>
      </c>
      <c r="AC64" s="18">
        <f>IF(AC$5&gt;$G$4,0,SUMIFS(Fluxo!$O:$O,Fluxo!$U:$U,"&gt;"&amp;AB$5,Fluxo!$U:$U,"&lt;="&amp;AC$5,Fluxo!$D:$D,$D64,Fluxo!$E:$E,"&lt;&gt;"&amp;"PERMUTANTE"))</f>
        <v>6267.49</v>
      </c>
      <c r="AD64" s="18">
        <f>IF(AD$5&gt;$G$4,0,SUMIFS(Fluxo!$O:$O,Fluxo!$U:$U,"&gt;"&amp;AC$5,Fluxo!$U:$U,"&lt;="&amp;AD$5,Fluxo!$D:$D,$D64,Fluxo!$E:$E,"&lt;&gt;"&amp;"PERMUTANTE"))</f>
        <v>11327.21</v>
      </c>
      <c r="AE64" s="18">
        <f>IF(AE$5&gt;$G$4,0,SUMIFS(Fluxo!$O:$O,Fluxo!$U:$U,"&gt;"&amp;AD$5,Fluxo!$U:$U,"&lt;="&amp;AE$5,Fluxo!$D:$D,$D64,Fluxo!$E:$E,"&lt;&gt;"&amp;"PERMUTANTE"))</f>
        <v>0</v>
      </c>
      <c r="AF64" s="18">
        <f>IF(AF$5&gt;$G$4,0,SUMIFS(Fluxo!$O:$O,Fluxo!$U:$U,"&gt;"&amp;AE$5,Fluxo!$U:$U,"&lt;="&amp;AF$5,Fluxo!$D:$D,$D64,Fluxo!$E:$E,"&lt;&gt;"&amp;"PERMUTANTE"))</f>
        <v>0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 x14ac:dyDescent="0.25">
      <c r="A65" s="20">
        <f t="shared" si="8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 x14ac:dyDescent="0.25">
      <c r="A66" s="20">
        <f t="shared" si="8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 x14ac:dyDescent="0.25">
      <c r="A67" s="20">
        <f t="shared" si="8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 x14ac:dyDescent="0.25">
      <c r="A68" s="20">
        <f t="shared" si="8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0"/>
        <v>243125.24999999994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6187.96</v>
      </c>
      <c r="AC68" s="18">
        <f>IF(AC$5&gt;$G$4,0,SUMIFS(Fluxo!$O:$O,Fluxo!$U:$U,"&gt;"&amp;AB$5,Fluxo!$U:$U,"&lt;="&amp;AC$5,Fluxo!$D:$D,$D68,Fluxo!$E:$E,"&lt;&gt;"&amp;"PERMUTANTE"))</f>
        <v>6231.12</v>
      </c>
      <c r="AD68" s="18">
        <f>IF(AD$5&gt;$G$4,0,SUMIFS(Fluxo!$O:$O,Fluxo!$U:$U,"&gt;"&amp;AC$5,Fluxo!$U:$U,"&lt;="&amp;AD$5,Fluxo!$D:$D,$D68,Fluxo!$E:$E,"&lt;&gt;"&amp;"PERMUTANTE"))</f>
        <v>54360.89</v>
      </c>
      <c r="AE68" s="18">
        <f>IF(AE$5&gt;$G$4,0,SUMIFS(Fluxo!$O:$O,Fluxo!$U:$U,"&gt;"&amp;AD$5,Fluxo!$U:$U,"&lt;="&amp;AE$5,Fluxo!$D:$D,$D68,Fluxo!$E:$E,"&lt;&gt;"&amp;"PERMUTANTE"))</f>
        <v>0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 x14ac:dyDescent="0.25">
      <c r="A69" s="20">
        <f t="shared" si="8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0"/>
        <v>184679.43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25551.940000000002</v>
      </c>
      <c r="AC69" s="18">
        <f>IF(AC$5&gt;$G$4,0,SUMIFS(Fluxo!$O:$O,Fluxo!$U:$U,"&gt;"&amp;AB$5,Fluxo!$U:$U,"&lt;="&amp;AC$5,Fluxo!$D:$D,$D69,Fluxo!$E:$E,"&lt;&gt;"&amp;"PERMUTANTE"))</f>
        <v>6484.92</v>
      </c>
      <c r="AD69" s="18">
        <f>IF(AD$5&gt;$G$4,0,SUMIFS(Fluxo!$O:$O,Fluxo!$U:$U,"&gt;"&amp;AC$5,Fluxo!$U:$U,"&lt;="&amp;AD$5,Fluxo!$D:$D,$D69,Fluxo!$E:$E,"&lt;&gt;"&amp;"PERMUTANTE"))</f>
        <v>6529.08</v>
      </c>
      <c r="AE69" s="18">
        <f>IF(AE$5&gt;$G$4,0,SUMIFS(Fluxo!$O:$O,Fluxo!$U:$U,"&gt;"&amp;AD$5,Fluxo!$U:$U,"&lt;="&amp;AE$5,Fluxo!$D:$D,$D69,Fluxo!$E:$E,"&lt;&gt;"&amp;"PERMUTANTE"))</f>
        <v>0</v>
      </c>
      <c r="AF69" s="18">
        <f>IF(AF$5&gt;$G$4,0,SUMIFS(Fluxo!$O:$O,Fluxo!$U:$U,"&gt;"&amp;AE$5,Fluxo!$U:$U,"&lt;="&amp;AF$5,Fluxo!$D:$D,$D69,Fluxo!$E:$E,"&lt;&gt;"&amp;"PERMUTANTE"))</f>
        <v>0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 x14ac:dyDescent="0.25">
      <c r="A70" s="20">
        <f t="shared" si="8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 x14ac:dyDescent="0.25">
      <c r="A71" s="20">
        <f t="shared" si="8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 x14ac:dyDescent="0.25">
      <c r="A72" s="20">
        <f t="shared" si="8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0"/>
        <v>37728.639999999999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35000</v>
      </c>
      <c r="AD72" s="18">
        <f>IF(AD$5&gt;$G$4,0,SUMIFS(Fluxo!$O:$O,Fluxo!$U:$U,"&gt;"&amp;AC$5,Fluxo!$U:$U,"&lt;="&amp;AD$5,Fluxo!$D:$D,$D72,Fluxo!$E:$E,"&lt;&gt;"&amp;"PERMUTANTE"))</f>
        <v>2728.6400000000003</v>
      </c>
      <c r="AE72" s="18">
        <f>IF(AE$5&gt;$G$4,0,SUMIFS(Fluxo!$O:$O,Fluxo!$U:$U,"&gt;"&amp;AD$5,Fluxo!$U:$U,"&lt;="&amp;AE$5,Fluxo!$D:$D,$D72,Fluxo!$E:$E,"&lt;&gt;"&amp;"PERMUTANTE"))</f>
        <v>0</v>
      </c>
      <c r="AF72" s="18">
        <f>IF(AF$5&gt;$G$4,0,SUMIFS(Fluxo!$O:$O,Fluxo!$U:$U,"&gt;"&amp;AE$5,Fluxo!$U:$U,"&lt;="&amp;AF$5,Fluxo!$D:$D,$D72,Fluxo!$E:$E,"&lt;&gt;"&amp;"PERMUTANTE"))</f>
        <v>0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 x14ac:dyDescent="0.25">
      <c r="A73" s="20">
        <f t="shared" si="8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0"/>
        <v>68259.28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19069.75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39755.990000000005</v>
      </c>
      <c r="AE73" s="18">
        <f>IF(AE$5&gt;$G$4,0,SUMIFS(Fluxo!$O:$O,Fluxo!$U:$U,"&gt;"&amp;AD$5,Fluxo!$U:$U,"&lt;="&amp;AE$5,Fluxo!$D:$D,$D73,Fluxo!$E:$E,"&lt;&gt;"&amp;"PERMUTANTE"))</f>
        <v>0</v>
      </c>
      <c r="AF73" s="18">
        <f>IF(AF$5&gt;$G$4,0,SUMIFS(Fluxo!$O:$O,Fluxo!$U:$U,"&gt;"&amp;AE$5,Fluxo!$U:$U,"&lt;="&amp;AF$5,Fluxo!$D:$D,$D73,Fluxo!$E:$E,"&lt;&gt;"&amp;"PERMUTANTE"))</f>
        <v>0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 x14ac:dyDescent="0.25">
      <c r="A74" s="20">
        <f t="shared" si="8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0"/>
        <v>151513.83000000002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5178.13</v>
      </c>
      <c r="AC74" s="18">
        <f>IF(AC$5&gt;$G$4,0,SUMIFS(Fluxo!$O:$O,Fluxo!$U:$U,"&gt;"&amp;AB$5,Fluxo!$U:$U,"&lt;="&amp;AC$5,Fluxo!$D:$D,$D74,Fluxo!$E:$E,"&lt;&gt;"&amp;"PERMUTANTE"))</f>
        <v>5208.3500000000004</v>
      </c>
      <c r="AD74" s="18">
        <f>IF(AD$5&gt;$G$4,0,SUMIFS(Fluxo!$O:$O,Fluxo!$U:$U,"&gt;"&amp;AC$5,Fluxo!$U:$U,"&lt;="&amp;AD$5,Fluxo!$D:$D,$D74,Fluxo!$E:$E,"&lt;&gt;"&amp;"PERMUTANTE"))</f>
        <v>68169.62</v>
      </c>
      <c r="AE74" s="18">
        <f>IF(AE$5&gt;$G$4,0,SUMIFS(Fluxo!$O:$O,Fluxo!$U:$U,"&gt;"&amp;AD$5,Fluxo!$U:$U,"&lt;="&amp;AE$5,Fluxo!$D:$D,$D74,Fluxo!$E:$E,"&lt;&gt;"&amp;"PERMUTANTE"))</f>
        <v>0</v>
      </c>
      <c r="AF74" s="18">
        <f>IF(AF$5&gt;$G$4,0,SUMIFS(Fluxo!$O:$O,Fluxo!$U:$U,"&gt;"&amp;AE$5,Fluxo!$U:$U,"&lt;="&amp;AF$5,Fluxo!$D:$D,$D74,Fluxo!$E:$E,"&lt;&gt;"&amp;"PERMUTANTE"))</f>
        <v>0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 x14ac:dyDescent="0.25">
      <c r="A75" s="20">
        <f t="shared" si="8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 x14ac:dyDescent="0.25">
      <c r="A76" s="20">
        <f t="shared" ref="A76:A139" si="11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 x14ac:dyDescent="0.25">
      <c r="A77" s="20">
        <f t="shared" si="11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0"/>
        <v>332800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332800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0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 x14ac:dyDescent="0.25">
      <c r="A78" s="20">
        <f t="shared" si="11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 x14ac:dyDescent="0.25">
      <c r="A79" s="20">
        <f t="shared" si="11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0"/>
        <v>219747.20000000001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50320.4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10452.17</v>
      </c>
      <c r="AE79" s="18">
        <f>IF(AE$5&gt;$G$4,0,SUMIFS(Fluxo!$O:$O,Fluxo!$U:$U,"&gt;"&amp;AD$5,Fluxo!$U:$U,"&lt;="&amp;AE$5,Fluxo!$D:$D,$D79,Fluxo!$E:$E,"&lt;&gt;"&amp;"PERMUTANTE"))</f>
        <v>0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 x14ac:dyDescent="0.25">
      <c r="A80" s="20">
        <f t="shared" si="11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 x14ac:dyDescent="0.25">
      <c r="A81" s="20">
        <f t="shared" si="11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 x14ac:dyDescent="0.25">
      <c r="A82" s="20">
        <f t="shared" si="11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0"/>
        <v>206928.25999999998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5261.32</v>
      </c>
      <c r="AC82" s="18">
        <f>IF(AC$5&gt;$G$4,0,SUMIFS(Fluxo!$O:$O,Fluxo!$U:$U,"&gt;"&amp;AB$5,Fluxo!$U:$U,"&lt;="&amp;AC$5,Fluxo!$D:$D,$D82,Fluxo!$E:$E,"&lt;&gt;"&amp;"PERMUTANTE"))</f>
        <v>5292.03</v>
      </c>
      <c r="AD82" s="18">
        <f>IF(AD$5&gt;$G$4,0,SUMIFS(Fluxo!$O:$O,Fluxo!$U:$U,"&gt;"&amp;AC$5,Fluxo!$U:$U,"&lt;="&amp;AD$5,Fluxo!$D:$D,$D82,Fluxo!$E:$E,"&lt;&gt;"&amp;"PERMUTANTE"))</f>
        <v>5328.07</v>
      </c>
      <c r="AE82" s="18">
        <f>IF(AE$5&gt;$G$4,0,SUMIFS(Fluxo!$O:$O,Fluxo!$U:$U,"&gt;"&amp;AD$5,Fluxo!$U:$U,"&lt;="&amp;AE$5,Fluxo!$D:$D,$D82,Fluxo!$E:$E,"&lt;&gt;"&amp;"PERMUTANTE"))</f>
        <v>0</v>
      </c>
      <c r="AF82" s="18">
        <f>IF(AF$5&gt;$G$4,0,SUMIFS(Fluxo!$O:$O,Fluxo!$U:$U,"&gt;"&amp;AE$5,Fluxo!$U:$U,"&lt;="&amp;AF$5,Fluxo!$D:$D,$D82,Fluxo!$E:$E,"&lt;&gt;"&amp;"PERMUTANTE"))</f>
        <v>0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 x14ac:dyDescent="0.25">
      <c r="A83" s="20">
        <f t="shared" si="11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 x14ac:dyDescent="0.25">
      <c r="A84" s="20">
        <f t="shared" si="11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 x14ac:dyDescent="0.25">
      <c r="A85" s="20">
        <f t="shared" si="11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 x14ac:dyDescent="0.25">
      <c r="A86" s="20">
        <f t="shared" si="11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 x14ac:dyDescent="0.25">
      <c r="A87" s="20">
        <f t="shared" si="11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 x14ac:dyDescent="0.25">
      <c r="A88" s="20">
        <f t="shared" si="11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 x14ac:dyDescent="0.25">
      <c r="A89" s="20">
        <f t="shared" si="11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 x14ac:dyDescent="0.25">
      <c r="A90" s="20">
        <f t="shared" si="11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 x14ac:dyDescent="0.25">
      <c r="A91" s="20">
        <f t="shared" si="11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 x14ac:dyDescent="0.25">
      <c r="A92" s="20">
        <f t="shared" si="11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0"/>
        <v>140240.76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26624.409999999996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11063.220000000001</v>
      </c>
      <c r="AE92" s="18">
        <f>IF(AE$5&gt;$G$4,0,SUMIFS(Fluxo!$O:$O,Fluxo!$U:$U,"&gt;"&amp;AD$5,Fluxo!$U:$U,"&lt;="&amp;AE$5,Fluxo!$D:$D,$D92,Fluxo!$E:$E,"&lt;&gt;"&amp;"PERMUTANTE"))</f>
        <v>0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 x14ac:dyDescent="0.25">
      <c r="A93" s="20">
        <f t="shared" si="11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0"/>
        <v>139374.87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5163.42</v>
      </c>
      <c r="AC93" s="18">
        <f>IF(AC$5&gt;$G$4,0,SUMIFS(Fluxo!$O:$O,Fluxo!$U:$U,"&gt;"&amp;AB$5,Fluxo!$U:$U,"&lt;="&amp;AC$5,Fluxo!$D:$D,$D93,Fluxo!$E:$E,"&lt;&gt;"&amp;"PERMUTANTE"))</f>
        <v>83465.89</v>
      </c>
      <c r="AD93" s="18">
        <f>IF(AD$5&gt;$G$4,0,SUMIFS(Fluxo!$O:$O,Fluxo!$U:$U,"&gt;"&amp;AC$5,Fluxo!$U:$U,"&lt;="&amp;AD$5,Fluxo!$D:$D,$D93,Fluxo!$E:$E,"&lt;&gt;"&amp;"PERMUTANTE"))</f>
        <v>5265.38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0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 x14ac:dyDescent="0.25">
      <c r="A94" s="20">
        <f t="shared" si="11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 x14ac:dyDescent="0.25">
      <c r="A95" s="20">
        <f t="shared" si="11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 x14ac:dyDescent="0.25">
      <c r="A96" s="20">
        <f t="shared" si="11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 x14ac:dyDescent="0.25">
      <c r="A97" s="20">
        <f t="shared" si="11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 t="str">
        <f>IFERROR(INDEX(Contratos!L:L,MATCH(D97,Contratos!R:R,0)),"")</f>
        <v/>
      </c>
      <c r="F97" s="122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 x14ac:dyDescent="0.25">
      <c r="A98" s="20">
        <f t="shared" si="11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 x14ac:dyDescent="0.25">
      <c r="A99" s="20">
        <f t="shared" si="11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 x14ac:dyDescent="0.25">
      <c r="A100" s="20">
        <f t="shared" si="11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 x14ac:dyDescent="0.25">
      <c r="A101" s="20">
        <f t="shared" si="11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 x14ac:dyDescent="0.25">
      <c r="A102" s="20">
        <f t="shared" si="11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 x14ac:dyDescent="0.25">
      <c r="A103" s="20">
        <f t="shared" si="11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 x14ac:dyDescent="0.25">
      <c r="A104" s="20">
        <f t="shared" si="11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0"/>
        <v>198582.09000000003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5164.6499999999996</v>
      </c>
      <c r="AC104" s="18">
        <f>IF(AC$5&gt;$G$4,0,SUMIFS(Fluxo!$O:$O,Fluxo!$U:$U,"&gt;"&amp;AB$5,Fluxo!$U:$U,"&lt;="&amp;AC$5,Fluxo!$D:$D,$D104,Fluxo!$E:$E,"&lt;&gt;"&amp;"PERMUTANTE"))</f>
        <v>5194.79</v>
      </c>
      <c r="AD104" s="18">
        <f>IF(AD$5&gt;$G$4,0,SUMIFS(Fluxo!$O:$O,Fluxo!$U:$U,"&gt;"&amp;AC$5,Fluxo!$U:$U,"&lt;="&amp;AD$5,Fluxo!$D:$D,$D104,Fluxo!$E:$E,"&lt;&gt;"&amp;"PERMUTANTE"))</f>
        <v>10481.07</v>
      </c>
      <c r="AE104" s="18">
        <f>IF(AE$5&gt;$G$4,0,SUMIFS(Fluxo!$O:$O,Fluxo!$U:$U,"&gt;"&amp;AD$5,Fluxo!$U:$U,"&lt;="&amp;AE$5,Fluxo!$D:$D,$D104,Fluxo!$E:$E,"&lt;&gt;"&amp;"PERMUTANTE"))</f>
        <v>0</v>
      </c>
      <c r="AF104" s="18">
        <f>IF(AF$5&gt;$G$4,0,SUMIFS(Fluxo!$O:$O,Fluxo!$U:$U,"&gt;"&amp;AE$5,Fluxo!$U:$U,"&lt;="&amp;AF$5,Fluxo!$D:$D,$D104,Fluxo!$E:$E,"&lt;&gt;"&amp;"PERMUTANTE"))</f>
        <v>0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 x14ac:dyDescent="0.25">
      <c r="A105" s="20">
        <f t="shared" si="11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 x14ac:dyDescent="0.25">
      <c r="A106" s="20">
        <f t="shared" si="11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 x14ac:dyDescent="0.25">
      <c r="A107" s="20">
        <f t="shared" si="11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0"/>
        <v>111559.79000000001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20359.330000000002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6185.7800000000007</v>
      </c>
      <c r="AE107" s="18">
        <f>IF(AE$5&gt;$G$4,0,SUMIFS(Fluxo!$O:$O,Fluxo!$U:$U,"&gt;"&amp;AD$5,Fluxo!$U:$U,"&lt;="&amp;AE$5,Fluxo!$D:$D,$D107,Fluxo!$E:$E,"&lt;&gt;"&amp;"PERMUTANTE"))</f>
        <v>0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 x14ac:dyDescent="0.25">
      <c r="A108" s="20">
        <f t="shared" si="11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 x14ac:dyDescent="0.25">
      <c r="A109" s="20">
        <f t="shared" si="11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0"/>
        <v>121885.37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45536.08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39849.29</v>
      </c>
      <c r="AE109" s="18">
        <f>IF(AE$5&gt;$G$4,0,SUMIFS(Fluxo!$O:$O,Fluxo!$U:$U,"&gt;"&amp;AD$5,Fluxo!$U:$U,"&lt;="&amp;AE$5,Fluxo!$D:$D,$D109,Fluxo!$E:$E,"&lt;&gt;"&amp;"PERMUTANTE"))</f>
        <v>0</v>
      </c>
      <c r="AF109" s="18">
        <f>IF(AF$5&gt;$G$4,0,SUMIFS(Fluxo!$O:$O,Fluxo!$U:$U,"&gt;"&amp;AE$5,Fluxo!$U:$U,"&lt;="&amp;AF$5,Fluxo!$D:$D,$D109,Fluxo!$E:$E,"&lt;&gt;"&amp;"PERMUTANTE"))</f>
        <v>0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 x14ac:dyDescent="0.25">
      <c r="A110" s="20">
        <f t="shared" si="11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 x14ac:dyDescent="0.25">
      <c r="A111" s="20">
        <f t="shared" si="11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 x14ac:dyDescent="0.25">
      <c r="A112" s="20">
        <f t="shared" si="11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 x14ac:dyDescent="0.25">
      <c r="A113" s="20">
        <f t="shared" si="11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 x14ac:dyDescent="0.25">
      <c r="A114" s="20">
        <f t="shared" si="11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 x14ac:dyDescent="0.25">
      <c r="A115" s="20">
        <f t="shared" si="11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0"/>
        <v>966945.51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2130.38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2157.58</v>
      </c>
      <c r="AE115" s="18">
        <f>IF(AE$5&gt;$G$4,0,SUMIFS(Fluxo!$O:$O,Fluxo!$U:$U,"&gt;"&amp;AD$5,Fluxo!$U:$U,"&lt;="&amp;AE$5,Fluxo!$D:$D,$D115,Fluxo!$E:$E,"&lt;&gt;"&amp;"PERMUTANTE"))</f>
        <v>0</v>
      </c>
      <c r="AF115" s="18">
        <f>IF(AF$5&gt;$G$4,0,SUMIFS(Fluxo!$O:$O,Fluxo!$U:$U,"&gt;"&amp;AE$5,Fluxo!$U:$U,"&lt;="&amp;AF$5,Fluxo!$D:$D,$D115,Fluxo!$E:$E,"&lt;&gt;"&amp;"PERMUTANTE"))</f>
        <v>0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 x14ac:dyDescent="0.25">
      <c r="A116" s="20">
        <f t="shared" si="11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 x14ac:dyDescent="0.25">
      <c r="A117" s="20">
        <f t="shared" si="11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 x14ac:dyDescent="0.25">
      <c r="A118" s="20">
        <f t="shared" si="11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 x14ac:dyDescent="0.25">
      <c r="A119" s="20">
        <f t="shared" si="11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 x14ac:dyDescent="0.25">
      <c r="A120" s="20">
        <f t="shared" si="11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56" si="12">SUM(J120:HF120)</f>
        <v>57581.71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2398.19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4840.8099999999995</v>
      </c>
      <c r="AE120" s="18">
        <f>IF(AE$5&gt;$G$4,0,SUMIFS(Fluxo!$O:$O,Fluxo!$U:$U,"&gt;"&amp;AD$5,Fluxo!$U:$U,"&lt;="&amp;AE$5,Fluxo!$D:$D,$D120,Fluxo!$E:$E,"&lt;&gt;"&amp;"PERMUTANTE"))</f>
        <v>0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 x14ac:dyDescent="0.25">
      <c r="A121" s="20">
        <f t="shared" si="11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 x14ac:dyDescent="0.25">
      <c r="A122" s="20">
        <f t="shared" si="11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 t="str">
        <f>IFERROR(INDEX(Contratos!L:L,MATCH(D122,Contratos!R:R,0)),"")</f>
        <v/>
      </c>
      <c r="F122" s="122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 x14ac:dyDescent="0.25">
      <c r="A123" s="20">
        <f t="shared" si="11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 t="str">
        <f>IFERROR(INDEX(Contratos!L:L,MATCH(D123,Contratos!R:R,0)),"")</f>
        <v/>
      </c>
      <c r="F123" s="122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 x14ac:dyDescent="0.25">
      <c r="A124" s="20">
        <f t="shared" si="11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 t="str">
        <f>IFERROR(INDEX(Contratos!L:L,MATCH(D124,Contratos!R:R,0)),"")</f>
        <v/>
      </c>
      <c r="F124" s="122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 x14ac:dyDescent="0.25">
      <c r="A125" s="20">
        <f t="shared" si="11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2"/>
        <v>149447.18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12199.38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0</v>
      </c>
      <c r="AF125" s="18">
        <f>IF(AF$5&gt;$G$4,0,SUMIFS(Fluxo!$O:$O,Fluxo!$U:$U,"&gt;"&amp;AE$5,Fluxo!$U:$U,"&lt;="&amp;AF$5,Fluxo!$D:$D,$D125,Fluxo!$E:$E,"&lt;&gt;"&amp;"PERMUTANTE"))</f>
        <v>0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 x14ac:dyDescent="0.25">
      <c r="A126" s="20">
        <f t="shared" si="11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 x14ac:dyDescent="0.25">
      <c r="A127" s="20">
        <f t="shared" si="11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 x14ac:dyDescent="0.25">
      <c r="A128" s="20">
        <f t="shared" si="11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 x14ac:dyDescent="0.25">
      <c r="A129" s="20">
        <f t="shared" si="11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 x14ac:dyDescent="0.25">
      <c r="A130" s="20">
        <f t="shared" si="11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 x14ac:dyDescent="0.25">
      <c r="A131" s="20">
        <f t="shared" si="11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 x14ac:dyDescent="0.25">
      <c r="A132" s="20">
        <f t="shared" si="11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2"/>
        <v>30676.66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824.25</v>
      </c>
      <c r="AC132" s="18">
        <f>IF(AC$5&gt;$G$4,0,SUMIFS(Fluxo!$O:$O,Fluxo!$U:$U,"&gt;"&amp;AB$5,Fluxo!$U:$U,"&lt;="&amp;AC$5,Fluxo!$D:$D,$D132,Fluxo!$E:$E,"&lt;&gt;"&amp;"PERMUTANTE"))</f>
        <v>829.06</v>
      </c>
      <c r="AD132" s="18">
        <f>IF(AD$5&gt;$G$4,0,SUMIFS(Fluxo!$O:$O,Fluxo!$U:$U,"&gt;"&amp;AC$5,Fluxo!$U:$U,"&lt;="&amp;AD$5,Fluxo!$D:$D,$D132,Fluxo!$E:$E,"&lt;&gt;"&amp;"PERMUTANTE"))</f>
        <v>834.71</v>
      </c>
      <c r="AE132" s="18">
        <f>IF(AE$5&gt;$G$4,0,SUMIFS(Fluxo!$O:$O,Fluxo!$U:$U,"&gt;"&amp;AD$5,Fluxo!$U:$U,"&lt;="&amp;AE$5,Fluxo!$D:$D,$D132,Fluxo!$E:$E,"&lt;&gt;"&amp;"PERMUTANTE"))</f>
        <v>0</v>
      </c>
      <c r="AF132" s="18">
        <f>IF(AF$5&gt;$G$4,0,SUMIFS(Fluxo!$O:$O,Fluxo!$U:$U,"&gt;"&amp;AE$5,Fluxo!$U:$U,"&lt;="&amp;AF$5,Fluxo!$D:$D,$D132,Fluxo!$E:$E,"&lt;&gt;"&amp;"PERMUTANTE"))</f>
        <v>0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 x14ac:dyDescent="0.25">
      <c r="A133" s="20">
        <f t="shared" si="11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 x14ac:dyDescent="0.25">
      <c r="A134" s="20">
        <f t="shared" si="11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 x14ac:dyDescent="0.25">
      <c r="A135" s="20">
        <f t="shared" si="11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 x14ac:dyDescent="0.25">
      <c r="A136" s="20">
        <f t="shared" si="11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2"/>
        <v>91902.52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2268.7799999999997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2297.7399999999998</v>
      </c>
      <c r="AE136" s="18">
        <f>IF(AE$5&gt;$G$4,0,SUMIFS(Fluxo!$O:$O,Fluxo!$U:$U,"&gt;"&amp;AD$5,Fluxo!$U:$U,"&lt;="&amp;AE$5,Fluxo!$D:$D,$D136,Fluxo!$E:$E,"&lt;&gt;"&amp;"PERMUTANTE"))</f>
        <v>0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 x14ac:dyDescent="0.25">
      <c r="A137" s="20">
        <f t="shared" si="11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si="12"/>
        <v>266996.49000000005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3224.13</v>
      </c>
      <c r="AC137" s="18">
        <f>IF(AC$5&gt;$G$4,0,SUMIFS(Fluxo!$O:$O,Fluxo!$U:$U,"&gt;"&amp;AB$5,Fluxo!$U:$U,"&lt;="&amp;AC$5,Fluxo!$D:$D,$D137,Fluxo!$E:$E,"&lt;&gt;"&amp;"PERMUTANTE"))</f>
        <v>0</v>
      </c>
      <c r="AD137" s="18">
        <f>IF(AD$5&gt;$G$4,0,SUMIFS(Fluxo!$O:$O,Fluxo!$U:$U,"&gt;"&amp;AC$5,Fluxo!$U:$U,"&lt;="&amp;AD$5,Fluxo!$D:$D,$D137,Fluxo!$E:$E,"&lt;&gt;"&amp;"PERMUTANTE"))</f>
        <v>6445.09</v>
      </c>
      <c r="AE137" s="18">
        <f>IF(AE$5&gt;$G$4,0,SUMIFS(Fluxo!$O:$O,Fluxo!$U:$U,"&gt;"&amp;AD$5,Fluxo!$U:$U,"&lt;="&amp;AE$5,Fluxo!$D:$D,$D137,Fluxo!$E:$E,"&lt;&gt;"&amp;"PERMUTANTE"))</f>
        <v>0</v>
      </c>
      <c r="AF137" s="18">
        <f>IF(AF$5&gt;$G$4,0,SUMIFS(Fluxo!$O:$O,Fluxo!$U:$U,"&gt;"&amp;AE$5,Fluxo!$U:$U,"&lt;="&amp;AF$5,Fluxo!$D:$D,$D137,Fluxo!$E:$E,"&lt;&gt;"&amp;"PERMUTANTE"))</f>
        <v>0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 x14ac:dyDescent="0.25">
      <c r="A138" s="20">
        <f t="shared" si="11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 x14ac:dyDescent="0.25">
      <c r="A139" s="20">
        <f t="shared" si="11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12"/>
        <v>124315.59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3660.61</v>
      </c>
      <c r="AC139" s="18">
        <f>IF(AC$5&gt;$G$4,0,SUMIFS(Fluxo!$O:$O,Fluxo!$U:$U,"&gt;"&amp;AB$5,Fluxo!$U:$U,"&lt;="&amp;AC$5,Fluxo!$D:$D,$D139,Fluxo!$E:$E,"&lt;&gt;"&amp;"PERMUTANTE"))</f>
        <v>3681.98</v>
      </c>
      <c r="AD139" s="18">
        <f>IF(AD$5&gt;$G$4,0,SUMIFS(Fluxo!$O:$O,Fluxo!$U:$U,"&gt;"&amp;AC$5,Fluxo!$U:$U,"&lt;="&amp;AD$5,Fluxo!$D:$D,$D139,Fluxo!$E:$E,"&lt;&gt;"&amp;"PERMUTANTE"))</f>
        <v>46073.310000000005</v>
      </c>
      <c r="AE139" s="18">
        <f>IF(AE$5&gt;$G$4,0,SUMIFS(Fluxo!$O:$O,Fluxo!$U:$U,"&gt;"&amp;AD$5,Fluxo!$U:$U,"&lt;="&amp;AE$5,Fluxo!$D:$D,$D139,Fluxo!$E:$E,"&lt;&gt;"&amp;"PERMUTANTE"))</f>
        <v>0</v>
      </c>
      <c r="AF139" s="18">
        <f>IF(AF$5&gt;$G$4,0,SUMIFS(Fluxo!$O:$O,Fluxo!$U:$U,"&gt;"&amp;AE$5,Fluxo!$U:$U,"&lt;="&amp;AF$5,Fluxo!$D:$D,$D139,Fluxo!$E:$E,"&lt;&gt;"&amp;"PERMUTANTE"))</f>
        <v>0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 x14ac:dyDescent="0.25">
      <c r="A140" s="20">
        <f t="shared" ref="A140:A160" si="13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 x14ac:dyDescent="0.25">
      <c r="A141" s="20">
        <f t="shared" si="13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 x14ac:dyDescent="0.25">
      <c r="A142" s="20">
        <f t="shared" si="13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 x14ac:dyDescent="0.25">
      <c r="A143" s="20">
        <f t="shared" si="13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12"/>
        <v>95830.11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2596.3000000000002</v>
      </c>
      <c r="AC143" s="18">
        <f>IF(AC$5&gt;$G$4,0,SUMIFS(Fluxo!$O:$O,Fluxo!$U:$U,"&gt;"&amp;AB$5,Fluxo!$U:$U,"&lt;="&amp;AC$5,Fluxo!$D:$D,$D143,Fluxo!$E:$E,"&lt;&gt;"&amp;"PERMUTANTE"))</f>
        <v>2611.4499999999998</v>
      </c>
      <c r="AD143" s="18">
        <f>IF(AD$5&gt;$G$4,0,SUMIFS(Fluxo!$O:$O,Fluxo!$U:$U,"&gt;"&amp;AC$5,Fluxo!$U:$U,"&lt;="&amp;AD$5,Fluxo!$D:$D,$D143,Fluxo!$E:$E,"&lt;&gt;"&amp;"PERMUTANTE"))</f>
        <v>2629.23</v>
      </c>
      <c r="AE143" s="18">
        <f>IF(AE$5&gt;$G$4,0,SUMIFS(Fluxo!$O:$O,Fluxo!$U:$U,"&gt;"&amp;AD$5,Fluxo!$U:$U,"&lt;="&amp;AE$5,Fluxo!$D:$D,$D143,Fluxo!$E:$E,"&lt;&gt;"&amp;"PERMUTANTE"))</f>
        <v>0</v>
      </c>
      <c r="AF143" s="18">
        <f>IF(AF$5&gt;$G$4,0,SUMIFS(Fluxo!$O:$O,Fluxo!$U:$U,"&gt;"&amp;AE$5,Fluxo!$U:$U,"&lt;="&amp;AF$5,Fluxo!$D:$D,$D143,Fluxo!$E:$E,"&lt;&gt;"&amp;"PERMUTANTE"))</f>
        <v>0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 x14ac:dyDescent="0.25">
      <c r="A144" s="20">
        <f t="shared" si="13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 x14ac:dyDescent="0.25">
      <c r="A145" s="20">
        <f t="shared" si="13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 x14ac:dyDescent="0.25">
      <c r="A146" s="20">
        <f t="shared" si="13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 x14ac:dyDescent="0.25">
      <c r="A147" s="20">
        <f t="shared" si="13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12"/>
        <v>30758.57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837.64</v>
      </c>
      <c r="AC147" s="18">
        <f>IF(AC$5&gt;$G$4,0,SUMIFS(Fluxo!$O:$O,Fluxo!$U:$U,"&gt;"&amp;AB$5,Fluxo!$U:$U,"&lt;="&amp;AC$5,Fluxo!$D:$D,$D147,Fluxo!$E:$E,"&lt;&gt;"&amp;"PERMUTANTE"))</f>
        <v>860.62</v>
      </c>
      <c r="AD147" s="18">
        <f>IF(AD$5&gt;$G$4,0,SUMIFS(Fluxo!$O:$O,Fluxo!$U:$U,"&gt;"&amp;AC$5,Fluxo!$U:$U,"&lt;="&amp;AD$5,Fluxo!$D:$D,$D147,Fluxo!$E:$E,"&lt;&gt;"&amp;"PERMUTANTE"))</f>
        <v>1690.29</v>
      </c>
      <c r="AE147" s="18">
        <f>IF(AE$5&gt;$G$4,0,SUMIFS(Fluxo!$O:$O,Fluxo!$U:$U,"&gt;"&amp;AD$5,Fluxo!$U:$U,"&lt;="&amp;AE$5,Fluxo!$D:$D,$D147,Fluxo!$E:$E,"&lt;&gt;"&amp;"PERMUTANTE"))</f>
        <v>0</v>
      </c>
      <c r="AF147" s="18">
        <f>IF(AF$5&gt;$G$4,0,SUMIFS(Fluxo!$O:$O,Fluxo!$U:$U,"&gt;"&amp;AE$5,Fluxo!$U:$U,"&lt;="&amp;AF$5,Fluxo!$D:$D,$D147,Fluxo!$E:$E,"&lt;&gt;"&amp;"PERMUTANTE"))</f>
        <v>0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 x14ac:dyDescent="0.25">
      <c r="A148" s="20">
        <f t="shared" si="13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 x14ac:dyDescent="0.25">
      <c r="A149" s="20">
        <f t="shared" si="13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12"/>
        <v>81443.74000000002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1899.13</v>
      </c>
      <c r="AC149" s="18">
        <f>IF(AC$5&gt;$G$4,0,SUMIFS(Fluxo!$O:$O,Fluxo!$U:$U,"&gt;"&amp;AB$5,Fluxo!$U:$U,"&lt;="&amp;AC$5,Fluxo!$D:$D,$D149,Fluxo!$E:$E,"&lt;&gt;"&amp;"PERMUTANTE"))</f>
        <v>1910.22</v>
      </c>
      <c r="AD149" s="18">
        <f>IF(AD$5&gt;$G$4,0,SUMIFS(Fluxo!$O:$O,Fluxo!$U:$U,"&gt;"&amp;AC$5,Fluxo!$U:$U,"&lt;="&amp;AD$5,Fluxo!$D:$D,$D149,Fluxo!$E:$E,"&lt;&gt;"&amp;"PERMUTANTE"))</f>
        <v>5571.2</v>
      </c>
      <c r="AE149" s="18">
        <f>IF(AE$5&gt;$G$4,0,SUMIFS(Fluxo!$O:$O,Fluxo!$U:$U,"&gt;"&amp;AD$5,Fluxo!$U:$U,"&lt;="&amp;AE$5,Fluxo!$D:$D,$D149,Fluxo!$E:$E,"&lt;&gt;"&amp;"PERMUTANTE"))</f>
        <v>0</v>
      </c>
      <c r="AF149" s="18">
        <f>IF(AF$5&gt;$G$4,0,SUMIFS(Fluxo!$O:$O,Fluxo!$U:$U,"&gt;"&amp;AE$5,Fluxo!$U:$U,"&lt;="&amp;AF$5,Fluxo!$D:$D,$D149,Fluxo!$E:$E,"&lt;&gt;"&amp;"PERMUTANTE"))</f>
        <v>0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 x14ac:dyDescent="0.25">
      <c r="A150" s="20">
        <f t="shared" si="13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12"/>
        <v>45195.89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1380.85</v>
      </c>
      <c r="AC150" s="18">
        <f>IF(AC$5&gt;$G$4,0,SUMIFS(Fluxo!$O:$O,Fluxo!$U:$U,"&gt;"&amp;AB$5,Fluxo!$U:$U,"&lt;="&amp;AC$5,Fluxo!$D:$D,$D150,Fluxo!$E:$E,"&lt;&gt;"&amp;"PERMUTANTE"))</f>
        <v>1388.91</v>
      </c>
      <c r="AD150" s="18">
        <f>IF(AD$5&gt;$G$4,0,SUMIFS(Fluxo!$O:$O,Fluxo!$U:$U,"&gt;"&amp;AC$5,Fluxo!$U:$U,"&lt;="&amp;AD$5,Fluxo!$D:$D,$D150,Fluxo!$E:$E,"&lt;&gt;"&amp;"PERMUTANTE"))</f>
        <v>1398.37</v>
      </c>
      <c r="AE150" s="18">
        <f>IF(AE$5&gt;$G$4,0,SUMIFS(Fluxo!$O:$O,Fluxo!$U:$U,"&gt;"&amp;AD$5,Fluxo!$U:$U,"&lt;="&amp;AE$5,Fluxo!$D:$D,$D150,Fluxo!$E:$E,"&lt;&gt;"&amp;"PERMUTANTE"))</f>
        <v>0</v>
      </c>
      <c r="AF150" s="18">
        <f>IF(AF$5&gt;$G$4,0,SUMIFS(Fluxo!$O:$O,Fluxo!$U:$U,"&gt;"&amp;AE$5,Fluxo!$U:$U,"&lt;="&amp;AF$5,Fluxo!$D:$D,$D150,Fluxo!$E:$E,"&lt;&gt;"&amp;"PERMUTANTE"))</f>
        <v>0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 x14ac:dyDescent="0.25">
      <c r="A151" s="20">
        <f t="shared" si="13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12"/>
        <v>31634.700000000004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5368.49</v>
      </c>
      <c r="AC151" s="18">
        <f>IF(AC$5&gt;$G$4,0,SUMIFS(Fluxo!$O:$O,Fluxo!$U:$U,"&gt;"&amp;AB$5,Fluxo!$U:$U,"&lt;="&amp;AC$5,Fluxo!$D:$D,$D151,Fluxo!$E:$E,"&lt;&gt;"&amp;"PERMUTANTE"))</f>
        <v>1075.75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0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 x14ac:dyDescent="0.25">
      <c r="A152" s="20">
        <f t="shared" si="13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 x14ac:dyDescent="0.25">
      <c r="A153" s="20">
        <f t="shared" si="13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 x14ac:dyDescent="0.25">
      <c r="A154" s="20">
        <f t="shared" si="13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 x14ac:dyDescent="0.25">
      <c r="A155" s="20">
        <f t="shared" si="13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 x14ac:dyDescent="0.25">
      <c r="A156" s="20">
        <f t="shared" si="13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 x14ac:dyDescent="0.25">
      <c r="A157" s="20">
        <f t="shared" si="13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14">SUM(J157:HF157)</f>
        <v>186981.05999999997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9712.5300000000007</v>
      </c>
      <c r="AC157" s="18">
        <f>IF(AC$5&gt;$G$4,0,SUMIFS(Fluxo!$O:$O,Fluxo!$U:$U,"&gt;"&amp;AB$5,Fluxo!$U:$U,"&lt;="&amp;AC$5,Fluxo!$D:$D,$D157,Fluxo!$E:$E,"&lt;&gt;"&amp;"PERMUTANTE"))</f>
        <v>9769.2199999999993</v>
      </c>
      <c r="AD157" s="18">
        <f>IF(AD$5&gt;$G$4,0,SUMIFS(Fluxo!$O:$O,Fluxo!$U:$U,"&gt;"&amp;AC$5,Fluxo!$U:$U,"&lt;="&amp;AD$5,Fluxo!$D:$D,$D157,Fluxo!$E:$E,"&lt;&gt;"&amp;"PERMUTANTE"))</f>
        <v>9835.74</v>
      </c>
      <c r="AE157" s="18">
        <f>IF(AE$5&gt;$G$4,0,SUMIFS(Fluxo!$O:$O,Fluxo!$U:$U,"&gt;"&amp;AD$5,Fluxo!$U:$U,"&lt;="&amp;AE$5,Fluxo!$D:$D,$D157,Fluxo!$E:$E,"&lt;&gt;"&amp;"PERMUTANTE"))</f>
        <v>0</v>
      </c>
      <c r="AF157" s="18">
        <f>IF(AF$5&gt;$G$4,0,SUMIFS(Fluxo!$O:$O,Fluxo!$U:$U,"&gt;"&amp;AE$5,Fluxo!$U:$U,"&lt;="&amp;AF$5,Fluxo!$D:$D,$D157,Fluxo!$E:$E,"&lt;&gt;"&amp;"PERMUTANTE"))</f>
        <v>0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 x14ac:dyDescent="0.25">
      <c r="A158" s="20">
        <f t="shared" si="13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 x14ac:dyDescent="0.25">
      <c r="A159" s="20">
        <f t="shared" si="13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 x14ac:dyDescent="0.25">
      <c r="A160" s="20">
        <f t="shared" si="13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152"/>
  <sheetViews>
    <sheetView showGridLines="0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F34" sqref="F34"/>
    </sheetView>
  </sheetViews>
  <sheetFormatPr defaultRowHeight="15" x14ac:dyDescent="0.2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 x14ac:dyDescent="0.25">
      <c r="B2" s="4" t="s">
        <v>23</v>
      </c>
      <c r="C2" s="4" t="s">
        <v>5</v>
      </c>
      <c r="D2" s="4" t="s">
        <v>3</v>
      </c>
      <c r="E2" s="4" t="s">
        <v>4</v>
      </c>
      <c r="F2" s="4" t="s">
        <v>0</v>
      </c>
      <c r="G2" s="4" t="s">
        <v>12</v>
      </c>
      <c r="H2" s="4" t="s">
        <v>13</v>
      </c>
      <c r="I2" s="4" t="s">
        <v>14</v>
      </c>
      <c r="J2" s="4" t="s">
        <v>11</v>
      </c>
      <c r="K2" s="4" t="s">
        <v>15</v>
      </c>
      <c r="L2" s="4" t="s">
        <v>16</v>
      </c>
      <c r="M2" s="4" t="s">
        <v>18</v>
      </c>
      <c r="N2" s="4" t="s">
        <v>19</v>
      </c>
      <c r="O2" s="85" t="s">
        <v>20</v>
      </c>
      <c r="P2" s="4" t="s">
        <v>21</v>
      </c>
      <c r="Q2" s="4" t="s">
        <v>22</v>
      </c>
    </row>
    <row r="3" spans="2:17" ht="15.75" customHeight="1" x14ac:dyDescent="0.25">
      <c r="B3" s="5">
        <f>IFERROR(IF(AND(Tabela1[[#This Row],[Status]]&lt;&gt;"Disponível",ROUND(O3,4)=0),1,0),1)</f>
        <v>1</v>
      </c>
      <c r="C3" s="5" t="s">
        <v>445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 x14ac:dyDescent="0.25">
      <c r="B4" s="5">
        <f>IFERROR(IF(AND(Tabela1[[#This Row],[Status]]&lt;&gt;"Disponível",ROUND(O4,4)=0),1,0),1)</f>
        <v>0</v>
      </c>
      <c r="C4" s="5" t="s">
        <v>446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142000</v>
      </c>
      <c r="L4" s="6"/>
      <c r="M4" s="6">
        <f>SUMIFS(Fluxo!H:H,Fluxo!D:D,Tabela1[[#This Row],[Unidade]],Fluxo!U:U,"&gt;"&amp;EOMONTH(Dados!$E$6,0))+SUMIFS(Fluxo!H:H,Fluxo!D:D,Tabela1[[#This Row],[Unidade]],Fluxo!U:U,"")</f>
        <v>1095000</v>
      </c>
      <c r="N4" s="6"/>
      <c r="O4" s="6">
        <f>Tabela1[[#This Row],[PV Menor]]-Tabela1[[#This Row],[Recebido Principal]]-Tabela1[[#This Row],[Recebíveis Principal]]</f>
        <v>-1237000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 x14ac:dyDescent="0.25">
      <c r="B5" s="5">
        <f>IFERROR(IF(AND(Tabela1[[#This Row],[Status]]&lt;&gt;"Disponível",ROUND(O5,4)=0),1,0),1)</f>
        <v>0</v>
      </c>
      <c r="C5" s="5" t="s">
        <v>447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626277.12</v>
      </c>
      <c r="L5" s="6"/>
      <c r="M5" s="6">
        <f>SUMIFS(Fluxo!H:H,Fluxo!D:D,Tabela1[[#This Row],[Unidade]],Fluxo!U:U,"&gt;"&amp;EOMONTH(Dados!$E$6,0))+SUMIFS(Fluxo!H:H,Fluxo!D:D,Tabela1[[#This Row],[Unidade]],Fluxo!U:U,"")</f>
        <v>131814.29999999999</v>
      </c>
      <c r="N5" s="6"/>
      <c r="O5" s="6">
        <f>Tabela1[[#This Row],[PV Menor]]-Tabela1[[#This Row],[Recebido Principal]]-Tabela1[[#This Row],[Recebíveis Principal]]</f>
        <v>-758091.41999999993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 x14ac:dyDescent="0.25">
      <c r="B6" s="5">
        <f>IFERROR(IF(AND(Tabela1[[#This Row],[Status]]&lt;&gt;"Disponível",ROUND(O6,4)=0),1,0),1)</f>
        <v>0</v>
      </c>
      <c r="C6" s="5" t="s">
        <v>448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216599.22</v>
      </c>
      <c r="L6" s="6"/>
      <c r="M6" s="6">
        <f>SUMIFS(Fluxo!H:H,Fluxo!D:D,Tabela1[[#This Row],[Unidade]],Fluxo!U:U,"&gt;"&amp;EOMONTH(Dados!$E$6,0))+SUMIFS(Fluxo!H:H,Fluxo!D:D,Tabela1[[#This Row],[Unidade]],Fluxo!U:U,"")</f>
        <v>851745.3</v>
      </c>
      <c r="N6" s="6"/>
      <c r="O6" s="6">
        <f>Tabela1[[#This Row],[PV Menor]]-Tabela1[[#This Row],[Recebido Principal]]-Tabela1[[#This Row],[Recebíveis Principal]]</f>
        <v>-1068344.52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 x14ac:dyDescent="0.25">
      <c r="B7" s="5">
        <f>IFERROR(IF(AND(Tabela1[[#This Row],[Status]]&lt;&gt;"Disponível",ROUND(O7,4)=0),1,0),1)</f>
        <v>1</v>
      </c>
      <c r="C7" s="5" t="s">
        <v>449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 x14ac:dyDescent="0.25">
      <c r="B8" s="5">
        <f>IFERROR(IF(AND(Tabela1[[#This Row],[Status]]&lt;&gt;"Disponível",ROUND(O8,4)=0),1,0),1)</f>
        <v>1</v>
      </c>
      <c r="C8" s="5" t="s">
        <v>450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 x14ac:dyDescent="0.25">
      <c r="B9" s="5">
        <f>IFERROR(IF(AND(Tabela1[[#This Row],[Status]]&lt;&gt;"Disponível",ROUND(O9,4)=0),1,0),1)</f>
        <v>0</v>
      </c>
      <c r="C9" s="5" t="s">
        <v>589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175424.55</v>
      </c>
      <c r="L9" s="6"/>
      <c r="M9" s="6">
        <f>SUMIFS(Fluxo!H:H,Fluxo!D:D,Tabela1[[#This Row],[Unidade]],Fluxo!U:U,"&gt;"&amp;EOMONTH(Dados!$E$6,0))+SUMIFS(Fluxo!H:H,Fluxo!D:D,Tabela1[[#This Row],[Unidade]],Fluxo!U:U,"")</f>
        <v>848700</v>
      </c>
      <c r="N9" s="6"/>
      <c r="O9" s="6">
        <f>Tabela1[[#This Row],[PV Menor]]-Tabela1[[#This Row],[Recebido Principal]]-Tabela1[[#This Row],[Recebíveis Principal]]</f>
        <v>-1024124.55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 x14ac:dyDescent="0.25">
      <c r="B10" s="5">
        <f>IFERROR(IF(AND(Tabela1[[#This Row],[Status]]&lt;&gt;"Disponível",ROUND(O10,4)=0),1,0),1)</f>
        <v>0</v>
      </c>
      <c r="C10" s="5" t="s">
        <v>590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Contrato Assinado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605781.09</v>
      </c>
      <c r="L10" s="6"/>
      <c r="M10" s="6">
        <f>SUMIFS(Fluxo!H:H,Fluxo!D:D,Tabela1[[#This Row],[Unidade]],Fluxo!U:U,"&gt;"&amp;EOMONTH(Dados!$E$6,0))+SUMIFS(Fluxo!H:H,Fluxo!D:D,Tabela1[[#This Row],[Unidade]],Fluxo!U:U,"")</f>
        <v>28215.360000000001</v>
      </c>
      <c r="N10" s="6"/>
      <c r="O10" s="6">
        <f>Tabela1[[#This Row],[PV Menor]]-Tabela1[[#This Row],[Recebido Principal]]-Tabela1[[#This Row],[Recebíveis Principal]]</f>
        <v>-633996.44999999995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 x14ac:dyDescent="0.25">
      <c r="B11" s="5">
        <f>IFERROR(IF(AND(Tabela1[[#This Row],[Status]]&lt;&gt;"Disponível",ROUND(O11,4)=0),1,0),1)</f>
        <v>0</v>
      </c>
      <c r="C11" s="5" t="s">
        <v>591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106520.02</v>
      </c>
      <c r="L11" s="6"/>
      <c r="M11" s="6">
        <f>SUMIFS(Fluxo!H:H,Fluxo!D:D,Tabela1[[#This Row],[Unidade]],Fluxo!U:U,"&gt;"&amp;EOMONTH(Dados!$E$6,0))+SUMIFS(Fluxo!H:H,Fluxo!D:D,Tabela1[[#This Row],[Unidade]],Fluxo!U:U,"")</f>
        <v>939569.73</v>
      </c>
      <c r="N11" s="6"/>
      <c r="O11" s="6">
        <f>Tabela1[[#This Row],[PV Menor]]-Tabela1[[#This Row],[Recebido Principal]]-Tabela1[[#This Row],[Recebíveis Principal]]</f>
        <v>-1046089.75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 x14ac:dyDescent="0.25">
      <c r="B12" s="5">
        <f>IFERROR(IF(AND(Tabela1[[#This Row],[Status]]&lt;&gt;"Disponível",ROUND(O12,4)=0),1,0),1)</f>
        <v>0</v>
      </c>
      <c r="C12" s="5" t="s">
        <v>592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118154.49</v>
      </c>
      <c r="L12" s="6"/>
      <c r="M12" s="6">
        <f>SUMIFS(Fluxo!H:H,Fluxo!D:D,Tabela1[[#This Row],[Unidade]],Fluxo!U:U,"&gt;"&amp;EOMONTH(Dados!$E$6,0))+SUMIFS(Fluxo!H:H,Fluxo!D:D,Tabela1[[#This Row],[Unidade]],Fluxo!U:U,"")</f>
        <v>908800</v>
      </c>
      <c r="N12" s="6"/>
      <c r="O12" s="6">
        <f>Tabela1[[#This Row],[PV Menor]]-Tabela1[[#This Row],[Recebido Principal]]-Tabela1[[#This Row],[Recebíveis Principal]]</f>
        <v>-1026954.49</v>
      </c>
      <c r="P12" s="6">
        <f>SUMIFS(Fluxo!H:H,Fluxo!D:D,Tabela1[[#This Row],[Unidade]],Fluxo!S:S,"&lt;"&amp;EOMONTH(Dados!$E$6,0),Fluxo!U:U,"")</f>
        <v>6600</v>
      </c>
      <c r="Q12" s="6"/>
    </row>
    <row r="13" spans="2:17" ht="15.75" customHeight="1" x14ac:dyDescent="0.25">
      <c r="B13" s="5">
        <f>IFERROR(IF(AND(Tabela1[[#This Row],[Status]]&lt;&gt;"Disponível",ROUND(O13,4)=0),1,0),1)</f>
        <v>1</v>
      </c>
      <c r="C13" s="5" t="s">
        <v>593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 x14ac:dyDescent="0.25">
      <c r="B14" s="5">
        <f>IFERROR(IF(AND(Tabela1[[#This Row],[Status]]&lt;&gt;"Disponível",ROUND(O14,4)=0),1,0),1)</f>
        <v>0</v>
      </c>
      <c r="C14" s="5" t="s">
        <v>594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285166.81</v>
      </c>
      <c r="L14" s="6"/>
      <c r="M14" s="6">
        <f>SUMIFS(Fluxo!H:H,Fluxo!D:D,Tabela1[[#This Row],[Unidade]],Fluxo!U:U,"&gt;"&amp;EOMONTH(Dados!$E$6,0))+SUMIFS(Fluxo!H:H,Fluxo!D:D,Tabela1[[#This Row],[Unidade]],Fluxo!U:U,"")</f>
        <v>827227.79</v>
      </c>
      <c r="N14" s="6"/>
      <c r="O14" s="6">
        <f>Tabela1[[#This Row],[PV Menor]]-Tabela1[[#This Row],[Recebido Principal]]-Tabela1[[#This Row],[Recebíveis Principal]]</f>
        <v>-1112394.6000000001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 x14ac:dyDescent="0.25">
      <c r="B15" s="5">
        <f>IFERROR(IF(AND(Tabela1[[#This Row],[Status]]&lt;&gt;"Disponível",ROUND(O15,4)=0),1,0),1)</f>
        <v>0</v>
      </c>
      <c r="C15" s="5" t="s">
        <v>583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209413.62</v>
      </c>
      <c r="L15" s="6"/>
      <c r="M15" s="6">
        <f>SUMIFS(Fluxo!H:H,Fluxo!D:D,Tabela1[[#This Row],[Unidade]],Fluxo!U:U,"&gt;"&amp;EOMONTH(Dados!$E$6,0))+SUMIFS(Fluxo!H:H,Fluxo!D:D,Tabela1[[#This Row],[Unidade]],Fluxo!U:U,"")</f>
        <v>523000</v>
      </c>
      <c r="N15" s="6"/>
      <c r="O15" s="6">
        <f>Tabela1[[#This Row],[PV Menor]]-Tabela1[[#This Row],[Recebido Principal]]-Tabela1[[#This Row],[Recebíveis Principal]]</f>
        <v>-732413.62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 x14ac:dyDescent="0.25">
      <c r="B16" s="5">
        <f>IFERROR(IF(AND(Tabela1[[#This Row],[Status]]&lt;&gt;"Disponível",ROUND(O16,4)=0),1,0),1)</f>
        <v>0</v>
      </c>
      <c r="C16" s="5" t="s">
        <v>584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201175</v>
      </c>
      <c r="L16" s="6"/>
      <c r="M16" s="6">
        <f>SUMIFS(Fluxo!H:H,Fluxo!D:D,Tabela1[[#This Row],[Unidade]],Fluxo!U:U,"&gt;"&amp;EOMONTH(Dados!$E$6,0))+SUMIFS(Fluxo!H:H,Fluxo!D:D,Tabela1[[#This Row],[Unidade]],Fluxo!U:U,"")</f>
        <v>933860.32</v>
      </c>
      <c r="N16" s="6"/>
      <c r="O16" s="6">
        <f>Tabela1[[#This Row],[PV Menor]]-Tabela1[[#This Row],[Recebido Principal]]-Tabela1[[#This Row],[Recebíveis Principal]]</f>
        <v>-1135035.3199999998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 x14ac:dyDescent="0.25">
      <c r="B17" s="5">
        <f>IFERROR(IF(AND(Tabela1[[#This Row],[Status]]&lt;&gt;"Disponível",ROUND(O17,4)=0),1,0),1)</f>
        <v>1</v>
      </c>
      <c r="C17" s="5" t="s">
        <v>585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 x14ac:dyDescent="0.25">
      <c r="B18" s="5">
        <f>IFERROR(IF(AND(Tabela1[[#This Row],[Status]]&lt;&gt;"Disponível",ROUND(O18,4)=0),1,0),1)</f>
        <v>1</v>
      </c>
      <c r="C18" s="5" t="s">
        <v>586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 x14ac:dyDescent="0.25">
      <c r="B19" s="5">
        <f>IFERROR(IF(AND(Tabela1[[#This Row],[Status]]&lt;&gt;"Disponível",ROUND(O19,4)=0),1,0),1)</f>
        <v>0</v>
      </c>
      <c r="C19" s="5" t="s">
        <v>587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713683.44</v>
      </c>
      <c r="L19" s="6"/>
      <c r="M19" s="6">
        <f>SUMIFS(Fluxo!H:H,Fluxo!D:D,Tabela1[[#This Row],[Unidade]],Fluxo!U:U,"&gt;"&amp;EOMONTH(Dados!$E$6,0))+SUMIFS(Fluxo!H:H,Fluxo!D:D,Tabela1[[#This Row],[Unidade]],Fluxo!U:U,"")</f>
        <v>268251.59999999998</v>
      </c>
      <c r="N19" s="6"/>
      <c r="O19" s="6">
        <f>Tabela1[[#This Row],[PV Menor]]-Tabela1[[#This Row],[Recebido Principal]]-Tabela1[[#This Row],[Recebíveis Principal]]</f>
        <v>-981935.03999999992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 x14ac:dyDescent="0.25">
      <c r="B20" s="5">
        <f>IFERROR(IF(AND(Tabela1[[#This Row],[Status]]&lt;&gt;"Disponível",ROUND(O20,4)=0),1,0),1)</f>
        <v>0</v>
      </c>
      <c r="C20" s="5" t="s">
        <v>588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373340.57</v>
      </c>
      <c r="L20" s="6"/>
      <c r="M20" s="6">
        <f>SUMIFS(Fluxo!H:H,Fluxo!D:D,Tabela1[[#This Row],[Unidade]],Fluxo!U:U,"&gt;"&amp;EOMONTH(Dados!$E$6,0))+SUMIFS(Fluxo!H:H,Fluxo!D:D,Tabela1[[#This Row],[Unidade]],Fluxo!U:U,"")</f>
        <v>413376.25</v>
      </c>
      <c r="N20" s="6"/>
      <c r="O20" s="6">
        <f>Tabela1[[#This Row],[PV Menor]]-Tabela1[[#This Row],[Recebido Principal]]-Tabela1[[#This Row],[Recebíveis Principal]]</f>
        <v>-786716.82000000007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 x14ac:dyDescent="0.25">
      <c r="B21" s="5">
        <f>IFERROR(IF(AND(Tabela1[[#This Row],[Status]]&lt;&gt;"Disponível",ROUND(O21,4)=0),1,0),1)</f>
        <v>0</v>
      </c>
      <c r="C21" s="5" t="s">
        <v>577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230557.57</v>
      </c>
      <c r="L21" s="6"/>
      <c r="M21" s="6">
        <f>SUMIFS(Fluxo!H:H,Fluxo!D:D,Tabela1[[#This Row],[Unidade]],Fluxo!U:U,"&gt;"&amp;EOMONTH(Dados!$E$6,0))+SUMIFS(Fluxo!H:H,Fluxo!D:D,Tabela1[[#This Row],[Unidade]],Fluxo!U:U,"")</f>
        <v>815038.39999999991</v>
      </c>
      <c r="N21" s="6"/>
      <c r="O21" s="6">
        <f>Tabela1[[#This Row],[PV Menor]]-Tabela1[[#This Row],[Recebido Principal]]-Tabela1[[#This Row],[Recebíveis Principal]]</f>
        <v>-1045595.97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 x14ac:dyDescent="0.25">
      <c r="B22" s="5">
        <f>IFERROR(IF(AND(Tabela1[[#This Row],[Status]]&lt;&gt;"Disponível",ROUND(O22,4)=0),1,0),1)</f>
        <v>0</v>
      </c>
      <c r="C22" s="5" t="s">
        <v>578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Contrato Assinado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25580</v>
      </c>
      <c r="L22" s="6"/>
      <c r="M22" s="6">
        <f>SUMIFS(Fluxo!H:H,Fluxo!D:D,Tabela1[[#This Row],[Unidade]],Fluxo!U:U,"&gt;"&amp;EOMONTH(Dados!$E$6,0))+SUMIFS(Fluxo!H:H,Fluxo!D:D,Tabela1[[#This Row],[Unidade]],Fluxo!U:U,"")</f>
        <v>1074549.8999999999</v>
      </c>
      <c r="N22" s="6"/>
      <c r="O22" s="6">
        <f>Tabela1[[#This Row],[PV Menor]]-Tabela1[[#This Row],[Recebido Principal]]-Tabela1[[#This Row],[Recebíveis Principal]]</f>
        <v>-1100129.8999999999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 x14ac:dyDescent="0.25">
      <c r="B23" s="5">
        <f>IFERROR(IF(AND(Tabela1[[#This Row],[Status]]&lt;&gt;"Disponível",ROUND(O23,4)=0),1,0),1)</f>
        <v>1</v>
      </c>
      <c r="C23" s="5" t="s">
        <v>579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 x14ac:dyDescent="0.25">
      <c r="B24" s="5">
        <f>IFERROR(IF(AND(Tabela1[[#This Row],[Status]]&lt;&gt;"Disponível",ROUND(O24,4)=0),1,0),1)</f>
        <v>0</v>
      </c>
      <c r="C24" s="5" t="s">
        <v>580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259179.53</v>
      </c>
      <c r="L24" s="6"/>
      <c r="M24" s="6">
        <f>SUMIFS(Fluxo!H:H,Fluxo!D:D,Tabela1[[#This Row],[Unidade]],Fluxo!U:U,"&gt;"&amp;EOMONTH(Dados!$E$6,0))+SUMIFS(Fluxo!H:H,Fluxo!D:D,Tabela1[[#This Row],[Unidade]],Fluxo!U:U,"")</f>
        <v>769100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 x14ac:dyDescent="0.25">
      <c r="B25" s="5">
        <f>IFERROR(IF(AND(Tabela1[[#This Row],[Status]]&lt;&gt;"Disponível",ROUND(O25,4)=0),1,0),1)</f>
        <v>0</v>
      </c>
      <c r="C25" s="5" t="s">
        <v>581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210128.4</v>
      </c>
      <c r="L25" s="6"/>
      <c r="M25" s="6">
        <f>SUMIFS(Fluxo!H:H,Fluxo!D:D,Tabela1[[#This Row],[Unidade]],Fluxo!U:U,"&gt;"&amp;EOMONTH(Dados!$E$6,0))+SUMIFS(Fluxo!H:H,Fluxo!D:D,Tabela1[[#This Row],[Unidade]],Fluxo!U:U,"")</f>
        <v>550542</v>
      </c>
      <c r="N25" s="6"/>
      <c r="O25" s="6">
        <f>Tabela1[[#This Row],[PV Menor]]-Tabela1[[#This Row],[Recebido Principal]]-Tabela1[[#This Row],[Recebíveis Principal]]</f>
        <v>-760670.4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 x14ac:dyDescent="0.25">
      <c r="B26" s="5">
        <f>IFERROR(IF(AND(Tabela1[[#This Row],[Status]]&lt;&gt;"Disponível",ROUND(O26,4)=0),1,0),1)</f>
        <v>0</v>
      </c>
      <c r="C26" s="5" t="s">
        <v>582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350746.12</v>
      </c>
      <c r="L26" s="6"/>
      <c r="M26" s="6">
        <f>SUMIFS(Fluxo!H:H,Fluxo!D:D,Tabela1[[#This Row],[Unidade]],Fluxo!U:U,"&gt;"&amp;EOMONTH(Dados!$E$6,0))+SUMIFS(Fluxo!H:H,Fluxo!D:D,Tabela1[[#This Row],[Unidade]],Fluxo!U:U,"")</f>
        <v>864520.85</v>
      </c>
      <c r="N26" s="6"/>
      <c r="O26" s="6">
        <f>Tabela1[[#This Row],[PV Menor]]-Tabela1[[#This Row],[Recebido Principal]]-Tabela1[[#This Row],[Recebíveis Principal]]</f>
        <v>-1215266.97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 x14ac:dyDescent="0.25">
      <c r="B27" s="5">
        <f>IFERROR(IF(AND(Tabela1[[#This Row],[Status]]&lt;&gt;"Disponível",ROUND(O27,4)=0),1,0),1)</f>
        <v>1</v>
      </c>
      <c r="C27" s="5" t="s">
        <v>571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 x14ac:dyDescent="0.25">
      <c r="B28" s="5">
        <f>IFERROR(IF(AND(Tabela1[[#This Row],[Status]]&lt;&gt;"Disponível",ROUND(O28,4)=0),1,0),1)</f>
        <v>1</v>
      </c>
      <c r="C28" s="5" t="s">
        <v>572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 x14ac:dyDescent="0.25">
      <c r="B29" s="5">
        <f>IFERROR(IF(AND(Tabela1[[#This Row],[Status]]&lt;&gt;"Disponível",ROUND(O29,4)=0),1,0),1)</f>
        <v>0</v>
      </c>
      <c r="C29" s="5" t="s">
        <v>573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151095.26</v>
      </c>
      <c r="L29" s="6"/>
      <c r="M29" s="6">
        <f>SUMIFS(Fluxo!H:H,Fluxo!D:D,Tabela1[[#This Row],[Unidade]],Fluxo!U:U,"&gt;"&amp;EOMONTH(Dados!$E$6,0))+SUMIFS(Fluxo!H:H,Fluxo!D:D,Tabela1[[#This Row],[Unidade]],Fluxo!U:U,"")</f>
        <v>929216.3899999999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 x14ac:dyDescent="0.25">
      <c r="B30" s="5">
        <f>IFERROR(IF(AND(Tabela1[[#This Row],[Status]]&lt;&gt;"Disponível",ROUND(O30,4)=0),1,0),1)</f>
        <v>0</v>
      </c>
      <c r="C30" s="5" t="s">
        <v>574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375403.68</v>
      </c>
      <c r="L30" s="6"/>
      <c r="M30" s="6">
        <f>SUMIFS(Fluxo!H:H,Fluxo!D:D,Tabela1[[#This Row],[Unidade]],Fluxo!U:U,"&gt;"&amp;EOMONTH(Dados!$E$6,0))+SUMIFS(Fluxo!H:H,Fluxo!D:D,Tabela1[[#This Row],[Unidade]],Fluxo!U:U,"")</f>
        <v>402616.88</v>
      </c>
      <c r="N30" s="6"/>
      <c r="O30" s="6">
        <f>Tabela1[[#This Row],[PV Menor]]-Tabela1[[#This Row],[Recebido Principal]]-Tabela1[[#This Row],[Recebíveis Principal]]</f>
        <v>-778020.56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 x14ac:dyDescent="0.25">
      <c r="B31" s="5">
        <f>IFERROR(IF(AND(Tabela1[[#This Row],[Status]]&lt;&gt;"Disponível",ROUND(O31,4)=0),1,0),1)</f>
        <v>0</v>
      </c>
      <c r="C31" s="5" t="s">
        <v>575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117210.98999999999</v>
      </c>
      <c r="L31" s="6"/>
      <c r="M31" s="6">
        <f>SUMIFS(Fluxo!H:H,Fluxo!D:D,Tabela1[[#This Row],[Unidade]],Fluxo!U:U,"&gt;"&amp;EOMONTH(Dados!$E$6,0))+SUMIFS(Fluxo!H:H,Fluxo!D:D,Tabela1[[#This Row],[Unidade]],Fluxo!U:U,"")</f>
        <v>926600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 x14ac:dyDescent="0.25">
      <c r="B32" s="5">
        <f>IFERROR(IF(AND(Tabela1[[#This Row],[Status]]&lt;&gt;"Disponível",ROUND(O32,4)=0),1,0),1)</f>
        <v>1</v>
      </c>
      <c r="C32" s="5" t="s">
        <v>576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 x14ac:dyDescent="0.25">
      <c r="B33" s="5">
        <f>IFERROR(IF(AND(Tabela1[[#This Row],[Status]]&lt;&gt;"Disponível",ROUND(O33,4)=0),1,0),1)</f>
        <v>1</v>
      </c>
      <c r="C33" s="5" t="s">
        <v>565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 x14ac:dyDescent="0.25">
      <c r="B34" s="5">
        <f>IFERROR(IF(AND(Tabela1[[#This Row],[Status]]&lt;&gt;"Disponível",ROUND(O34,4)=0),1,0),1)</f>
        <v>0</v>
      </c>
      <c r="C34" s="5" t="s">
        <v>566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428600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-1072822.3999999999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 x14ac:dyDescent="0.25">
      <c r="B35" s="5">
        <f>IFERROR(IF(AND(Tabela1[[#This Row],[Status]]&lt;&gt;"Disponível",ROUND(O35,4)=0),1,0),1)</f>
        <v>0</v>
      </c>
      <c r="C35" s="5" t="s">
        <v>567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348164.29</v>
      </c>
      <c r="L35" s="6"/>
      <c r="M35" s="6">
        <f>SUMIFS(Fluxo!H:H,Fluxo!D:D,Tabela1[[#This Row],[Unidade]],Fluxo!U:U,"&gt;"&amp;EOMONTH(Dados!$E$6,0))+SUMIFS(Fluxo!H:H,Fluxo!D:D,Tabela1[[#This Row],[Unidade]],Fluxo!U:U,"")</f>
        <v>431596.37</v>
      </c>
      <c r="N35" s="6"/>
      <c r="O35" s="6">
        <f>Tabela1[[#This Row],[PV Menor]]-Tabela1[[#This Row],[Recebido Principal]]-Tabela1[[#This Row],[Recebíveis Principal]]</f>
        <v>-779760.65999999992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 x14ac:dyDescent="0.25">
      <c r="B36" s="5">
        <f>IFERROR(IF(AND(Tabela1[[#This Row],[Status]]&lt;&gt;"Disponível",ROUND(O36,4)=0),1,0),1)</f>
        <v>0</v>
      </c>
      <c r="C36" s="5" t="s">
        <v>568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122514.62</v>
      </c>
      <c r="L36" s="6"/>
      <c r="M36" s="6">
        <f>SUMIFS(Fluxo!H:H,Fluxo!D:D,Tabela1[[#This Row],[Unidade]],Fluxo!U:U,"&gt;"&amp;EOMONTH(Dados!$E$6,0))+SUMIFS(Fluxo!H:H,Fluxo!D:D,Tabela1[[#This Row],[Unidade]],Fluxo!U:U,"")</f>
        <v>966090.16</v>
      </c>
      <c r="N36" s="6"/>
      <c r="O36" s="6">
        <f>Tabela1[[#This Row],[PV Menor]]-Tabela1[[#This Row],[Recebido Principal]]-Tabela1[[#This Row],[Recebíveis Principal]]</f>
        <v>-1088604.78</v>
      </c>
      <c r="P36" s="6">
        <f>SUMIFS(Fluxo!H:H,Fluxo!D:D,Tabela1[[#This Row],[Unidade]],Fluxo!S:S,"&lt;"&amp;EOMONTH(Dados!$E$6,0),Fluxo!U:U,"")</f>
        <v>5000</v>
      </c>
      <c r="Q36" s="6"/>
    </row>
    <row r="37" spans="2:17" ht="15.75" customHeight="1" x14ac:dyDescent="0.25">
      <c r="B37" s="5">
        <f>IFERROR(IF(AND(Tabela1[[#This Row],[Status]]&lt;&gt;"Disponível",ROUND(O37,4)=0),1,0),1)</f>
        <v>1</v>
      </c>
      <c r="C37" s="5" t="s">
        <v>569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 x14ac:dyDescent="0.25">
      <c r="B38" s="5">
        <f>IFERROR(IF(AND(Tabela1[[#This Row],[Status]]&lt;&gt;"Disponível",ROUND(O38,4)=0),1,0),1)</f>
        <v>1</v>
      </c>
      <c r="C38" s="5" t="s">
        <v>570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 x14ac:dyDescent="0.25">
      <c r="B39" s="5">
        <f>IFERROR(IF(AND(Tabela1[[#This Row],[Status]]&lt;&gt;"Disponível",ROUND(O39,4)=0),1,0),1)</f>
        <v>0</v>
      </c>
      <c r="C39" s="5" t="s">
        <v>559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222963.45</v>
      </c>
      <c r="L39" s="6"/>
      <c r="M39" s="6">
        <f>SUMIFS(Fluxo!H:H,Fluxo!D:D,Tabela1[[#This Row],[Unidade]],Fluxo!U:U,"&gt;"&amp;EOMONTH(Dados!$E$6,0))+SUMIFS(Fluxo!H:H,Fluxo!D:D,Tabela1[[#This Row],[Unidade]],Fluxo!U:U,"")</f>
        <v>874540.05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 x14ac:dyDescent="0.25">
      <c r="B40" s="5">
        <f>IFERROR(IF(AND(Tabela1[[#This Row],[Status]]&lt;&gt;"Disponível",ROUND(O40,4)=0),1,0),1)</f>
        <v>0</v>
      </c>
      <c r="C40" s="5" t="s">
        <v>560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260462</v>
      </c>
      <c r="L40" s="6"/>
      <c r="M40" s="6">
        <f>SUMIFS(Fluxo!H:H,Fluxo!D:D,Tabela1[[#This Row],[Unidade]],Fluxo!U:U,"&gt;"&amp;EOMONTH(Dados!$E$6,0))+SUMIFS(Fluxo!H:H,Fluxo!D:D,Tabela1[[#This Row],[Unidade]],Fluxo!U:U,"")</f>
        <v>446000</v>
      </c>
      <c r="N40" s="6"/>
      <c r="O40" s="6">
        <f>Tabela1[[#This Row],[PV Menor]]-Tabela1[[#This Row],[Recebido Principal]]-Tabela1[[#This Row],[Recebíveis Principal]]</f>
        <v>-706462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 x14ac:dyDescent="0.25">
      <c r="B41" s="5">
        <f>IFERROR(IF(AND(Tabela1[[#This Row],[Status]]&lt;&gt;"Disponível",ROUND(O41,4)=0),1,0),1)</f>
        <v>0</v>
      </c>
      <c r="C41" s="5" t="s">
        <v>561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162328.97</v>
      </c>
      <c r="L41" s="6"/>
      <c r="M41" s="6">
        <f>SUMIFS(Fluxo!H:H,Fluxo!D:D,Tabela1[[#This Row],[Unidade]],Fluxo!U:U,"&gt;"&amp;EOMONTH(Dados!$E$6,0))+SUMIFS(Fluxo!H:H,Fluxo!D:D,Tabela1[[#This Row],[Unidade]],Fluxo!U:U,"")</f>
        <v>1082021.8500000001</v>
      </c>
      <c r="N41" s="6"/>
      <c r="O41" s="6">
        <f>Tabela1[[#This Row],[PV Menor]]-Tabela1[[#This Row],[Recebido Principal]]-Tabela1[[#This Row],[Recebíveis Principal]]</f>
        <v>-1244350.82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 x14ac:dyDescent="0.25">
      <c r="B42" s="5">
        <f>IFERROR(IF(AND(Tabela1[[#This Row],[Status]]&lt;&gt;"Disponível",ROUND(O42,4)=0),1,0),1)</f>
        <v>1</v>
      </c>
      <c r="C42" s="5" t="s">
        <v>562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 x14ac:dyDescent="0.25">
      <c r="B43" s="5">
        <f>IFERROR(IF(AND(Tabela1[[#This Row],[Status]]&lt;&gt;"Disponível",ROUND(O43,4)=0),1,0),1)</f>
        <v>1</v>
      </c>
      <c r="C43" s="5" t="s">
        <v>563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 x14ac:dyDescent="0.25">
      <c r="B44" s="5">
        <f>IFERROR(IF(AND(Tabela1[[#This Row],[Status]]&lt;&gt;"Disponível",ROUND(O44,4)=0),1,0),1)</f>
        <v>0</v>
      </c>
      <c r="C44" s="5" t="s">
        <v>564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668536.96</v>
      </c>
      <c r="L44" s="6"/>
      <c r="M44" s="6">
        <f>SUMIFS(Fluxo!H:H,Fluxo!D:D,Tabela1[[#This Row],[Unidade]],Fluxo!U:U,"&gt;"&amp;EOMONTH(Dados!$E$6,0))+SUMIFS(Fluxo!H:H,Fluxo!D:D,Tabela1[[#This Row],[Unidade]],Fluxo!U:U,"")</f>
        <v>423623</v>
      </c>
      <c r="N44" s="6"/>
      <c r="O44" s="6">
        <f>Tabela1[[#This Row],[PV Menor]]-Tabela1[[#This Row],[Recebido Principal]]-Tabela1[[#This Row],[Recebíveis Principal]]</f>
        <v>-1092159.96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 x14ac:dyDescent="0.25">
      <c r="B45" s="5">
        <f>IFERROR(IF(AND(Tabela1[[#This Row],[Status]]&lt;&gt;"Disponível",ROUND(O45,4)=0),1,0),1)</f>
        <v>0</v>
      </c>
      <c r="C45" s="5" t="s">
        <v>553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40464.5</v>
      </c>
      <c r="L45" s="6"/>
      <c r="M45" s="6">
        <f>SUMIFS(Fluxo!H:H,Fluxo!D:D,Tabela1[[#This Row],[Unidade]],Fluxo!U:U,"&gt;"&amp;EOMONTH(Dados!$E$6,0))+SUMIFS(Fluxo!H:H,Fluxo!D:D,Tabela1[[#This Row],[Unidade]],Fluxo!U:U,"")</f>
        <v>768542.86</v>
      </c>
      <c r="N45" s="6"/>
      <c r="O45" s="6">
        <f>Tabela1[[#This Row],[PV Menor]]-Tabela1[[#This Row],[Recebido Principal]]-Tabela1[[#This Row],[Recebíveis Principal]]</f>
        <v>-809007.36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 x14ac:dyDescent="0.25">
      <c r="B46" s="5">
        <f>IFERROR(IF(AND(Tabela1[[#This Row],[Status]]&lt;&gt;"Disponível",ROUND(O46,4)=0),1,0),1)</f>
        <v>0</v>
      </c>
      <c r="C46" s="5" t="s">
        <v>554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218758</v>
      </c>
      <c r="L46" s="6"/>
      <c r="M46" s="6">
        <f>SUMIFS(Fluxo!H:H,Fluxo!D:D,Tabela1[[#This Row],[Unidade]],Fluxo!U:U,"&gt;"&amp;EOMONTH(Dados!$E$6,0))+SUMIFS(Fluxo!H:H,Fluxo!D:D,Tabela1[[#This Row],[Unidade]],Fluxo!U:U,"")</f>
        <v>874088.5</v>
      </c>
      <c r="N46" s="6"/>
      <c r="O46" s="6">
        <f>Tabela1[[#This Row],[PV Menor]]-Tabela1[[#This Row],[Recebido Principal]]-Tabela1[[#This Row],[Recebíveis Principal]]</f>
        <v>-1092846.5</v>
      </c>
      <c r="P46" s="6">
        <f>SUMIFS(Fluxo!H:H,Fluxo!D:D,Tabela1[[#This Row],[Unidade]],Fluxo!S:S,"&lt;"&amp;EOMONTH(Dados!$E$6,0),Fluxo!U:U,"")</f>
        <v>1000</v>
      </c>
      <c r="Q46" s="6"/>
    </row>
    <row r="47" spans="2:17" ht="15.75" customHeight="1" x14ac:dyDescent="0.25">
      <c r="B47" s="5">
        <f>IFERROR(IF(AND(Tabela1[[#This Row],[Status]]&lt;&gt;"Disponível",ROUND(O47,4)=0),1,0),1)</f>
        <v>1</v>
      </c>
      <c r="C47" s="5" t="s">
        <v>555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 x14ac:dyDescent="0.25">
      <c r="B48" s="5">
        <f>IFERROR(IF(AND(Tabela1[[#This Row],[Status]]&lt;&gt;"Disponível",ROUND(O48,4)=0),1,0),1)</f>
        <v>1</v>
      </c>
      <c r="C48" s="5" t="s">
        <v>556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 x14ac:dyDescent="0.25">
      <c r="B49" s="5">
        <f>IFERROR(IF(AND(Tabela1[[#This Row],[Status]]&lt;&gt;"Disponível",ROUND(O49,4)=0),1,0),1)</f>
        <v>0</v>
      </c>
      <c r="C49" s="5" t="s">
        <v>557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Contrato Assinado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399298</v>
      </c>
      <c r="L49" s="6"/>
      <c r="M49" s="6">
        <f>SUMIFS(Fluxo!H:H,Fluxo!D:D,Tabela1[[#This Row],[Unidade]],Fluxo!U:U,"&gt;"&amp;EOMONTH(Dados!$E$6,0))+SUMIFS(Fluxo!H:H,Fluxo!D:D,Tabela1[[#This Row],[Unidade]],Fluxo!U:U,"")</f>
        <v>761600</v>
      </c>
      <c r="N49" s="6"/>
      <c r="O49" s="6">
        <f>Tabela1[[#This Row],[PV Menor]]-Tabela1[[#This Row],[Recebido Principal]]-Tabela1[[#This Row],[Recebíveis Principal]]</f>
        <v>-1160898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 x14ac:dyDescent="0.25">
      <c r="B50" s="5">
        <f>IFERROR(IF(AND(Tabela1[[#This Row],[Status]]&lt;&gt;"Disponível",ROUND(O50,4)=0),1,0),1)</f>
        <v>1</v>
      </c>
      <c r="C50" s="5" t="s">
        <v>558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 x14ac:dyDescent="0.25">
      <c r="B51" s="5">
        <f>IFERROR(IF(AND(Tabela1[[#This Row],[Status]]&lt;&gt;"Disponível",ROUND(O51,4)=0),1,0),1)</f>
        <v>1</v>
      </c>
      <c r="C51" s="5" t="s">
        <v>547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 x14ac:dyDescent="0.25">
      <c r="B52" s="5">
        <f>IFERROR(IF(AND(Tabela1[[#This Row],[Status]]&lt;&gt;"Disponível",ROUND(O52,4)=0),1,0),1)</f>
        <v>1</v>
      </c>
      <c r="C52" s="5" t="s">
        <v>548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 x14ac:dyDescent="0.25">
      <c r="B53" s="5">
        <f>IFERROR(IF(AND(Tabela1[[#This Row],[Status]]&lt;&gt;"Disponível",ROUND(O53,4)=0),1,0),1)</f>
        <v>1</v>
      </c>
      <c r="C53" s="5" t="s">
        <v>549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 x14ac:dyDescent="0.25">
      <c r="B54" s="5">
        <f>IFERROR(IF(AND(Tabela1[[#This Row],[Status]]&lt;&gt;"Disponível",ROUND(O54,4)=0),1,0),1)</f>
        <v>0</v>
      </c>
      <c r="C54" s="5" t="s">
        <v>550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 x14ac:dyDescent="0.25">
      <c r="B55" s="5">
        <f>IFERROR(IF(AND(Tabela1[[#This Row],[Status]]&lt;&gt;"Disponível",ROUND(O55,4)=0),1,0),1)</f>
        <v>0</v>
      </c>
      <c r="C55" s="5" t="s">
        <v>551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Contrato Assinado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251600</v>
      </c>
      <c r="L55" s="6"/>
      <c r="M55" s="6">
        <f>SUMIFS(Fluxo!H:H,Fluxo!D:D,Tabela1[[#This Row],[Unidade]],Fluxo!U:U,"&gt;"&amp;EOMONTH(Dados!$E$6,0))+SUMIFS(Fluxo!H:H,Fluxo!D:D,Tabela1[[#This Row],[Unidade]],Fluxo!U:U,"")</f>
        <v>580000</v>
      </c>
      <c r="N55" s="6"/>
      <c r="O55" s="6">
        <f>Tabela1[[#This Row],[PV Menor]]-Tabela1[[#This Row],[Recebido Principal]]-Tabela1[[#This Row],[Recebíveis Principal]]</f>
        <v>-831600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 x14ac:dyDescent="0.25">
      <c r="B56" s="5">
        <f>IFERROR(IF(AND(Tabela1[[#This Row],[Status]]&lt;&gt;"Disponível",ROUND(O56,4)=0),1,0),1)</f>
        <v>0</v>
      </c>
      <c r="C56" s="5" t="s">
        <v>552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320722.05</v>
      </c>
      <c r="L56" s="6"/>
      <c r="M56" s="6">
        <f>SUMIFS(Fluxo!H:H,Fluxo!D:D,Tabela1[[#This Row],[Unidade]],Fluxo!U:U,"&gt;"&amp;EOMONTH(Dados!$E$6,0))+SUMIFS(Fluxo!H:H,Fluxo!D:D,Tabela1[[#This Row],[Unidade]],Fluxo!U:U,"")</f>
        <v>864255.75</v>
      </c>
      <c r="N56" s="6"/>
      <c r="O56" s="6">
        <f>Tabela1[[#This Row],[PV Menor]]-Tabela1[[#This Row],[Recebido Principal]]-Tabela1[[#This Row],[Recebíveis Principal]]</f>
        <v>-1184977.8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 x14ac:dyDescent="0.25">
      <c r="B57" s="5">
        <f>IFERROR(IF(AND(Tabela1[[#This Row],[Status]]&lt;&gt;"Disponível",ROUND(O57,4)=0),1,0),1)</f>
        <v>1</v>
      </c>
      <c r="C57" s="5" t="s">
        <v>541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 x14ac:dyDescent="0.25">
      <c r="B58" s="5">
        <f>IFERROR(IF(AND(Tabela1[[#This Row],[Status]]&lt;&gt;"Disponível",ROUND(O58,4)=0),1,0),1)</f>
        <v>1</v>
      </c>
      <c r="C58" s="5" t="s">
        <v>542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 x14ac:dyDescent="0.25">
      <c r="B59" s="5">
        <f>IFERROR(IF(AND(Tabela1[[#This Row],[Status]]&lt;&gt;"Disponível",ROUND(O59,4)=0),1,0),1)</f>
        <v>0</v>
      </c>
      <c r="C59" s="5" t="s">
        <v>543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 x14ac:dyDescent="0.25">
      <c r="B60" s="5">
        <f>IFERROR(IF(AND(Tabela1[[#This Row],[Status]]&lt;&gt;"Disponível",ROUND(O60,4)=0),1,0),1)</f>
        <v>0</v>
      </c>
      <c r="C60" s="5" t="s">
        <v>544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239988.95</v>
      </c>
      <c r="L60" s="6"/>
      <c r="M60" s="6">
        <f>SUMIFS(Fluxo!H:H,Fluxo!D:D,Tabela1[[#This Row],[Unidade]],Fluxo!U:U,"&gt;"&amp;EOMONTH(Dados!$E$6,0))+SUMIFS(Fluxo!H:H,Fluxo!D:D,Tabela1[[#This Row],[Unidade]],Fluxo!U:U,"")</f>
        <v>514431.3</v>
      </c>
      <c r="N60" s="6"/>
      <c r="O60" s="6">
        <f>Tabela1[[#This Row],[PV Menor]]-Tabela1[[#This Row],[Recebido Principal]]-Tabela1[[#This Row],[Recebíveis Principal]]</f>
        <v>-754420.25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 x14ac:dyDescent="0.25">
      <c r="B61" s="5">
        <f>IFERROR(IF(AND(Tabela1[[#This Row],[Status]]&lt;&gt;"Disponível",ROUND(O61,4)=0),1,0),1)</f>
        <v>0</v>
      </c>
      <c r="C61" s="5" t="s">
        <v>545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181975</v>
      </c>
      <c r="L61" s="6"/>
      <c r="M61" s="6">
        <f>SUMIFS(Fluxo!H:H,Fluxo!D:D,Tabela1[[#This Row],[Unidade]],Fluxo!U:U,"&gt;"&amp;EOMONTH(Dados!$E$6,0))+SUMIFS(Fluxo!H:H,Fluxo!D:D,Tabela1[[#This Row],[Unidade]],Fluxo!U:U,"")</f>
        <v>911500</v>
      </c>
      <c r="N61" s="6"/>
      <c r="O61" s="6">
        <f>Tabela1[[#This Row],[PV Menor]]-Tabela1[[#This Row],[Recebido Principal]]-Tabela1[[#This Row],[Recebíveis Principal]]</f>
        <v>-1093475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 x14ac:dyDescent="0.25">
      <c r="B62" s="5">
        <f>IFERROR(IF(AND(Tabela1[[#This Row],[Status]]&lt;&gt;"Disponível",ROUND(O62,4)=0),1,0),1)</f>
        <v>1</v>
      </c>
      <c r="C62" s="5" t="s">
        <v>546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 x14ac:dyDescent="0.25">
      <c r="B63" s="5">
        <f>IFERROR(IF(AND(Tabela1[[#This Row],[Status]]&lt;&gt;"Disponível",ROUND(O63,4)=0),1,0),1)</f>
        <v>1</v>
      </c>
      <c r="C63" s="5" t="s">
        <v>535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 x14ac:dyDescent="0.25">
      <c r="B64" s="5">
        <f>IFERROR(IF(AND(Tabela1[[#This Row],[Status]]&lt;&gt;"Disponível",ROUND(O64,4)=0),1,0),1)</f>
        <v>0</v>
      </c>
      <c r="C64" s="5" t="s">
        <v>536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Contrato Assinado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37717.4</v>
      </c>
      <c r="L64" s="6"/>
      <c r="M64" s="6">
        <f>SUMIFS(Fluxo!H:H,Fluxo!D:D,Tabela1[[#This Row],[Unidade]],Fluxo!U:U,"&gt;"&amp;EOMONTH(Dados!$E$6,0))+SUMIFS(Fluxo!H:H,Fluxo!D:D,Tabela1[[#This Row],[Unidade]],Fluxo!U:U,"")</f>
        <v>1223523.25</v>
      </c>
      <c r="N64" s="6"/>
      <c r="O64" s="6">
        <f>Tabela1[[#This Row],[PV Menor]]-Tabela1[[#This Row],[Recebido Principal]]-Tabela1[[#This Row],[Recebíveis Principal]]</f>
        <v>-1261240.6499999999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 x14ac:dyDescent="0.25">
      <c r="B65" s="5">
        <f>IFERROR(IF(AND(Tabela1[[#This Row],[Status]]&lt;&gt;"Disponível",ROUND(O65,4)=0),1,0),1)</f>
        <v>0</v>
      </c>
      <c r="C65" s="5" t="s">
        <v>537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67586.94</v>
      </c>
      <c r="L65" s="6"/>
      <c r="M65" s="6">
        <f>SUMIFS(Fluxo!H:H,Fluxo!D:D,Tabela1[[#This Row],[Unidade]],Fluxo!U:U,"&gt;"&amp;EOMONTH(Dados!$E$6,0))+SUMIFS(Fluxo!H:H,Fluxo!D:D,Tabela1[[#This Row],[Unidade]],Fluxo!U:U,"")</f>
        <v>870622.09</v>
      </c>
      <c r="N65" s="6"/>
      <c r="O65" s="6">
        <f>Tabela1[[#This Row],[PV Menor]]-Tabela1[[#This Row],[Recebido Principal]]-Tabela1[[#This Row],[Recebíveis Principal]]</f>
        <v>-938209.03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 x14ac:dyDescent="0.25">
      <c r="B66" s="5">
        <f>IFERROR(IF(AND(Tabela1[[#This Row],[Status]]&lt;&gt;"Disponível",ROUND(O66,4)=0),1,0),1)</f>
        <v>0</v>
      </c>
      <c r="C66" s="5" t="s">
        <v>538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147793.31</v>
      </c>
      <c r="L66" s="6"/>
      <c r="M66" s="6">
        <f>SUMIFS(Fluxo!H:H,Fluxo!D:D,Tabela1[[#This Row],[Unidade]],Fluxo!U:U,"&gt;"&amp;EOMONTH(Dados!$E$6,0))+SUMIFS(Fluxo!H:H,Fluxo!D:D,Tabela1[[#This Row],[Unidade]],Fluxo!U:U,"")</f>
        <v>989620.48</v>
      </c>
      <c r="N66" s="6"/>
      <c r="O66" s="6">
        <f>Tabela1[[#This Row],[PV Menor]]-Tabela1[[#This Row],[Recebido Principal]]-Tabela1[[#This Row],[Recebíveis Principal]]</f>
        <v>-1137413.79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 x14ac:dyDescent="0.25">
      <c r="B67" s="5">
        <f>IFERROR(IF(AND(Tabela1[[#This Row],[Status]]&lt;&gt;"Disponível",ROUND(O67,4)=0),1,0),1)</f>
        <v>1</v>
      </c>
      <c r="C67" s="5" t="s">
        <v>539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 x14ac:dyDescent="0.25">
      <c r="B68" s="5">
        <f>IFERROR(IF(AND(Tabela1[[#This Row],[Status]]&lt;&gt;"Disponível",ROUND(O68,4)=0),1,0),1)</f>
        <v>1</v>
      </c>
      <c r="C68" s="5" t="s">
        <v>540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 x14ac:dyDescent="0.25">
      <c r="B69" s="5">
        <f>IFERROR(IF(AND(Tabela1[[#This Row],[Status]]&lt;&gt;"Disponível",ROUND(O69,4)=0),1,0),1)</f>
        <v>0</v>
      </c>
      <c r="C69" s="5" t="s">
        <v>529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Contrato Assinado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332800</v>
      </c>
      <c r="L69" s="6"/>
      <c r="M69" s="6">
        <f>SUMIFS(Fluxo!H:H,Fluxo!D:D,Tabela1[[#This Row],[Unidade]],Fluxo!U:U,"&gt;"&amp;EOMONTH(Dados!$E$6,0))+SUMIFS(Fluxo!H:H,Fluxo!D:D,Tabela1[[#This Row],[Unidade]],Fluxo!U:U,"")</f>
        <v>880000</v>
      </c>
      <c r="N69" s="6"/>
      <c r="O69" s="6">
        <f>Tabela1[[#This Row],[PV Menor]]-Tabela1[[#This Row],[Recebido Principal]]-Tabela1[[#This Row],[Recebíveis Principal]]</f>
        <v>-1212800</v>
      </c>
      <c r="P69" s="6">
        <f>SUMIFS(Fluxo!H:H,Fluxo!D:D,Tabela1[[#This Row],[Unidade]],Fluxo!S:S,"&lt;"&amp;EOMONTH(Dados!$E$6,0),Fluxo!U:U,"")</f>
        <v>2000</v>
      </c>
      <c r="Q69" s="6"/>
    </row>
    <row r="70" spans="2:17" ht="15.75" customHeight="1" x14ac:dyDescent="0.25">
      <c r="B70" s="5">
        <f>IFERROR(IF(AND(Tabela1[[#This Row],[Status]]&lt;&gt;"Disponível",ROUND(O70,4)=0),1,0),1)</f>
        <v>0</v>
      </c>
      <c r="C70" s="5" t="s">
        <v>530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 x14ac:dyDescent="0.25">
      <c r="B71" s="5">
        <f>IFERROR(IF(AND(Tabela1[[#This Row],[Status]]&lt;&gt;"Disponível",ROUND(O71,4)=0),1,0),1)</f>
        <v>0</v>
      </c>
      <c r="C71" s="5" t="s">
        <v>531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218342.47999999998</v>
      </c>
      <c r="L71" s="6"/>
      <c r="M71" s="6">
        <f>SUMIFS(Fluxo!H:H,Fluxo!D:D,Tabela1[[#This Row],[Unidade]],Fluxo!U:U,"&gt;"&amp;EOMONTH(Dados!$E$6,0))+SUMIFS(Fluxo!H:H,Fluxo!D:D,Tabela1[[#This Row],[Unidade]],Fluxo!U:U,"")</f>
        <v>890600</v>
      </c>
      <c r="N71" s="6"/>
      <c r="O71" s="6">
        <f>Tabela1[[#This Row],[PV Menor]]-Tabela1[[#This Row],[Recebido Principal]]-Tabela1[[#This Row],[Recebíveis Principal]]</f>
        <v>-1108942.48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 x14ac:dyDescent="0.25">
      <c r="B72" s="5">
        <f>IFERROR(IF(AND(Tabela1[[#This Row],[Status]]&lt;&gt;"Disponível",ROUND(O72,4)=0),1,0),1)</f>
        <v>1</v>
      </c>
      <c r="C72" s="5" t="s">
        <v>532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 x14ac:dyDescent="0.25">
      <c r="B73" s="5">
        <f>IFERROR(IF(AND(Tabela1[[#This Row],[Status]]&lt;&gt;"Disponível",ROUND(O73,4)=0),1,0),1)</f>
        <v>1</v>
      </c>
      <c r="C73" s="5" t="s">
        <v>533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 x14ac:dyDescent="0.25">
      <c r="B74" s="5">
        <f>IFERROR(IF(AND(Tabela1[[#This Row],[Status]]&lt;&gt;"Disponível",ROUND(O74,4)=0),1,0),1)</f>
        <v>0</v>
      </c>
      <c r="C74" s="5" t="s">
        <v>534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205185.66</v>
      </c>
      <c r="L74" s="6"/>
      <c r="M74" s="6">
        <f>SUMIFS(Fluxo!H:H,Fluxo!D:D,Tabela1[[#This Row],[Unidade]],Fluxo!U:U,"&gt;"&amp;EOMONTH(Dados!$E$6,0))+SUMIFS(Fluxo!H:H,Fluxo!D:D,Tabela1[[#This Row],[Unidade]],Fluxo!U:U,"")</f>
        <v>915635.78</v>
      </c>
      <c r="N74" s="6"/>
      <c r="O74" s="6">
        <f>Tabela1[[#This Row],[PV Menor]]-Tabela1[[#This Row],[Recebido Principal]]-Tabela1[[#This Row],[Recebíveis Principal]]</f>
        <v>-1120821.44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 x14ac:dyDescent="0.25">
      <c r="B75" s="5">
        <f>IFERROR(IF(AND(Tabela1[[#This Row],[Status]]&lt;&gt;"Disponível",ROUND(O75,4)=0),1,0),1)</f>
        <v>0</v>
      </c>
      <c r="C75" s="5" t="s">
        <v>523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 x14ac:dyDescent="0.25">
      <c r="B76" s="5">
        <f>IFERROR(IF(AND(Tabela1[[#This Row],[Status]]&lt;&gt;"Disponível",ROUND(O76,4)=0),1,0),1)</f>
        <v>1</v>
      </c>
      <c r="C76" s="5" t="s">
        <v>524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 x14ac:dyDescent="0.25">
      <c r="B77" s="5">
        <f>IFERROR(IF(AND(Tabela1[[#This Row],[Status]]&lt;&gt;"Disponível",ROUND(O77,4)=0),1,0),1)</f>
        <v>1</v>
      </c>
      <c r="C77" s="5" t="s">
        <v>525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 x14ac:dyDescent="0.25">
      <c r="B78" s="5">
        <f>IFERROR(IF(AND(Tabela1[[#This Row],[Status]]&lt;&gt;"Disponível",ROUND(O78,4)=0),1,0),1)</f>
        <v>1</v>
      </c>
      <c r="C78" s="5" t="s">
        <v>526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 x14ac:dyDescent="0.25">
      <c r="B79" s="5">
        <f>IFERROR(IF(AND(Tabela1[[#This Row],[Status]]&lt;&gt;"Disponível",ROUND(O79,4)=0),1,0),1)</f>
        <v>1</v>
      </c>
      <c r="C79" s="5" t="s">
        <v>527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 x14ac:dyDescent="0.25">
      <c r="B80" s="5">
        <f>IFERROR(IF(AND(Tabela1[[#This Row],[Status]]&lt;&gt;"Disponível",ROUND(O80,4)=0),1,0),1)</f>
        <v>1</v>
      </c>
      <c r="C80" s="5" t="s">
        <v>528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 x14ac:dyDescent="0.25">
      <c r="B81" s="5">
        <f>IFERROR(IF(AND(Tabela1[[#This Row],[Status]]&lt;&gt;"Disponível",ROUND(O81,4)=0),1,0),1)</f>
        <v>1</v>
      </c>
      <c r="C81" s="5" t="s">
        <v>517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 x14ac:dyDescent="0.25">
      <c r="B82" s="5">
        <f>IFERROR(IF(AND(Tabela1[[#This Row],[Status]]&lt;&gt;"Disponível",ROUND(O82,4)=0),1,0),1)</f>
        <v>1</v>
      </c>
      <c r="C82" s="5" t="s">
        <v>518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 x14ac:dyDescent="0.25">
      <c r="B83" s="5">
        <f>IFERROR(IF(AND(Tabela1[[#This Row],[Status]]&lt;&gt;"Disponível",ROUND(O83,4)=0),1,0),1)</f>
        <v>1</v>
      </c>
      <c r="C83" s="5" t="s">
        <v>519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 x14ac:dyDescent="0.25">
      <c r="B84" s="5">
        <f>IFERROR(IF(AND(Tabela1[[#This Row],[Status]]&lt;&gt;"Disponível",ROUND(O84,4)=0),1,0),1)</f>
        <v>0</v>
      </c>
      <c r="C84" s="5" t="s">
        <v>520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137241.59</v>
      </c>
      <c r="L84" s="6"/>
      <c r="M84" s="6">
        <f>SUMIFS(Fluxo!H:H,Fluxo!D:D,Tabela1[[#This Row],[Unidade]],Fluxo!U:U,"&gt;"&amp;EOMONTH(Dados!$E$6,0))+SUMIFS(Fluxo!H:H,Fluxo!D:D,Tabela1[[#This Row],[Unidade]],Fluxo!U:U,"")</f>
        <v>1058200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 x14ac:dyDescent="0.25">
      <c r="B85" s="5">
        <f>IFERROR(IF(AND(Tabela1[[#This Row],[Status]]&lt;&gt;"Disponível",ROUND(O85,4)=0),1,0),1)</f>
        <v>0</v>
      </c>
      <c r="C85" s="5" t="s">
        <v>521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138250.43</v>
      </c>
      <c r="L85" s="6"/>
      <c r="M85" s="6">
        <f>SUMIFS(Fluxo!H:H,Fluxo!D:D,Tabela1[[#This Row],[Unidade]],Fluxo!U:U,"&gt;"&amp;EOMONTH(Dados!$E$6,0))+SUMIFS(Fluxo!H:H,Fluxo!D:D,Tabela1[[#This Row],[Unidade]],Fluxo!U:U,"")</f>
        <v>624250.01</v>
      </c>
      <c r="N85" s="6"/>
      <c r="O85" s="6">
        <f>Tabela1[[#This Row],[PV Menor]]-Tabela1[[#This Row],[Recebido Principal]]-Tabela1[[#This Row],[Recebíveis Principal]]</f>
        <v>-762500.44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 x14ac:dyDescent="0.25">
      <c r="B86" s="5">
        <f>IFERROR(IF(AND(Tabela1[[#This Row],[Status]]&lt;&gt;"Disponível",ROUND(O86,4)=0),1,0),1)</f>
        <v>1</v>
      </c>
      <c r="C86" s="5" t="s">
        <v>522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 x14ac:dyDescent="0.25">
      <c r="B87" s="5">
        <f>IFERROR(IF(AND(Tabela1[[#This Row],[Status]]&lt;&gt;"Disponível",ROUND(O87,4)=0),1,0),1)</f>
        <v>1</v>
      </c>
      <c r="C87" s="5" t="s">
        <v>511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 x14ac:dyDescent="0.25">
      <c r="B88" s="5">
        <f>IFERROR(IF(AND(Tabela1[[#This Row],[Status]]&lt;&gt;"Disponível",ROUND(O88,4)=0),1,0),1)</f>
        <v>1</v>
      </c>
      <c r="C88" s="5" t="s">
        <v>512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 x14ac:dyDescent="0.25">
      <c r="B89" s="5">
        <f>IFERROR(IF(AND(Tabela1[[#This Row],[Status]]&lt;&gt;"Disponível",ROUND(O89,4)=0),1,0),1)</f>
        <v>1</v>
      </c>
      <c r="C89" s="5" t="s">
        <v>513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 x14ac:dyDescent="0.25">
      <c r="B90" s="5">
        <f>IFERROR(IF(AND(Tabela1[[#This Row],[Status]]&lt;&gt;"Disponível",ROUND(O90,4)=0),1,0),1)</f>
        <v>1</v>
      </c>
      <c r="C90" s="5" t="s">
        <v>514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 x14ac:dyDescent="0.25">
      <c r="B91" s="5">
        <f>IFERROR(IF(AND(Tabela1[[#This Row],[Status]]&lt;&gt;"Disponível",ROUND(O91,4)=0),1,0),1)</f>
        <v>1</v>
      </c>
      <c r="C91" s="5" t="s">
        <v>515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 x14ac:dyDescent="0.25">
      <c r="B92" s="5">
        <f>IFERROR(IF(AND(Tabela1[[#This Row],[Status]]&lt;&gt;"Disponível",ROUND(O92,4)=0),1,0),1)</f>
        <v>1</v>
      </c>
      <c r="C92" s="5" t="s">
        <v>516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 x14ac:dyDescent="0.25">
      <c r="B93" s="5">
        <f>IFERROR(IF(AND(Tabela1[[#This Row],[Status]]&lt;&gt;"Disponível",ROUND(O93,4)=0),1,0),1)</f>
        <v>1</v>
      </c>
      <c r="C93" s="5" t="s">
        <v>505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 x14ac:dyDescent="0.25">
      <c r="B94" s="5">
        <f>IFERROR(IF(AND(Tabela1[[#This Row],[Status]]&lt;&gt;"Disponível",ROUND(O94,4)=0),1,0),1)</f>
        <v>1</v>
      </c>
      <c r="C94" s="5" t="s">
        <v>506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 x14ac:dyDescent="0.25">
      <c r="B95" s="5">
        <f>IFERROR(IF(AND(Tabela1[[#This Row],[Status]]&lt;&gt;"Disponível",ROUND(O95,4)=0),1,0),1)</f>
        <v>1</v>
      </c>
      <c r="C95" s="5" t="s">
        <v>507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 x14ac:dyDescent="0.25">
      <c r="B96" s="5">
        <f>IFERROR(IF(AND(Tabela1[[#This Row],[Status]]&lt;&gt;"Disponível",ROUND(O96,4)=0),1,0),1)</f>
        <v>0</v>
      </c>
      <c r="C96" s="5" t="s">
        <v>508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195073</v>
      </c>
      <c r="L96" s="6"/>
      <c r="M96" s="6">
        <f>SUMIFS(Fluxo!H:H,Fluxo!D:D,Tabela1[[#This Row],[Unidade]],Fluxo!U:U,"&gt;"&amp;EOMONTH(Dados!$E$6,0))+SUMIFS(Fluxo!H:H,Fluxo!D:D,Tabela1[[#This Row],[Unidade]],Fluxo!U:U,"")</f>
        <v>974510</v>
      </c>
      <c r="N96" s="6"/>
      <c r="O96" s="6">
        <f>Tabela1[[#This Row],[PV Menor]]-Tabela1[[#This Row],[Recebido Principal]]-Tabela1[[#This Row],[Recebíveis Principal]]</f>
        <v>-1169583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 x14ac:dyDescent="0.25">
      <c r="B97" s="5">
        <f>IFERROR(IF(AND(Tabela1[[#This Row],[Status]]&lt;&gt;"Disponível",ROUND(O97,4)=0),1,0),1)</f>
        <v>1</v>
      </c>
      <c r="C97" s="5" t="s">
        <v>509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 x14ac:dyDescent="0.25">
      <c r="B98" s="5">
        <f>IFERROR(IF(AND(Tabela1[[#This Row],[Status]]&lt;&gt;"Disponível",ROUND(O98,4)=0),1,0),1)</f>
        <v>1</v>
      </c>
      <c r="C98" s="5" t="s">
        <v>510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 x14ac:dyDescent="0.25">
      <c r="B99" s="5">
        <f>IFERROR(IF(AND(Tabela1[[#This Row],[Status]]&lt;&gt;"Disponível",ROUND(O99,4)=0),1,0),1)</f>
        <v>0</v>
      </c>
      <c r="C99" s="5" t="s">
        <v>499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110943.21</v>
      </c>
      <c r="L99" s="6"/>
      <c r="M99" s="6">
        <f>SUMIFS(Fluxo!H:H,Fluxo!D:D,Tabela1[[#This Row],[Unidade]],Fluxo!U:U,"&gt;"&amp;EOMONTH(Dados!$E$6,0))+SUMIFS(Fluxo!H:H,Fluxo!D:D,Tabela1[[#This Row],[Unidade]],Fluxo!U:U,"")</f>
        <v>1099673.27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 x14ac:dyDescent="0.25">
      <c r="B100" s="5">
        <f>IFERROR(IF(AND(Tabela1[[#This Row],[Status]]&lt;&gt;"Disponível",ROUND(O100,4)=0),1,0),1)</f>
        <v>1</v>
      </c>
      <c r="C100" s="5" t="s">
        <v>500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 x14ac:dyDescent="0.25">
      <c r="B101" s="5">
        <f>IFERROR(IF(AND(Tabela1[[#This Row],[Status]]&lt;&gt;"Disponível",ROUND(O101,4)=0),1,0),1)</f>
        <v>0</v>
      </c>
      <c r="C101" s="5" t="s">
        <v>501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120500</v>
      </c>
      <c r="L101" s="6"/>
      <c r="M101" s="6">
        <f>SUMIFS(Fluxo!H:H,Fluxo!D:D,Tabela1[[#This Row],[Unidade]],Fluxo!U:U,"&gt;"&amp;EOMONTH(Dados!$E$6,0))+SUMIFS(Fluxo!H:H,Fluxo!D:D,Tabela1[[#This Row],[Unidade]],Fluxo!U:U,"")</f>
        <v>1121000</v>
      </c>
      <c r="N101" s="6"/>
      <c r="O101" s="6">
        <f>Tabela1[[#This Row],[PV Menor]]-Tabela1[[#This Row],[Recebido Principal]]-Tabela1[[#This Row],[Recebíveis Principal]]</f>
        <v>-1241500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 x14ac:dyDescent="0.25">
      <c r="B102" s="5">
        <f>IFERROR(IF(AND(Tabela1[[#This Row],[Status]]&lt;&gt;"Disponível",ROUND(O102,4)=0),1,0),1)</f>
        <v>1</v>
      </c>
      <c r="C102" s="5" t="s">
        <v>502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 x14ac:dyDescent="0.25">
      <c r="B103" s="5">
        <f>IFERROR(IF(AND(Tabela1[[#This Row],[Status]]&lt;&gt;"Disponível",ROUND(O103,4)=0),1,0),1)</f>
        <v>1</v>
      </c>
      <c r="C103" s="5" t="s">
        <v>503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 x14ac:dyDescent="0.25">
      <c r="B104" s="5">
        <f>IFERROR(IF(AND(Tabela1[[#This Row],[Status]]&lt;&gt;"Disponível",ROUND(O104,4)=0),1,0),1)</f>
        <v>1</v>
      </c>
      <c r="C104" s="5" t="s">
        <v>504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 x14ac:dyDescent="0.25">
      <c r="B105" s="5">
        <f>IFERROR(IF(AND(Tabela1[[#This Row],[Status]]&lt;&gt;"Disponível",ROUND(O105,4)=0),1,0),1)</f>
        <v>1</v>
      </c>
      <c r="C105" s="5" t="s">
        <v>493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 x14ac:dyDescent="0.25">
      <c r="B106" s="5">
        <f>IFERROR(IF(AND(Tabela1[[#This Row],[Status]]&lt;&gt;"Disponível",ROUND(O106,4)=0),1,0),1)</f>
        <v>1</v>
      </c>
      <c r="C106" s="5" t="s">
        <v>494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 x14ac:dyDescent="0.25">
      <c r="B107" s="5">
        <f>IFERROR(IF(AND(Tabela1[[#This Row],[Status]]&lt;&gt;"Disponível",ROUND(O107,4)=0),1,0),1)</f>
        <v>0</v>
      </c>
      <c r="C107" s="5" t="s">
        <v>495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966352.20000000019</v>
      </c>
      <c r="L107" s="6"/>
      <c r="M107" s="6">
        <f>SUMIFS(Fluxo!H:H,Fluxo!D:D,Tabela1[[#This Row],[Unidade]],Fluxo!U:U,"&gt;"&amp;EOMONTH(Dados!$E$6,0))+SUMIFS(Fluxo!H:H,Fluxo!D:D,Tabela1[[#This Row],[Unidade]],Fluxo!U:U,"")</f>
        <v>95303.17</v>
      </c>
      <c r="N107" s="6"/>
      <c r="O107" s="6">
        <f>Tabela1[[#This Row],[PV Menor]]-Tabela1[[#This Row],[Recebido Principal]]-Tabela1[[#This Row],[Recebíveis Principal]]</f>
        <v>-1061655.3700000001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 x14ac:dyDescent="0.25">
      <c r="B108" s="5">
        <f>IFERROR(IF(AND(Tabela1[[#This Row],[Status]]&lt;&gt;"Disponível",ROUND(O108,4)=0),1,0),1)</f>
        <v>1</v>
      </c>
      <c r="C108" s="5" t="s">
        <v>496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 x14ac:dyDescent="0.25">
      <c r="B109" s="5">
        <f>IFERROR(IF(AND(Tabela1[[#This Row],[Status]]&lt;&gt;"Disponível",ROUND(O109,4)=0),1,0),1)</f>
        <v>1</v>
      </c>
      <c r="C109" s="5" t="s">
        <v>497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 x14ac:dyDescent="0.25">
      <c r="B110" s="5">
        <f>IFERROR(IF(AND(Tabela1[[#This Row],[Status]]&lt;&gt;"Disponível",ROUND(O110,4)=0),1,0),1)</f>
        <v>1</v>
      </c>
      <c r="C110" s="5" t="s">
        <v>498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 x14ac:dyDescent="0.25">
      <c r="B111" s="5">
        <f>IFERROR(IF(AND(Tabela1[[#This Row],[Status]]&lt;&gt;"Disponível",ROUND(O111,4)=0),1,0),1)</f>
        <v>1</v>
      </c>
      <c r="C111" s="5" t="s">
        <v>487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 x14ac:dyDescent="0.25">
      <c r="B112" s="5">
        <f>IFERROR(IF(AND(Tabela1[[#This Row],[Status]]&lt;&gt;"Disponível",ROUND(O112,4)=0),1,0),1)</f>
        <v>0</v>
      </c>
      <c r="C112" s="5" t="s">
        <v>488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56921.36</v>
      </c>
      <c r="L112" s="6"/>
      <c r="M112" s="6">
        <f>SUMIFS(Fluxo!H:H,Fluxo!D:D,Tabela1[[#This Row],[Unidade]],Fluxo!U:U,"&gt;"&amp;EOMONTH(Dados!$E$6,0))+SUMIFS(Fluxo!H:H,Fluxo!D:D,Tabela1[[#This Row],[Unidade]],Fluxo!U:U,"")</f>
        <v>255170</v>
      </c>
      <c r="N112" s="6">
        <v>0</v>
      </c>
      <c r="O112" s="6">
        <f>Tabela1[[#This Row],[PV Menor]]-Tabela1[[#This Row],[Recebido Principal]]-Tabela1[[#This Row],[Recebíveis Principal]]</f>
        <v>-312091.36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 x14ac:dyDescent="0.25">
      <c r="B113" s="5">
        <f>IFERROR(IF(AND(Tabela1[[#This Row],[Status]]&lt;&gt;"Disponível",ROUND(O113,4)=0),1,0),1)</f>
        <v>0</v>
      </c>
      <c r="C113" s="5" t="s">
        <v>489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 x14ac:dyDescent="0.25">
      <c r="B114" s="5">
        <f>IFERROR(IF(AND(Tabela1[[#This Row],[Status]]&lt;&gt;"Disponível",ROUND(O114,4)=0),1,0),1)</f>
        <v>1</v>
      </c>
      <c r="C114" s="5" t="s">
        <v>490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 x14ac:dyDescent="0.25">
      <c r="B115" s="5">
        <f>IFERROR(IF(AND(Tabela1[[#This Row],[Status]]&lt;&gt;"Disponível",ROUND(O115,4)=0),1,0),1)</f>
        <v>1</v>
      </c>
      <c r="C115" s="5" t="s">
        <v>491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 x14ac:dyDescent="0.25">
      <c r="B116" s="5">
        <f>IFERROR(IF(AND(Tabela1[[#This Row],[Status]]&lt;&gt;"Disponível",ROUND(O116,4)=0),1,0),1)</f>
        <v>1</v>
      </c>
      <c r="C116" s="5" t="s">
        <v>492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 x14ac:dyDescent="0.25">
      <c r="B117" s="5">
        <f>IFERROR(IF(AND(Tabela1[[#This Row],[Status]]&lt;&gt;"Disponível",ROUND(O117,4)=0),1,0),1)</f>
        <v>0</v>
      </c>
      <c r="C117" s="5" t="s">
        <v>481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Contrato Assinado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149397.57999999999</v>
      </c>
      <c r="L117" s="6"/>
      <c r="M117" s="6">
        <f>SUMIFS(Fluxo!H:H,Fluxo!D:D,Tabela1[[#This Row],[Unidade]],Fluxo!U:U,"&gt;"&amp;EOMONTH(Dados!$E$6,0))+SUMIFS(Fluxo!H:H,Fluxo!D:D,Tabela1[[#This Row],[Unidade]],Fluxo!U:U,"")</f>
        <v>182816.72</v>
      </c>
      <c r="N117" s="6">
        <v>0</v>
      </c>
      <c r="O117" s="6">
        <f>Tabela1[[#This Row],[PV Menor]]-Tabela1[[#This Row],[Recebido Principal]]-Tabela1[[#This Row],[Recebíveis Principal]]</f>
        <v>-332214.3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 x14ac:dyDescent="0.25">
      <c r="B118" s="5">
        <f>IFERROR(IF(AND(Tabela1[[#This Row],[Status]]&lt;&gt;"Disponível",ROUND(O118,4)=0),1,0),1)</f>
        <v>0</v>
      </c>
      <c r="C118" s="5" t="s">
        <v>482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 x14ac:dyDescent="0.25">
      <c r="B119" s="5">
        <f>IFERROR(IF(AND(Tabela1[[#This Row],[Status]]&lt;&gt;"Disponível",ROUND(O119,4)=0),1,0),1)</f>
        <v>1</v>
      </c>
      <c r="C119" s="5" t="s">
        <v>483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 x14ac:dyDescent="0.25">
      <c r="B120" s="5">
        <f>IFERROR(IF(AND(Tabela1[[#This Row],[Status]]&lt;&gt;"Disponível",ROUND(O120,4)=0),1,0),1)</f>
        <v>0</v>
      </c>
      <c r="C120" s="5" t="s">
        <v>484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 x14ac:dyDescent="0.25">
      <c r="B121" s="5">
        <f>IFERROR(IF(AND(Tabela1[[#This Row],[Status]]&lt;&gt;"Disponível",ROUND(O121,4)=0),1,0),1)</f>
        <v>1</v>
      </c>
      <c r="C121" s="5" t="s">
        <v>485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 x14ac:dyDescent="0.25">
      <c r="B122" s="5">
        <f>IFERROR(IF(AND(Tabela1[[#This Row],[Status]]&lt;&gt;"Disponível",ROUND(O122,4)=0),1,0),1)</f>
        <v>0</v>
      </c>
      <c r="C122" s="5" t="s">
        <v>486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 x14ac:dyDescent="0.25">
      <c r="B123" s="5">
        <f>IFERROR(IF(AND(Tabela1[[#This Row],[Status]]&lt;&gt;"Disponível",ROUND(O123,4)=0),1,0),1)</f>
        <v>0</v>
      </c>
      <c r="C123" s="5" t="s">
        <v>475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 x14ac:dyDescent="0.25">
      <c r="B124" s="5">
        <f>IFERROR(IF(AND(Tabela1[[#This Row],[Status]]&lt;&gt;"Disponível",ROUND(O124,4)=0),1,0),1)</f>
        <v>0</v>
      </c>
      <c r="C124" s="5" t="s">
        <v>476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30550.53</v>
      </c>
      <c r="L124" s="6"/>
      <c r="M124" s="6">
        <f>SUMIFS(Fluxo!H:H,Fluxo!D:D,Tabela1[[#This Row],[Unidade]],Fluxo!U:U,"&gt;"&amp;EOMONTH(Dados!$E$6,0))+SUMIFS(Fluxo!H:H,Fluxo!D:D,Tabela1[[#This Row],[Unidade]],Fluxo!U:U,"")</f>
        <v>282774.02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 x14ac:dyDescent="0.25">
      <c r="B125" s="5">
        <f>IFERROR(IF(AND(Tabela1[[#This Row],[Status]]&lt;&gt;"Disponível",ROUND(O125,4)=0),1,0),1)</f>
        <v>0</v>
      </c>
      <c r="C125" s="5" t="s">
        <v>477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 x14ac:dyDescent="0.25">
      <c r="B126" s="5">
        <f>IFERROR(IF(AND(Tabela1[[#This Row],[Status]]&lt;&gt;"Disponível",ROUND(O126,4)=0),1,0),1)</f>
        <v>0</v>
      </c>
      <c r="C126" s="5" t="s">
        <v>478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 x14ac:dyDescent="0.25">
      <c r="B127" s="5">
        <f>IFERROR(IF(AND(Tabela1[[#This Row],[Status]]&lt;&gt;"Disponível",ROUND(O127,4)=0),1,0),1)</f>
        <v>0</v>
      </c>
      <c r="C127" s="5" t="s">
        <v>479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 x14ac:dyDescent="0.25">
      <c r="B128" s="5">
        <f>IFERROR(IF(AND(Tabela1[[#This Row],[Status]]&lt;&gt;"Disponível",ROUND(O128,4)=0),1,0),1)</f>
        <v>0</v>
      </c>
      <c r="C128" s="5" t="s">
        <v>480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91377.650000000009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198800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 x14ac:dyDescent="0.25">
      <c r="B129" s="5">
        <f>IFERROR(IF(AND(Tabela1[[#This Row],[Status]]&lt;&gt;"Disponível",ROUND(O129,4)=0),1,0),1)</f>
        <v>0</v>
      </c>
      <c r="C129" s="5" t="s">
        <v>469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266088.07</v>
      </c>
      <c r="L129" s="6"/>
      <c r="M129" s="6">
        <f>SUMIFS(Fluxo!H:H,Fluxo!D:D,Tabela1[[#This Row],[Unidade]],Fluxo!U:U,"&gt;"&amp;EOMONTH(Dados!$E$6,0))+SUMIFS(Fluxo!H:H,Fluxo!D:D,Tabela1[[#This Row],[Unidade]],Fluxo!U:U,"")</f>
        <v>45182.83</v>
      </c>
      <c r="N129" s="6">
        <v>0</v>
      </c>
      <c r="O129" s="6">
        <f>Tabela1[[#This Row],[PV Menor]]-Tabela1[[#This Row],[Recebido Principal]]-Tabela1[[#This Row],[Recebíveis Principal]]</f>
        <v>-311270.90000000002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 x14ac:dyDescent="0.25">
      <c r="B130" s="5">
        <f>IFERROR(IF(AND(Tabela1[[#This Row],[Status]]&lt;&gt;"Disponível",ROUND(O130,4)=0),1,0),1)</f>
        <v>0</v>
      </c>
      <c r="C130" s="5" t="s">
        <v>470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 x14ac:dyDescent="0.25">
      <c r="B131" s="5">
        <f>IFERROR(IF(AND(Tabela1[[#This Row],[Status]]&lt;&gt;"Disponível",ROUND(O131,4)=0),1,0),1)</f>
        <v>0</v>
      </c>
      <c r="C131" s="5" t="s">
        <v>471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120956.28</v>
      </c>
      <c r="L131" s="6"/>
      <c r="M131" s="6">
        <f>SUMIFS(Fluxo!H:H,Fluxo!D:D,Tabela1[[#This Row],[Unidade]],Fluxo!U:U,"&gt;"&amp;EOMONTH(Dados!$E$6,0))+SUMIFS(Fluxo!H:H,Fluxo!D:D,Tabela1[[#This Row],[Unidade]],Fluxo!U:U,"")</f>
        <v>192000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 x14ac:dyDescent="0.25">
      <c r="B132" s="5">
        <f>IFERROR(IF(AND(Tabela1[[#This Row],[Status]]&lt;&gt;"Disponível",ROUND(O132,4)=0),1,0),1)</f>
        <v>0</v>
      </c>
      <c r="C132" s="5" t="s">
        <v>472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 x14ac:dyDescent="0.25">
      <c r="B133" s="5">
        <f>IFERROR(IF(AND(Tabela1[[#This Row],[Status]]&lt;&gt;"Disponível",ROUND(O133,4)=0),1,0),1)</f>
        <v>0</v>
      </c>
      <c r="C133" s="5" t="s">
        <v>473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 x14ac:dyDescent="0.25">
      <c r="B134" s="5">
        <f>IFERROR(IF(AND(Tabela1[[#This Row],[Status]]&lt;&gt;"Disponível",ROUND(O134,4)=0),1,0),1)</f>
        <v>1</v>
      </c>
      <c r="C134" s="5" t="s">
        <v>474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 x14ac:dyDescent="0.25">
      <c r="B135" s="5">
        <f>IFERROR(IF(AND(Tabela1[[#This Row],[Status]]&lt;&gt;"Disponível",ROUND(O135,4)=0),1,0),1)</f>
        <v>0</v>
      </c>
      <c r="C135" s="5" t="s">
        <v>463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95355</v>
      </c>
      <c r="L135" s="6"/>
      <c r="M135" s="6">
        <f>SUMIFS(Fluxo!H:H,Fluxo!D:D,Tabela1[[#This Row],[Unidade]],Fluxo!U:U,"&gt;"&amp;EOMONTH(Dados!$E$6,0))+SUMIFS(Fluxo!H:H,Fluxo!D:D,Tabela1[[#This Row],[Unidade]],Fluxo!U:U,"")</f>
        <v>287000.76</v>
      </c>
      <c r="N135" s="6">
        <v>0</v>
      </c>
      <c r="O135" s="6">
        <f>Tabela1[[#This Row],[PV Menor]]-Tabela1[[#This Row],[Recebido Principal]]-Tabela1[[#This Row],[Recebíveis Principal]]</f>
        <v>-382355.76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 x14ac:dyDescent="0.25">
      <c r="B136" s="5">
        <f>IFERROR(IF(AND(Tabela1[[#This Row],[Status]]&lt;&gt;"Disponível",ROUND(O136,4)=0),1,0),1)</f>
        <v>0</v>
      </c>
      <c r="C136" s="5" t="s">
        <v>464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 x14ac:dyDescent="0.25">
      <c r="B137" s="5">
        <f>IFERROR(IF(AND(Tabela1[[#This Row],[Status]]&lt;&gt;"Disponível",ROUND(O137,4)=0),1,0),1)</f>
        <v>0</v>
      </c>
      <c r="C137" s="5" t="s">
        <v>465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 x14ac:dyDescent="0.25">
      <c r="B138" s="5">
        <f>IFERROR(IF(AND(Tabela1[[#This Row],[Status]]&lt;&gt;"Disponível",ROUND(O138,4)=0),1,0),1)</f>
        <v>0</v>
      </c>
      <c r="C138" s="5" t="s">
        <v>466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 x14ac:dyDescent="0.25">
      <c r="B139" s="5">
        <f>IFERROR(IF(AND(Tabela1[[#This Row],[Status]]&lt;&gt;"Disponível",ROUND(O139,4)=0),1,0),1)</f>
        <v>0</v>
      </c>
      <c r="C139" s="5" t="s">
        <v>467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30606.030000000002</v>
      </c>
      <c r="L139" s="6"/>
      <c r="M139" s="6">
        <f>SUMIFS(Fluxo!H:H,Fluxo!D:D,Tabela1[[#This Row],[Unidade]],Fluxo!U:U,"&gt;"&amp;EOMONTH(Dados!$E$6,0))+SUMIFS(Fluxo!H:H,Fluxo!D:D,Tabela1[[#This Row],[Unidade]],Fluxo!U:U,"")</f>
        <v>282775.95</v>
      </c>
      <c r="N139" s="6">
        <v>0</v>
      </c>
      <c r="O139" s="6">
        <f>Tabela1[[#This Row],[PV Menor]]-Tabela1[[#This Row],[Recebido Principal]]-Tabela1[[#This Row],[Recebíveis Principal]]</f>
        <v>-313381.98000000004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 x14ac:dyDescent="0.25">
      <c r="B140" s="5">
        <f>IFERROR(IF(AND(Tabela1[[#This Row],[Status]]&lt;&gt;"Disponível",ROUND(O140,4)=0),1,0),1)</f>
        <v>0</v>
      </c>
      <c r="C140" s="5" t="s">
        <v>468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 x14ac:dyDescent="0.25">
      <c r="B141" s="5">
        <f>IFERROR(IF(AND(Tabela1[[#This Row],[Status]]&lt;&gt;"Disponível",ROUND(O141,4)=0),1,0),1)</f>
        <v>0</v>
      </c>
      <c r="C141" s="5" t="s">
        <v>457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80408.98000000001</v>
      </c>
      <c r="L141" s="6"/>
      <c r="M141" s="6">
        <f>SUMIFS(Fluxo!H:H,Fluxo!D:D,Tabela1[[#This Row],[Unidade]],Fluxo!U:U,"&gt;"&amp;EOMONTH(Dados!$E$6,0))+SUMIFS(Fluxo!H:H,Fluxo!D:D,Tabela1[[#This Row],[Unidade]],Fluxo!U:U,"")</f>
        <v>284813.68</v>
      </c>
      <c r="N141" s="6">
        <v>0</v>
      </c>
      <c r="O141" s="6">
        <f>Tabela1[[#This Row],[PV Menor]]-Tabela1[[#This Row],[Recebido Principal]]-Tabela1[[#This Row],[Recebíveis Principal]]</f>
        <v>-365222.66000000003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 x14ac:dyDescent="0.25">
      <c r="B142" s="5">
        <f>IFERROR(IF(AND(Tabela1[[#This Row],[Status]]&lt;&gt;"Disponível",ROUND(O142,4)=0),1,0),1)</f>
        <v>0</v>
      </c>
      <c r="C142" s="5" t="s">
        <v>458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44319</v>
      </c>
      <c r="L142" s="6"/>
      <c r="M142" s="6">
        <f>SUMIFS(Fluxo!H:H,Fluxo!D:D,Tabela1[[#This Row],[Unidade]],Fluxo!U:U,"&gt;"&amp;EOMONTH(Dados!$E$6,0))+SUMIFS(Fluxo!H:H,Fluxo!D:D,Tabela1[[#This Row],[Unidade]],Fluxo!U:U,"")</f>
        <v>274890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 x14ac:dyDescent="0.25">
      <c r="B143" s="5">
        <f>IFERROR(IF(AND(Tabela1[[#This Row],[Status]]&lt;&gt;"Disponível",ROUND(O143,4)=0),1,0),1)</f>
        <v>0</v>
      </c>
      <c r="C143" s="5" t="s">
        <v>459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31045.79</v>
      </c>
      <c r="L143" s="6"/>
      <c r="M143" s="6">
        <f>SUMIFS(Fluxo!H:H,Fluxo!D:D,Tabela1[[#This Row],[Unidade]],Fluxo!U:U,"&gt;"&amp;EOMONTH(Dados!$E$6,0))+SUMIFS(Fluxo!H:H,Fluxo!D:D,Tabela1[[#This Row],[Unidade]],Fluxo!U:U,"")</f>
        <v>294026.08999999997</v>
      </c>
      <c r="N143" s="6">
        <v>0</v>
      </c>
      <c r="O143" s="6">
        <f>Tabela1[[#This Row],[PV Menor]]-Tabela1[[#This Row],[Recebido Principal]]-Tabela1[[#This Row],[Recebíveis Principal]]</f>
        <v>-325071.87999999995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 x14ac:dyDescent="0.25">
      <c r="B144" s="5">
        <f>IFERROR(IF(AND(Tabela1[[#This Row],[Status]]&lt;&gt;"Disponível",ROUND(O144,4)=0),1,0),1)</f>
        <v>0</v>
      </c>
      <c r="C144" s="5" t="s">
        <v>460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 x14ac:dyDescent="0.25">
      <c r="B145" s="5">
        <f>IFERROR(IF(AND(Tabela1[[#This Row],[Status]]&lt;&gt;"Disponível",ROUND(O145,4)=0),1,0),1)</f>
        <v>0</v>
      </c>
      <c r="C145" s="5" t="s">
        <v>461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 x14ac:dyDescent="0.25">
      <c r="B146" s="5">
        <f>IFERROR(IF(AND(Tabela1[[#This Row],[Status]]&lt;&gt;"Disponível",ROUND(O146,4)=0),1,0),1)</f>
        <v>0</v>
      </c>
      <c r="C146" s="5" t="s">
        <v>462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 x14ac:dyDescent="0.25">
      <c r="B147" s="5">
        <f>IFERROR(IF(AND(Tabela1[[#This Row],[Status]]&lt;&gt;"Disponível",ROUND(O147,4)=0),1,0),1)</f>
        <v>0</v>
      </c>
      <c r="C147" s="5" t="s">
        <v>451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 x14ac:dyDescent="0.25">
      <c r="B148" s="5">
        <f>IFERROR(IF(AND(Tabela1[[#This Row],[Status]]&lt;&gt;"Disponível",ROUND(O148,4)=0),1,0),1)</f>
        <v>1</v>
      </c>
      <c r="C148" s="5" t="s">
        <v>452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 x14ac:dyDescent="0.25">
      <c r="B149" s="5">
        <f>IFERROR(IF(AND(Tabela1[[#This Row],[Status]]&lt;&gt;"Disponível",ROUND(O149,4)=0),1,0),1)</f>
        <v>0</v>
      </c>
      <c r="C149" s="5" t="s">
        <v>453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184220.71</v>
      </c>
      <c r="L149" s="6"/>
      <c r="M149" s="6">
        <f>SUMIFS(Fluxo!H:H,Fluxo!D:D,Tabela1[[#This Row],[Unidade]],Fluxo!U:U,"&gt;"&amp;EOMONTH(Dados!$E$6,0))+SUMIFS(Fluxo!H:H,Fluxo!D:D,Tabela1[[#This Row],[Unidade]],Fluxo!U:U,"")</f>
        <v>189287.57000000007</v>
      </c>
      <c r="N149" s="6">
        <v>0</v>
      </c>
      <c r="O149" s="6">
        <f>Tabela1[[#This Row],[PV Menor]]-Tabela1[[#This Row],[Recebido Principal]]-Tabela1[[#This Row],[Recebíveis Principal]]</f>
        <v>-373508.28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 x14ac:dyDescent="0.25">
      <c r="B150" s="5">
        <f>IFERROR(IF(AND(Tabela1[[#This Row],[Status]]&lt;&gt;"Disponível",ROUND(O150,4)=0),1,0),1)</f>
        <v>0</v>
      </c>
      <c r="C150" s="5" t="s">
        <v>454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 x14ac:dyDescent="0.25">
      <c r="B151" s="5">
        <f>IFERROR(IF(AND(Tabela1[[#This Row],[Status]]&lt;&gt;"Disponível",ROUND(O151,4)=0),1,0),1)</f>
        <v>0</v>
      </c>
      <c r="C151" s="5" t="s">
        <v>455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 x14ac:dyDescent="0.25">
      <c r="B152" s="5">
        <f>IFERROR(IF(AND(Tabela1[[#This Row],[Status]]&lt;&gt;"Disponível",ROUND(O152,4)=0),1,0),1)</f>
        <v>0</v>
      </c>
      <c r="C152" s="5" t="s">
        <v>456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H47"/>
  <sheetViews>
    <sheetView showGridLines="0" showZeros="0" zoomScale="130" zoomScaleNormal="130" workbookViewId="0">
      <selection activeCell="K15" sqref="K15"/>
    </sheetView>
  </sheetViews>
  <sheetFormatPr defaultRowHeight="15" x14ac:dyDescent="0.25"/>
  <cols>
    <col min="2" max="2" width="4.140625" style="142" customWidth="1"/>
    <col min="3" max="3" width="13" style="142" customWidth="1"/>
    <col min="4" max="4" width="15.42578125" style="142" bestFit="1" customWidth="1"/>
    <col min="5" max="5" width="13" style="142" customWidth="1"/>
    <col min="6" max="6" width="15.28515625" customWidth="1"/>
    <col min="7" max="7" width="24.85546875" bestFit="1" customWidth="1"/>
    <col min="8" max="8" width="12.140625" bestFit="1" customWidth="1"/>
    <col min="11" max="11" width="10.28515625" bestFit="1" customWidth="1"/>
  </cols>
  <sheetData>
    <row r="2" spans="2:8" x14ac:dyDescent="0.25">
      <c r="C2" s="143" t="s">
        <v>33</v>
      </c>
      <c r="D2" s="144">
        <f>SUM(D5:D999)</f>
        <v>12988015.970000001</v>
      </c>
      <c r="E2" s="144">
        <f>SUM(E5:E999)</f>
        <v>389640.47909999994</v>
      </c>
      <c r="F2" s="144">
        <f>SUM(F5:F999)</f>
        <v>389640.47909999994</v>
      </c>
    </row>
    <row r="3" spans="2:8" ht="6.75" customHeight="1" thickBot="1" x14ac:dyDescent="0.3">
      <c r="C3" s="143"/>
      <c r="D3" s="144"/>
      <c r="E3" s="144"/>
    </row>
    <row r="4" spans="2:8" x14ac:dyDescent="0.25">
      <c r="B4" s="145" t="s">
        <v>368</v>
      </c>
      <c r="C4" s="146" t="s">
        <v>51</v>
      </c>
      <c r="D4" s="146" t="s">
        <v>369</v>
      </c>
      <c r="E4" s="146" t="s">
        <v>373</v>
      </c>
      <c r="F4" s="147" t="s">
        <v>370</v>
      </c>
      <c r="G4" s="148" t="s">
        <v>371</v>
      </c>
      <c r="H4" s="147" t="s">
        <v>372</v>
      </c>
    </row>
    <row r="5" spans="2:8" x14ac:dyDescent="0.25">
      <c r="B5" s="149">
        <v>0</v>
      </c>
      <c r="C5" s="150">
        <v>45077</v>
      </c>
      <c r="D5" s="151" cm="1">
        <f t="array" ref="D5">INDEX(Realizado!$J$8:$HF$8,,MATCH(C5,Realizado!$J$5:$HF$5,0))</f>
        <v>940424</v>
      </c>
      <c r="E5" s="152">
        <f>D5*3%</f>
        <v>28212.719999999998</v>
      </c>
      <c r="F5" s="151">
        <v>0</v>
      </c>
      <c r="G5" s="151"/>
      <c r="H5" s="153"/>
    </row>
    <row r="6" spans="2:8" x14ac:dyDescent="0.25">
      <c r="B6" s="149">
        <f>B5+1</f>
        <v>1</v>
      </c>
      <c r="C6" s="150">
        <v>45107</v>
      </c>
      <c r="D6" s="151" cm="1">
        <f t="array" ref="D6">INDEX(Realizado!$J$8:$HF$8,,MATCH(C6,Realizado!$J$5:$HF$5,0))</f>
        <v>1105545.1299999999</v>
      </c>
      <c r="E6" s="152">
        <f t="shared" ref="E6:E47" si="0">D6*3%</f>
        <v>33166.353899999995</v>
      </c>
      <c r="F6" s="151">
        <f>E5</f>
        <v>28212.719999999998</v>
      </c>
      <c r="G6" s="151"/>
      <c r="H6" s="153"/>
    </row>
    <row r="7" spans="2:8" x14ac:dyDescent="0.25">
      <c r="B7" s="149">
        <f t="shared" ref="B7:B47" si="1">B6+1</f>
        <v>2</v>
      </c>
      <c r="C7" s="150">
        <v>45138</v>
      </c>
      <c r="D7" s="151" cm="1">
        <f t="array" ref="D7">INDEX(Realizado!$J$8:$HF$8,,MATCH(C7,Realizado!$J$5:$HF$5,0))</f>
        <v>436530.98</v>
      </c>
      <c r="E7" s="152">
        <f t="shared" si="0"/>
        <v>13095.929399999999</v>
      </c>
      <c r="F7" s="151">
        <f>E6</f>
        <v>33166.353899999995</v>
      </c>
      <c r="G7" s="151"/>
      <c r="H7" s="153"/>
    </row>
    <row r="8" spans="2:8" x14ac:dyDescent="0.25">
      <c r="B8" s="149">
        <f t="shared" si="1"/>
        <v>3</v>
      </c>
      <c r="C8" s="150">
        <v>45169</v>
      </c>
      <c r="D8" s="151" cm="1">
        <f t="array" ref="D8">INDEX(Realizado!$J$8:$HF$8,,MATCH(C8,Realizado!$J$5:$HF$5,0))</f>
        <v>655797.34</v>
      </c>
      <c r="E8" s="152">
        <f t="shared" si="0"/>
        <v>19673.920199999997</v>
      </c>
      <c r="F8" s="151">
        <f>E7</f>
        <v>13095.929399999999</v>
      </c>
      <c r="G8" s="151"/>
      <c r="H8" s="153"/>
    </row>
    <row r="9" spans="2:8" x14ac:dyDescent="0.25">
      <c r="B9" s="149">
        <f t="shared" si="1"/>
        <v>4</v>
      </c>
      <c r="C9" s="150">
        <v>45199</v>
      </c>
      <c r="D9" s="151" cm="1">
        <f t="array" ref="D9">INDEX(Realizado!$J$8:$HF$8,,MATCH(C9,Realizado!$J$5:$HF$5,0))</f>
        <v>356177.55</v>
      </c>
      <c r="E9" s="152">
        <f t="shared" si="0"/>
        <v>10685.326499999999</v>
      </c>
      <c r="F9" s="151">
        <f>E8</f>
        <v>19673.920199999997</v>
      </c>
      <c r="G9" s="151"/>
      <c r="H9" s="153"/>
    </row>
    <row r="10" spans="2:8" x14ac:dyDescent="0.25">
      <c r="B10" s="149">
        <f t="shared" si="1"/>
        <v>5</v>
      </c>
      <c r="C10" s="150">
        <v>45230</v>
      </c>
      <c r="D10" s="151" cm="1">
        <f t="array" ref="D10">INDEX(Realizado!$J$8:$HF$8,,MATCH(C10,Realizado!$J$5:$HF$5,0))</f>
        <v>145155.27000000002</v>
      </c>
      <c r="E10" s="152">
        <f t="shared" si="0"/>
        <v>4354.6581000000006</v>
      </c>
      <c r="F10" s="151">
        <f t="shared" ref="F10:F47" si="2">E9</f>
        <v>10685.326499999999</v>
      </c>
      <c r="G10" s="151"/>
      <c r="H10" s="153"/>
    </row>
    <row r="11" spans="2:8" x14ac:dyDescent="0.25">
      <c r="B11" s="149">
        <f t="shared" si="1"/>
        <v>6</v>
      </c>
      <c r="C11" s="150">
        <v>45260</v>
      </c>
      <c r="D11" s="151" cm="1">
        <f t="array" ref="D11">INDEX(Realizado!$J$8:$HF$8,,MATCH(C11,Realizado!$J$5:$HF$5,0))</f>
        <v>628661.17000000004</v>
      </c>
      <c r="E11" s="152">
        <f t="shared" si="0"/>
        <v>18859.8351</v>
      </c>
      <c r="F11" s="151">
        <f t="shared" si="2"/>
        <v>4354.6581000000006</v>
      </c>
      <c r="G11" s="151"/>
      <c r="H11" s="153"/>
    </row>
    <row r="12" spans="2:8" x14ac:dyDescent="0.25">
      <c r="B12" s="149">
        <f t="shared" si="1"/>
        <v>7</v>
      </c>
      <c r="C12" s="150">
        <v>45291</v>
      </c>
      <c r="D12" s="151" cm="1">
        <f t="array" ref="D12">INDEX(Realizado!$J$8:$HF$8,,MATCH(C12,Realizado!$J$5:$HF$5,0))</f>
        <v>106583.43</v>
      </c>
      <c r="E12" s="152">
        <f t="shared" si="0"/>
        <v>3197.5028999999995</v>
      </c>
      <c r="F12" s="151">
        <f t="shared" si="2"/>
        <v>18859.8351</v>
      </c>
      <c r="G12" s="151"/>
      <c r="H12" s="154"/>
    </row>
    <row r="13" spans="2:8" x14ac:dyDescent="0.25">
      <c r="B13" s="149">
        <f t="shared" si="1"/>
        <v>8</v>
      </c>
      <c r="C13" s="150">
        <v>45322</v>
      </c>
      <c r="D13" s="151" cm="1">
        <f t="array" ref="D13">INDEX(Realizado!$J$8:$HF$8,,MATCH(C13,Realizado!$J$5:$HF$5,0))</f>
        <v>982471.46000000008</v>
      </c>
      <c r="E13" s="152">
        <f t="shared" si="0"/>
        <v>29474.143800000002</v>
      </c>
      <c r="F13" s="151">
        <f t="shared" si="2"/>
        <v>3197.5028999999995</v>
      </c>
      <c r="G13" s="151"/>
      <c r="H13" s="154"/>
    </row>
    <row r="14" spans="2:8" x14ac:dyDescent="0.25">
      <c r="B14" s="149">
        <f t="shared" si="1"/>
        <v>9</v>
      </c>
      <c r="C14" s="150">
        <v>45351</v>
      </c>
      <c r="D14" s="151" cm="1">
        <f t="array" ref="D14">INDEX(Realizado!$J$8:$HF$8,,MATCH(C14,Realizado!$J$5:$HF$5,0))</f>
        <v>405357.69</v>
      </c>
      <c r="E14" s="152">
        <f t="shared" si="0"/>
        <v>12160.7307</v>
      </c>
      <c r="F14" s="151">
        <f t="shared" si="2"/>
        <v>29474.143800000002</v>
      </c>
      <c r="G14" s="151"/>
      <c r="H14" s="154"/>
    </row>
    <row r="15" spans="2:8" x14ac:dyDescent="0.25">
      <c r="B15" s="149">
        <f t="shared" si="1"/>
        <v>10</v>
      </c>
      <c r="C15" s="150">
        <v>45382</v>
      </c>
      <c r="D15" s="151" cm="1">
        <f t="array" ref="D15">INDEX(Realizado!$J$8:$HF$8,,MATCH(C15,Realizado!$J$5:$HF$5,0))</f>
        <v>613026.15</v>
      </c>
      <c r="E15" s="152">
        <f t="shared" si="0"/>
        <v>18390.784500000002</v>
      </c>
      <c r="F15" s="151">
        <f t="shared" si="2"/>
        <v>12160.7307</v>
      </c>
      <c r="G15" s="151"/>
      <c r="H15" s="153"/>
    </row>
    <row r="16" spans="2:8" x14ac:dyDescent="0.25">
      <c r="B16" s="149">
        <f t="shared" si="1"/>
        <v>11</v>
      </c>
      <c r="C16" s="150">
        <v>45412</v>
      </c>
      <c r="D16" s="151" cm="1">
        <f t="array" ref="D16">INDEX(Realizado!$J$8:$HF$8,,MATCH(C16,Realizado!$J$5:$HF$5,0))</f>
        <v>1030214.84</v>
      </c>
      <c r="E16" s="152">
        <f t="shared" si="0"/>
        <v>30906.445199999998</v>
      </c>
      <c r="F16" s="151">
        <f t="shared" si="2"/>
        <v>18390.784500000002</v>
      </c>
      <c r="G16" s="151"/>
      <c r="H16" s="153"/>
    </row>
    <row r="17" spans="2:8" x14ac:dyDescent="0.25">
      <c r="B17" s="149">
        <f t="shared" si="1"/>
        <v>12</v>
      </c>
      <c r="C17" s="150">
        <v>45443</v>
      </c>
      <c r="D17" s="151" cm="1">
        <f t="array" ref="D17">INDEX(Realizado!$J$8:$HF$8,,MATCH(C17,Realizado!$J$5:$HF$5,0))</f>
        <v>791702.39</v>
      </c>
      <c r="E17" s="152">
        <f t="shared" si="0"/>
        <v>23751.0717</v>
      </c>
      <c r="F17" s="151">
        <f t="shared" si="2"/>
        <v>30906.445199999998</v>
      </c>
      <c r="G17" s="151"/>
      <c r="H17" s="153"/>
    </row>
    <row r="18" spans="2:8" x14ac:dyDescent="0.25">
      <c r="B18" s="149">
        <f t="shared" si="1"/>
        <v>13</v>
      </c>
      <c r="C18" s="150">
        <v>45473</v>
      </c>
      <c r="D18" s="151" cm="1">
        <f t="array" ref="D18">INDEX(Realizado!$J$8:$HF$8,,MATCH(C18,Realizado!$J$5:$HF$5,0))</f>
        <v>528260.5199999999</v>
      </c>
      <c r="E18" s="152">
        <f t="shared" si="0"/>
        <v>15847.815599999996</v>
      </c>
      <c r="F18" s="151">
        <f t="shared" si="2"/>
        <v>23751.0717</v>
      </c>
      <c r="G18" s="151"/>
      <c r="H18" s="153"/>
    </row>
    <row r="19" spans="2:8" x14ac:dyDescent="0.25">
      <c r="B19" s="149">
        <f t="shared" si="1"/>
        <v>14</v>
      </c>
      <c r="C19" s="150">
        <v>45504</v>
      </c>
      <c r="D19" s="151" cm="1">
        <f t="array" ref="D19">INDEX(Realizado!$J$8:$HF$8,,MATCH(C19,Realizado!$J$5:$HF$5,0))</f>
        <v>400229.72000000009</v>
      </c>
      <c r="E19" s="152">
        <f t="shared" si="0"/>
        <v>12006.891600000003</v>
      </c>
      <c r="F19" s="151">
        <f t="shared" si="2"/>
        <v>15847.815599999996</v>
      </c>
      <c r="G19" s="151"/>
      <c r="H19" s="153"/>
    </row>
    <row r="20" spans="2:8" x14ac:dyDescent="0.25">
      <c r="B20" s="149">
        <f t="shared" si="1"/>
        <v>15</v>
      </c>
      <c r="C20" s="150">
        <v>45535</v>
      </c>
      <c r="D20" s="151" cm="1">
        <f t="array" ref="D20">INDEX(Realizado!$J$8:$HF$8,,MATCH(C20,Realizado!$J$5:$HF$5,0))</f>
        <v>523663.24</v>
      </c>
      <c r="E20" s="152">
        <f t="shared" si="0"/>
        <v>15709.897199999999</v>
      </c>
      <c r="F20" s="151">
        <f t="shared" si="2"/>
        <v>12006.891600000003</v>
      </c>
      <c r="G20" s="151"/>
      <c r="H20" s="153"/>
    </row>
    <row r="21" spans="2:8" x14ac:dyDescent="0.25">
      <c r="B21" s="149">
        <f t="shared" si="1"/>
        <v>16</v>
      </c>
      <c r="C21" s="150">
        <v>45565</v>
      </c>
      <c r="D21" s="151" cm="1">
        <f t="array" ref="D21">INDEX(Realizado!$J$8:$HF$8,,MATCH(C21,Realizado!$J$5:$HF$5,0))</f>
        <v>1093461.1200000001</v>
      </c>
      <c r="E21" s="152">
        <f t="shared" si="0"/>
        <v>32803.833600000005</v>
      </c>
      <c r="F21" s="151">
        <f t="shared" si="2"/>
        <v>15709.897199999999</v>
      </c>
      <c r="G21" s="151"/>
      <c r="H21" s="153"/>
    </row>
    <row r="22" spans="2:8" x14ac:dyDescent="0.25">
      <c r="B22" s="149">
        <f t="shared" si="1"/>
        <v>17</v>
      </c>
      <c r="C22" s="150">
        <v>45596</v>
      </c>
      <c r="D22" s="151" cm="1">
        <f t="array" ref="D22">INDEX(Realizado!$J$8:$HF$8,,MATCH(C22,Realizado!$J$5:$HF$5,0))</f>
        <v>754668.57</v>
      </c>
      <c r="E22" s="152">
        <f t="shared" si="0"/>
        <v>22640.057099999998</v>
      </c>
      <c r="F22" s="151">
        <f t="shared" si="2"/>
        <v>32803.833600000005</v>
      </c>
      <c r="G22" s="151"/>
      <c r="H22" s="153"/>
    </row>
    <row r="23" spans="2:8" x14ac:dyDescent="0.25">
      <c r="B23" s="149">
        <f t="shared" si="1"/>
        <v>18</v>
      </c>
      <c r="C23" s="150">
        <v>45626</v>
      </c>
      <c r="D23" s="151" cm="1">
        <f t="array" ref="D23">INDEX(Realizado!$J$8:$HF$8,,MATCH(C23,Realizado!$J$5:$HF$5,0))</f>
        <v>1490085.4</v>
      </c>
      <c r="E23" s="152">
        <f t="shared" si="0"/>
        <v>44702.561999999998</v>
      </c>
      <c r="F23" s="151">
        <f t="shared" si="2"/>
        <v>22640.057099999998</v>
      </c>
      <c r="G23" s="151"/>
      <c r="H23" s="153"/>
    </row>
    <row r="24" spans="2:8" x14ac:dyDescent="0.25">
      <c r="B24" s="149">
        <f t="shared" si="1"/>
        <v>19</v>
      </c>
      <c r="C24" s="150">
        <v>45657</v>
      </c>
      <c r="D24" s="151">
        <v>0</v>
      </c>
      <c r="E24" s="152">
        <f t="shared" si="0"/>
        <v>0</v>
      </c>
      <c r="F24" s="151">
        <f t="shared" si="2"/>
        <v>44702.561999999998</v>
      </c>
      <c r="G24" s="151"/>
      <c r="H24" s="153"/>
    </row>
    <row r="25" spans="2:8" x14ac:dyDescent="0.25">
      <c r="B25" s="149">
        <f t="shared" si="1"/>
        <v>20</v>
      </c>
      <c r="C25" s="150">
        <v>45688</v>
      </c>
      <c r="D25" s="151">
        <v>0</v>
      </c>
      <c r="E25" s="152">
        <f t="shared" si="0"/>
        <v>0</v>
      </c>
      <c r="F25" s="151">
        <f t="shared" si="2"/>
        <v>0</v>
      </c>
      <c r="G25" s="151"/>
      <c r="H25" s="153"/>
    </row>
    <row r="26" spans="2:8" x14ac:dyDescent="0.25">
      <c r="B26" s="149">
        <f t="shared" si="1"/>
        <v>21</v>
      </c>
      <c r="C26" s="150">
        <v>45716</v>
      </c>
      <c r="D26" s="151">
        <v>0</v>
      </c>
      <c r="E26" s="152">
        <f t="shared" si="0"/>
        <v>0</v>
      </c>
      <c r="F26" s="151">
        <f t="shared" si="2"/>
        <v>0</v>
      </c>
      <c r="G26" s="151"/>
      <c r="H26" s="153"/>
    </row>
    <row r="27" spans="2:8" x14ac:dyDescent="0.25">
      <c r="B27" s="149">
        <f t="shared" si="1"/>
        <v>22</v>
      </c>
      <c r="C27" s="150">
        <v>45747</v>
      </c>
      <c r="D27" s="151">
        <v>0</v>
      </c>
      <c r="E27" s="152">
        <f t="shared" si="0"/>
        <v>0</v>
      </c>
      <c r="F27" s="151">
        <f t="shared" si="2"/>
        <v>0</v>
      </c>
      <c r="G27" s="151"/>
      <c r="H27" s="153"/>
    </row>
    <row r="28" spans="2:8" x14ac:dyDescent="0.25">
      <c r="B28" s="149">
        <f t="shared" si="1"/>
        <v>23</v>
      </c>
      <c r="C28" s="150">
        <v>45777</v>
      </c>
      <c r="D28" s="151">
        <v>0</v>
      </c>
      <c r="E28" s="152">
        <f t="shared" si="0"/>
        <v>0</v>
      </c>
      <c r="F28" s="151">
        <f t="shared" si="2"/>
        <v>0</v>
      </c>
      <c r="G28" s="151"/>
      <c r="H28" s="153"/>
    </row>
    <row r="29" spans="2:8" x14ac:dyDescent="0.25">
      <c r="B29" s="149">
        <f t="shared" si="1"/>
        <v>24</v>
      </c>
      <c r="C29" s="150">
        <v>45808</v>
      </c>
      <c r="D29" s="151">
        <v>0</v>
      </c>
      <c r="E29" s="152">
        <f t="shared" si="0"/>
        <v>0</v>
      </c>
      <c r="F29" s="151">
        <f t="shared" si="2"/>
        <v>0</v>
      </c>
      <c r="G29" s="151"/>
      <c r="H29" s="153"/>
    </row>
    <row r="30" spans="2:8" x14ac:dyDescent="0.25">
      <c r="B30" s="149">
        <f t="shared" si="1"/>
        <v>25</v>
      </c>
      <c r="C30" s="150">
        <v>45838</v>
      </c>
      <c r="D30" s="151">
        <v>0</v>
      </c>
      <c r="E30" s="152">
        <f t="shared" si="0"/>
        <v>0</v>
      </c>
      <c r="F30" s="151">
        <f t="shared" si="2"/>
        <v>0</v>
      </c>
      <c r="G30" s="151"/>
      <c r="H30" s="153"/>
    </row>
    <row r="31" spans="2:8" x14ac:dyDescent="0.25">
      <c r="B31" s="149">
        <f t="shared" si="1"/>
        <v>26</v>
      </c>
      <c r="C31" s="150">
        <v>45869</v>
      </c>
      <c r="D31" s="151">
        <v>0</v>
      </c>
      <c r="E31" s="152">
        <f t="shared" si="0"/>
        <v>0</v>
      </c>
      <c r="F31" s="151">
        <f t="shared" si="2"/>
        <v>0</v>
      </c>
      <c r="G31" s="151"/>
      <c r="H31" s="153"/>
    </row>
    <row r="32" spans="2:8" x14ac:dyDescent="0.25">
      <c r="B32" s="149">
        <f t="shared" si="1"/>
        <v>27</v>
      </c>
      <c r="C32" s="150">
        <v>45900</v>
      </c>
      <c r="D32" s="151">
        <v>0</v>
      </c>
      <c r="E32" s="152">
        <f t="shared" si="0"/>
        <v>0</v>
      </c>
      <c r="F32" s="151">
        <f t="shared" si="2"/>
        <v>0</v>
      </c>
      <c r="G32" s="151"/>
      <c r="H32" s="153"/>
    </row>
    <row r="33" spans="2:8" x14ac:dyDescent="0.25">
      <c r="B33" s="149">
        <f t="shared" si="1"/>
        <v>28</v>
      </c>
      <c r="C33" s="150">
        <v>45930</v>
      </c>
      <c r="D33" s="151">
        <v>0</v>
      </c>
      <c r="E33" s="152">
        <f t="shared" si="0"/>
        <v>0</v>
      </c>
      <c r="F33" s="151">
        <f t="shared" si="2"/>
        <v>0</v>
      </c>
      <c r="G33" s="151"/>
      <c r="H33" s="153"/>
    </row>
    <row r="34" spans="2:8" x14ac:dyDescent="0.25">
      <c r="B34" s="149">
        <f t="shared" si="1"/>
        <v>29</v>
      </c>
      <c r="C34" s="150">
        <v>45961</v>
      </c>
      <c r="D34" s="151">
        <v>0</v>
      </c>
      <c r="E34" s="152">
        <f t="shared" si="0"/>
        <v>0</v>
      </c>
      <c r="F34" s="151">
        <f t="shared" si="2"/>
        <v>0</v>
      </c>
      <c r="G34" s="151"/>
      <c r="H34" s="153"/>
    </row>
    <row r="35" spans="2:8" x14ac:dyDescent="0.25">
      <c r="B35" s="149">
        <f t="shared" si="1"/>
        <v>30</v>
      </c>
      <c r="C35" s="150">
        <v>45991</v>
      </c>
      <c r="D35" s="151">
        <v>0</v>
      </c>
      <c r="E35" s="152">
        <f t="shared" si="0"/>
        <v>0</v>
      </c>
      <c r="F35" s="151">
        <f t="shared" si="2"/>
        <v>0</v>
      </c>
      <c r="G35" s="151"/>
      <c r="H35" s="153"/>
    </row>
    <row r="36" spans="2:8" x14ac:dyDescent="0.25">
      <c r="B36" s="149">
        <f t="shared" si="1"/>
        <v>31</v>
      </c>
      <c r="C36" s="150">
        <v>46022</v>
      </c>
      <c r="D36" s="151">
        <v>0</v>
      </c>
      <c r="E36" s="152">
        <f t="shared" si="0"/>
        <v>0</v>
      </c>
      <c r="F36" s="151">
        <f t="shared" si="2"/>
        <v>0</v>
      </c>
      <c r="G36" s="151"/>
      <c r="H36" s="153"/>
    </row>
    <row r="37" spans="2:8" x14ac:dyDescent="0.25">
      <c r="B37" s="149">
        <f t="shared" si="1"/>
        <v>32</v>
      </c>
      <c r="C37" s="150">
        <v>46053</v>
      </c>
      <c r="D37" s="151">
        <v>0</v>
      </c>
      <c r="E37" s="152">
        <f t="shared" si="0"/>
        <v>0</v>
      </c>
      <c r="F37" s="151">
        <f t="shared" si="2"/>
        <v>0</v>
      </c>
      <c r="G37" s="151"/>
      <c r="H37" s="153"/>
    </row>
    <row r="38" spans="2:8" x14ac:dyDescent="0.25">
      <c r="B38" s="149">
        <f t="shared" si="1"/>
        <v>33</v>
      </c>
      <c r="C38" s="150">
        <v>46081</v>
      </c>
      <c r="D38" s="151">
        <v>0</v>
      </c>
      <c r="E38" s="152">
        <f t="shared" si="0"/>
        <v>0</v>
      </c>
      <c r="F38" s="151">
        <f t="shared" si="2"/>
        <v>0</v>
      </c>
      <c r="G38" s="151"/>
      <c r="H38" s="153"/>
    </row>
    <row r="39" spans="2:8" x14ac:dyDescent="0.25">
      <c r="B39" s="149">
        <f t="shared" si="1"/>
        <v>34</v>
      </c>
      <c r="C39" s="150">
        <v>46112</v>
      </c>
      <c r="D39" s="151">
        <v>0</v>
      </c>
      <c r="E39" s="152">
        <f t="shared" si="0"/>
        <v>0</v>
      </c>
      <c r="F39" s="151">
        <f t="shared" si="2"/>
        <v>0</v>
      </c>
      <c r="G39" s="151"/>
      <c r="H39" s="153"/>
    </row>
    <row r="40" spans="2:8" x14ac:dyDescent="0.25">
      <c r="B40" s="149">
        <f t="shared" si="1"/>
        <v>35</v>
      </c>
      <c r="C40" s="150">
        <v>46142</v>
      </c>
      <c r="D40" s="151">
        <v>0</v>
      </c>
      <c r="E40" s="152">
        <f t="shared" si="0"/>
        <v>0</v>
      </c>
      <c r="F40" s="151">
        <f t="shared" si="2"/>
        <v>0</v>
      </c>
      <c r="G40" s="151"/>
      <c r="H40" s="153"/>
    </row>
    <row r="41" spans="2:8" x14ac:dyDescent="0.25">
      <c r="B41" s="149">
        <f t="shared" si="1"/>
        <v>36</v>
      </c>
      <c r="C41" s="150">
        <v>46173</v>
      </c>
      <c r="D41" s="151">
        <v>0</v>
      </c>
      <c r="E41" s="152">
        <f t="shared" si="0"/>
        <v>0</v>
      </c>
      <c r="F41" s="151">
        <f t="shared" si="2"/>
        <v>0</v>
      </c>
      <c r="G41" s="151"/>
      <c r="H41" s="153"/>
    </row>
    <row r="42" spans="2:8" x14ac:dyDescent="0.25">
      <c r="B42" s="149">
        <f t="shared" si="1"/>
        <v>37</v>
      </c>
      <c r="C42" s="150">
        <v>46203</v>
      </c>
      <c r="D42" s="151">
        <v>0</v>
      </c>
      <c r="E42" s="152">
        <f t="shared" si="0"/>
        <v>0</v>
      </c>
      <c r="F42" s="151">
        <f t="shared" si="2"/>
        <v>0</v>
      </c>
      <c r="G42" s="151"/>
      <c r="H42" s="153"/>
    </row>
    <row r="43" spans="2:8" x14ac:dyDescent="0.25">
      <c r="B43" s="149">
        <f t="shared" si="1"/>
        <v>38</v>
      </c>
      <c r="C43" s="150">
        <v>46234</v>
      </c>
      <c r="D43" s="151">
        <v>0</v>
      </c>
      <c r="E43" s="152">
        <f t="shared" si="0"/>
        <v>0</v>
      </c>
      <c r="F43" s="151">
        <f t="shared" si="2"/>
        <v>0</v>
      </c>
      <c r="G43" s="151"/>
      <c r="H43" s="153"/>
    </row>
    <row r="44" spans="2:8" x14ac:dyDescent="0.25">
      <c r="B44" s="149">
        <f t="shared" si="1"/>
        <v>39</v>
      </c>
      <c r="C44" s="150">
        <v>46265</v>
      </c>
      <c r="D44" s="151">
        <v>0</v>
      </c>
      <c r="E44" s="152">
        <f t="shared" si="0"/>
        <v>0</v>
      </c>
      <c r="F44" s="151">
        <f t="shared" si="2"/>
        <v>0</v>
      </c>
      <c r="G44" s="151"/>
      <c r="H44" s="153"/>
    </row>
    <row r="45" spans="2:8" x14ac:dyDescent="0.25">
      <c r="B45" s="149">
        <f t="shared" si="1"/>
        <v>40</v>
      </c>
      <c r="C45" s="150">
        <v>46295</v>
      </c>
      <c r="D45" s="151">
        <v>0</v>
      </c>
      <c r="E45" s="152">
        <f t="shared" si="0"/>
        <v>0</v>
      </c>
      <c r="F45" s="151">
        <f t="shared" si="2"/>
        <v>0</v>
      </c>
      <c r="G45" s="151"/>
      <c r="H45" s="153"/>
    </row>
    <row r="46" spans="2:8" x14ac:dyDescent="0.25">
      <c r="B46" s="149">
        <f t="shared" si="1"/>
        <v>41</v>
      </c>
      <c r="C46" s="150">
        <v>46326</v>
      </c>
      <c r="D46" s="151">
        <v>0</v>
      </c>
      <c r="E46" s="152">
        <f t="shared" si="0"/>
        <v>0</v>
      </c>
      <c r="F46" s="151">
        <f t="shared" si="2"/>
        <v>0</v>
      </c>
      <c r="G46" s="151"/>
      <c r="H46" s="153"/>
    </row>
    <row r="47" spans="2:8" ht="15.75" thickBot="1" x14ac:dyDescent="0.3">
      <c r="B47" s="155">
        <f t="shared" si="1"/>
        <v>42</v>
      </c>
      <c r="C47" s="150">
        <v>46356</v>
      </c>
      <c r="D47" s="156">
        <v>0</v>
      </c>
      <c r="E47" s="156">
        <f t="shared" si="0"/>
        <v>0</v>
      </c>
      <c r="F47" s="156">
        <f t="shared" si="2"/>
        <v>0</v>
      </c>
      <c r="G47" s="156"/>
      <c r="H47" s="157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51"/>
  <sheetViews>
    <sheetView workbookViewId="0">
      <selection activeCell="A2" sqref="A2"/>
    </sheetView>
  </sheetViews>
  <sheetFormatPr defaultRowHeight="15" x14ac:dyDescent="0.2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09" bestFit="1" customWidth="1"/>
  </cols>
  <sheetData>
    <row r="1" spans="1:26" x14ac:dyDescent="0.25">
      <c r="A1" t="s">
        <v>229</v>
      </c>
      <c r="B1" t="s">
        <v>230</v>
      </c>
      <c r="C1" t="s">
        <v>129</v>
      </c>
      <c r="D1" t="s">
        <v>231</v>
      </c>
      <c r="E1" t="s">
        <v>130</v>
      </c>
      <c r="F1" t="s">
        <v>131</v>
      </c>
      <c r="G1" t="s">
        <v>232</v>
      </c>
      <c r="H1" t="s">
        <v>132</v>
      </c>
      <c r="I1" t="s">
        <v>233</v>
      </c>
      <c r="J1" t="s">
        <v>234</v>
      </c>
      <c r="K1" t="s">
        <v>235</v>
      </c>
      <c r="L1" t="s">
        <v>236</v>
      </c>
      <c r="M1" t="s">
        <v>237</v>
      </c>
      <c r="N1" t="s">
        <v>238</v>
      </c>
      <c r="O1" t="s">
        <v>143</v>
      </c>
      <c r="P1" t="s">
        <v>144</v>
      </c>
      <c r="Q1" t="s">
        <v>6</v>
      </c>
      <c r="R1" t="s">
        <v>145</v>
      </c>
      <c r="S1" t="s">
        <v>146</v>
      </c>
      <c r="T1" t="s">
        <v>239</v>
      </c>
      <c r="U1" t="s">
        <v>240</v>
      </c>
      <c r="V1" t="s">
        <v>241</v>
      </c>
      <c r="W1" t="s">
        <v>242</v>
      </c>
      <c r="X1" t="s">
        <v>243</v>
      </c>
      <c r="Y1" t="s">
        <v>244</v>
      </c>
      <c r="Z1" t="s">
        <v>245</v>
      </c>
    </row>
    <row r="2" spans="1:26" x14ac:dyDescent="0.25">
      <c r="A2">
        <v>2046</v>
      </c>
      <c r="B2" t="s">
        <v>192</v>
      </c>
      <c r="C2" t="s">
        <v>246</v>
      </c>
      <c r="E2" t="s">
        <v>1</v>
      </c>
      <c r="F2" t="s">
        <v>709</v>
      </c>
      <c r="G2">
        <v>218.05600000000001</v>
      </c>
      <c r="H2">
        <v>137.36000000000001</v>
      </c>
      <c r="I2" t="s">
        <v>710</v>
      </c>
      <c r="J2" t="s">
        <v>711</v>
      </c>
      <c r="K2" t="s">
        <v>711</v>
      </c>
      <c r="L2">
        <v>1</v>
      </c>
      <c r="M2">
        <v>3</v>
      </c>
      <c r="N2" t="s">
        <v>712</v>
      </c>
      <c r="O2" t="s">
        <v>191</v>
      </c>
      <c r="P2" t="s">
        <v>713</v>
      </c>
      <c r="Q2" t="s">
        <v>714</v>
      </c>
      <c r="R2" t="s">
        <v>115</v>
      </c>
      <c r="S2" t="s">
        <v>116</v>
      </c>
      <c r="X2"/>
      <c r="Z2"/>
    </row>
    <row r="3" spans="1:26" x14ac:dyDescent="0.25">
      <c r="A3">
        <v>2047</v>
      </c>
      <c r="B3" t="s">
        <v>192</v>
      </c>
      <c r="C3" t="s">
        <v>246</v>
      </c>
      <c r="E3" t="s">
        <v>1</v>
      </c>
      <c r="F3" t="s">
        <v>715</v>
      </c>
      <c r="G3">
        <v>163.53100000000001</v>
      </c>
      <c r="H3">
        <v>89.66</v>
      </c>
      <c r="I3" t="s">
        <v>710</v>
      </c>
      <c r="J3" t="s">
        <v>716</v>
      </c>
      <c r="K3" t="s">
        <v>716</v>
      </c>
      <c r="L3">
        <v>1</v>
      </c>
      <c r="M3">
        <v>3</v>
      </c>
      <c r="N3" t="s">
        <v>712</v>
      </c>
      <c r="O3" t="s">
        <v>191</v>
      </c>
      <c r="P3" t="s">
        <v>713</v>
      </c>
      <c r="Q3" t="s">
        <v>714</v>
      </c>
      <c r="R3" t="s">
        <v>115</v>
      </c>
      <c r="S3" t="s">
        <v>116</v>
      </c>
      <c r="U3">
        <v>3194</v>
      </c>
      <c r="V3" t="s">
        <v>1206</v>
      </c>
      <c r="W3">
        <v>3739463848</v>
      </c>
      <c r="X3" t="s">
        <v>1257</v>
      </c>
      <c r="Y3" t="s">
        <v>117</v>
      </c>
      <c r="Z3" s="2">
        <v>1132000</v>
      </c>
    </row>
    <row r="4" spans="1:26" x14ac:dyDescent="0.25">
      <c r="A4">
        <v>2048</v>
      </c>
      <c r="B4" t="s">
        <v>192</v>
      </c>
      <c r="C4" t="s">
        <v>246</v>
      </c>
      <c r="E4" t="s">
        <v>1</v>
      </c>
      <c r="F4" t="s">
        <v>205</v>
      </c>
      <c r="G4">
        <v>123.226</v>
      </c>
      <c r="H4">
        <v>62.4</v>
      </c>
      <c r="I4" t="s">
        <v>710</v>
      </c>
      <c r="J4" t="s">
        <v>716</v>
      </c>
      <c r="K4" t="s">
        <v>716</v>
      </c>
      <c r="L4">
        <v>1</v>
      </c>
      <c r="M4">
        <v>2</v>
      </c>
      <c r="N4" t="s">
        <v>712</v>
      </c>
      <c r="O4" t="s">
        <v>191</v>
      </c>
      <c r="P4" t="s">
        <v>713</v>
      </c>
      <c r="Q4" t="s">
        <v>714</v>
      </c>
      <c r="R4" t="s">
        <v>115</v>
      </c>
      <c r="S4" t="s">
        <v>116</v>
      </c>
      <c r="U4">
        <v>823</v>
      </c>
      <c r="V4" t="s">
        <v>247</v>
      </c>
      <c r="W4">
        <v>27061824824</v>
      </c>
      <c r="X4" t="s">
        <v>717</v>
      </c>
      <c r="Y4" t="s">
        <v>117</v>
      </c>
      <c r="Z4" s="2">
        <v>687600</v>
      </c>
    </row>
    <row r="5" spans="1:26" x14ac:dyDescent="0.25">
      <c r="A5">
        <v>2049</v>
      </c>
      <c r="B5" t="s">
        <v>192</v>
      </c>
      <c r="C5" t="s">
        <v>246</v>
      </c>
      <c r="E5" t="s">
        <v>1</v>
      </c>
      <c r="F5" t="s">
        <v>249</v>
      </c>
      <c r="G5">
        <v>163.91399999999999</v>
      </c>
      <c r="H5">
        <v>89.92</v>
      </c>
      <c r="I5" t="s">
        <v>710</v>
      </c>
      <c r="J5" t="s">
        <v>716</v>
      </c>
      <c r="K5" t="s">
        <v>716</v>
      </c>
      <c r="L5">
        <v>1</v>
      </c>
      <c r="M5">
        <v>3</v>
      </c>
      <c r="N5" t="s">
        <v>712</v>
      </c>
      <c r="O5" t="s">
        <v>191</v>
      </c>
      <c r="P5" t="s">
        <v>713</v>
      </c>
      <c r="Q5" t="s">
        <v>714</v>
      </c>
      <c r="R5" t="s">
        <v>115</v>
      </c>
      <c r="S5" t="s">
        <v>116</v>
      </c>
      <c r="U5">
        <v>822</v>
      </c>
      <c r="V5" t="s">
        <v>250</v>
      </c>
      <c r="W5">
        <v>35105845897</v>
      </c>
      <c r="X5" t="s">
        <v>717</v>
      </c>
      <c r="Y5" t="s">
        <v>117</v>
      </c>
      <c r="Z5" s="2">
        <v>956692</v>
      </c>
    </row>
    <row r="6" spans="1:26" x14ac:dyDescent="0.25">
      <c r="A6">
        <v>2050</v>
      </c>
      <c r="B6" t="s">
        <v>192</v>
      </c>
      <c r="C6" t="s">
        <v>246</v>
      </c>
      <c r="E6" t="s">
        <v>1</v>
      </c>
      <c r="F6" t="s">
        <v>718</v>
      </c>
      <c r="G6">
        <v>218.87899999999999</v>
      </c>
      <c r="H6">
        <v>137.80000000000001</v>
      </c>
      <c r="I6" t="s">
        <v>710</v>
      </c>
      <c r="J6" t="s">
        <v>711</v>
      </c>
      <c r="K6" t="s">
        <v>711</v>
      </c>
      <c r="L6">
        <v>1</v>
      </c>
      <c r="M6">
        <v>3</v>
      </c>
      <c r="N6" t="s">
        <v>712</v>
      </c>
      <c r="O6" t="s">
        <v>191</v>
      </c>
      <c r="P6" t="s">
        <v>713</v>
      </c>
      <c r="Q6" t="s">
        <v>714</v>
      </c>
      <c r="R6" t="s">
        <v>115</v>
      </c>
      <c r="S6" t="s">
        <v>116</v>
      </c>
      <c r="X6"/>
      <c r="Z6"/>
    </row>
    <row r="7" spans="1:26" x14ac:dyDescent="0.25">
      <c r="A7">
        <v>2051</v>
      </c>
      <c r="B7" t="s">
        <v>192</v>
      </c>
      <c r="C7" t="s">
        <v>246</v>
      </c>
      <c r="E7" t="s">
        <v>1</v>
      </c>
      <c r="F7" t="s">
        <v>719</v>
      </c>
      <c r="G7">
        <v>164.63900000000001</v>
      </c>
      <c r="H7">
        <v>90.41</v>
      </c>
      <c r="I7" t="s">
        <v>710</v>
      </c>
      <c r="J7" t="s">
        <v>711</v>
      </c>
      <c r="K7" t="s">
        <v>711</v>
      </c>
      <c r="L7">
        <v>1</v>
      </c>
      <c r="M7">
        <v>3</v>
      </c>
      <c r="N7" t="s">
        <v>712</v>
      </c>
      <c r="O7" t="s">
        <v>191</v>
      </c>
      <c r="P7" t="s">
        <v>713</v>
      </c>
      <c r="Q7" t="s">
        <v>714</v>
      </c>
      <c r="R7" t="s">
        <v>115</v>
      </c>
      <c r="S7" t="s">
        <v>116</v>
      </c>
      <c r="X7"/>
      <c r="Z7"/>
    </row>
    <row r="8" spans="1:26" x14ac:dyDescent="0.25">
      <c r="A8">
        <v>2052</v>
      </c>
      <c r="B8" t="s">
        <v>192</v>
      </c>
      <c r="C8" t="s">
        <v>246</v>
      </c>
      <c r="E8" t="s">
        <v>252</v>
      </c>
      <c r="F8" t="s">
        <v>253</v>
      </c>
      <c r="G8">
        <v>36.634999999999998</v>
      </c>
      <c r="H8">
        <v>27.55</v>
      </c>
      <c r="I8" t="s">
        <v>720</v>
      </c>
      <c r="J8" t="s">
        <v>721</v>
      </c>
      <c r="K8" t="s">
        <v>716</v>
      </c>
      <c r="L8">
        <v>0</v>
      </c>
      <c r="M8">
        <v>0</v>
      </c>
      <c r="N8" t="s">
        <v>712</v>
      </c>
      <c r="O8" t="s">
        <v>191</v>
      </c>
      <c r="P8" t="s">
        <v>713</v>
      </c>
      <c r="Q8" t="s">
        <v>714</v>
      </c>
      <c r="R8" t="s">
        <v>115</v>
      </c>
      <c r="S8" t="s">
        <v>116</v>
      </c>
      <c r="U8">
        <v>817</v>
      </c>
      <c r="V8" t="s">
        <v>254</v>
      </c>
      <c r="W8">
        <v>48592482000142</v>
      </c>
      <c r="X8" t="s">
        <v>722</v>
      </c>
      <c r="Y8" t="s">
        <v>117</v>
      </c>
      <c r="Z8">
        <v>1</v>
      </c>
    </row>
    <row r="9" spans="1:26" x14ac:dyDescent="0.25">
      <c r="A9">
        <v>2053</v>
      </c>
      <c r="B9" t="s">
        <v>192</v>
      </c>
      <c r="C9" t="s">
        <v>246</v>
      </c>
      <c r="E9" t="s">
        <v>252</v>
      </c>
      <c r="F9" t="s">
        <v>723</v>
      </c>
      <c r="G9">
        <v>39.453000000000003</v>
      </c>
      <c r="H9">
        <v>29.67</v>
      </c>
      <c r="I9" t="s">
        <v>710</v>
      </c>
      <c r="J9" t="s">
        <v>711</v>
      </c>
      <c r="K9" t="s">
        <v>711</v>
      </c>
      <c r="L9">
        <v>0</v>
      </c>
      <c r="M9">
        <v>0</v>
      </c>
      <c r="N9" t="s">
        <v>712</v>
      </c>
      <c r="O9" t="s">
        <v>191</v>
      </c>
      <c r="P9" t="s">
        <v>713</v>
      </c>
      <c r="Q9" t="s">
        <v>714</v>
      </c>
      <c r="R9" t="s">
        <v>115</v>
      </c>
      <c r="S9" t="s">
        <v>116</v>
      </c>
      <c r="X9"/>
      <c r="Z9"/>
    </row>
    <row r="10" spans="1:26" x14ac:dyDescent="0.25">
      <c r="A10">
        <v>2054</v>
      </c>
      <c r="B10" t="s">
        <v>192</v>
      </c>
      <c r="C10" t="s">
        <v>246</v>
      </c>
      <c r="E10" t="s">
        <v>252</v>
      </c>
      <c r="F10" t="s">
        <v>724</v>
      </c>
      <c r="G10">
        <v>50.438000000000002</v>
      </c>
      <c r="H10">
        <v>37.93</v>
      </c>
      <c r="I10" t="s">
        <v>710</v>
      </c>
      <c r="J10" t="s">
        <v>716</v>
      </c>
      <c r="K10" t="s">
        <v>716</v>
      </c>
      <c r="L10">
        <v>0</v>
      </c>
      <c r="M10">
        <v>1</v>
      </c>
      <c r="N10" t="s">
        <v>712</v>
      </c>
      <c r="O10" t="s">
        <v>191</v>
      </c>
      <c r="P10" t="s">
        <v>713</v>
      </c>
      <c r="Q10" t="s">
        <v>714</v>
      </c>
      <c r="R10" t="s">
        <v>115</v>
      </c>
      <c r="S10" t="s">
        <v>116</v>
      </c>
      <c r="U10">
        <v>3049</v>
      </c>
      <c r="V10" t="s">
        <v>953</v>
      </c>
      <c r="W10">
        <v>11126635685</v>
      </c>
      <c r="X10" t="s">
        <v>1024</v>
      </c>
      <c r="Y10" t="s">
        <v>117</v>
      </c>
      <c r="Z10" s="2">
        <v>343100</v>
      </c>
    </row>
    <row r="11" spans="1:26" x14ac:dyDescent="0.25">
      <c r="A11">
        <v>2055</v>
      </c>
      <c r="B11" t="s">
        <v>192</v>
      </c>
      <c r="C11" t="s">
        <v>246</v>
      </c>
      <c r="E11" t="s">
        <v>252</v>
      </c>
      <c r="F11" t="s">
        <v>255</v>
      </c>
      <c r="G11">
        <v>50.119</v>
      </c>
      <c r="H11">
        <v>37.69</v>
      </c>
      <c r="I11" t="s">
        <v>720</v>
      </c>
      <c r="J11" t="s">
        <v>721</v>
      </c>
      <c r="K11" t="s">
        <v>716</v>
      </c>
      <c r="L11">
        <v>0</v>
      </c>
      <c r="M11">
        <v>1</v>
      </c>
      <c r="N11" t="s">
        <v>712</v>
      </c>
      <c r="O11" t="s">
        <v>191</v>
      </c>
      <c r="P11" t="s">
        <v>713</v>
      </c>
      <c r="Q11" t="s">
        <v>714</v>
      </c>
      <c r="R11" t="s">
        <v>115</v>
      </c>
      <c r="S11" t="s">
        <v>116</v>
      </c>
      <c r="U11">
        <v>818</v>
      </c>
      <c r="V11" t="s">
        <v>254</v>
      </c>
      <c r="W11">
        <v>48592482000142</v>
      </c>
      <c r="X11" t="s">
        <v>722</v>
      </c>
      <c r="Y11" t="s">
        <v>117</v>
      </c>
      <c r="Z11">
        <v>1</v>
      </c>
    </row>
    <row r="12" spans="1:26" x14ac:dyDescent="0.25">
      <c r="A12">
        <v>2056</v>
      </c>
      <c r="B12" t="s">
        <v>192</v>
      </c>
      <c r="C12" t="s">
        <v>246</v>
      </c>
      <c r="E12" t="s">
        <v>252</v>
      </c>
      <c r="F12" t="s">
        <v>256</v>
      </c>
      <c r="G12">
        <v>39.399000000000001</v>
      </c>
      <c r="H12">
        <v>29.63</v>
      </c>
      <c r="I12" t="s">
        <v>720</v>
      </c>
      <c r="J12" t="s">
        <v>721</v>
      </c>
      <c r="K12" t="s">
        <v>716</v>
      </c>
      <c r="L12">
        <v>0</v>
      </c>
      <c r="M12">
        <v>0</v>
      </c>
      <c r="N12" t="s">
        <v>712</v>
      </c>
      <c r="O12" t="s">
        <v>191</v>
      </c>
      <c r="P12" t="s">
        <v>713</v>
      </c>
      <c r="Q12" t="s">
        <v>714</v>
      </c>
      <c r="R12" t="s">
        <v>115</v>
      </c>
      <c r="S12" t="s">
        <v>116</v>
      </c>
      <c r="U12">
        <v>819</v>
      </c>
      <c r="V12" t="s">
        <v>254</v>
      </c>
      <c r="W12">
        <v>48592482000142</v>
      </c>
      <c r="X12" t="s">
        <v>722</v>
      </c>
      <c r="Y12" t="s">
        <v>117</v>
      </c>
      <c r="Z12">
        <v>1</v>
      </c>
    </row>
    <row r="13" spans="1:26" x14ac:dyDescent="0.25">
      <c r="A13">
        <v>2057</v>
      </c>
      <c r="B13" t="s">
        <v>192</v>
      </c>
      <c r="C13" t="s">
        <v>246</v>
      </c>
      <c r="E13" t="s">
        <v>252</v>
      </c>
      <c r="F13" t="s">
        <v>257</v>
      </c>
      <c r="G13">
        <v>36.423000000000002</v>
      </c>
      <c r="H13">
        <v>27.39</v>
      </c>
      <c r="I13" t="s">
        <v>720</v>
      </c>
      <c r="J13" t="s">
        <v>721</v>
      </c>
      <c r="K13" t="s">
        <v>716</v>
      </c>
      <c r="L13">
        <v>0</v>
      </c>
      <c r="M13">
        <v>0</v>
      </c>
      <c r="N13" t="s">
        <v>712</v>
      </c>
      <c r="O13" t="s">
        <v>191</v>
      </c>
      <c r="P13" t="s">
        <v>713</v>
      </c>
      <c r="Q13" t="s">
        <v>714</v>
      </c>
      <c r="R13" t="s">
        <v>115</v>
      </c>
      <c r="S13" t="s">
        <v>116</v>
      </c>
      <c r="U13">
        <v>820</v>
      </c>
      <c r="V13" t="s">
        <v>254</v>
      </c>
      <c r="W13">
        <v>48592482000142</v>
      </c>
      <c r="X13" t="s">
        <v>722</v>
      </c>
      <c r="Y13" t="s">
        <v>117</v>
      </c>
      <c r="Z13">
        <v>1</v>
      </c>
    </row>
    <row r="14" spans="1:26" x14ac:dyDescent="0.25">
      <c r="A14">
        <v>2058</v>
      </c>
      <c r="B14" t="s">
        <v>192</v>
      </c>
      <c r="C14" t="s">
        <v>246</v>
      </c>
      <c r="E14" t="s">
        <v>252</v>
      </c>
      <c r="F14" t="s">
        <v>258</v>
      </c>
      <c r="G14">
        <v>46.287999999999997</v>
      </c>
      <c r="H14">
        <v>34.81</v>
      </c>
      <c r="I14" t="s">
        <v>710</v>
      </c>
      <c r="J14" t="s">
        <v>716</v>
      </c>
      <c r="K14" t="s">
        <v>716</v>
      </c>
      <c r="L14">
        <v>0</v>
      </c>
      <c r="M14">
        <v>0</v>
      </c>
      <c r="N14" t="s">
        <v>712</v>
      </c>
      <c r="O14" t="s">
        <v>191</v>
      </c>
      <c r="P14" t="s">
        <v>713</v>
      </c>
      <c r="Q14" t="s">
        <v>714</v>
      </c>
      <c r="R14" t="s">
        <v>115</v>
      </c>
      <c r="S14" t="s">
        <v>116</v>
      </c>
      <c r="U14">
        <v>865</v>
      </c>
      <c r="V14" t="s">
        <v>422</v>
      </c>
      <c r="W14">
        <v>72968966715</v>
      </c>
      <c r="X14" t="s">
        <v>725</v>
      </c>
      <c r="Y14" t="s">
        <v>117</v>
      </c>
      <c r="Z14" s="2">
        <v>328742.96000000002</v>
      </c>
    </row>
    <row r="15" spans="1:26" x14ac:dyDescent="0.25">
      <c r="A15">
        <v>2059</v>
      </c>
      <c r="B15" t="s">
        <v>192</v>
      </c>
      <c r="C15" t="s">
        <v>246</v>
      </c>
      <c r="E15" t="s">
        <v>252</v>
      </c>
      <c r="F15" t="s">
        <v>259</v>
      </c>
      <c r="G15">
        <v>44.148000000000003</v>
      </c>
      <c r="H15">
        <v>33.200000000000003</v>
      </c>
      <c r="I15" t="s">
        <v>710</v>
      </c>
      <c r="J15" t="s">
        <v>716</v>
      </c>
      <c r="K15" t="s">
        <v>716</v>
      </c>
      <c r="L15">
        <v>0</v>
      </c>
      <c r="M15">
        <v>1</v>
      </c>
      <c r="N15" t="s">
        <v>712</v>
      </c>
      <c r="O15" t="s">
        <v>191</v>
      </c>
      <c r="P15" t="s">
        <v>713</v>
      </c>
      <c r="Q15" t="s">
        <v>714</v>
      </c>
      <c r="R15" t="s">
        <v>115</v>
      </c>
      <c r="S15" t="s">
        <v>116</v>
      </c>
      <c r="U15">
        <v>824</v>
      </c>
      <c r="V15" t="s">
        <v>260</v>
      </c>
      <c r="W15">
        <v>11414490801</v>
      </c>
      <c r="X15" t="s">
        <v>726</v>
      </c>
      <c r="Y15" t="s">
        <v>117</v>
      </c>
      <c r="Z15" s="2">
        <v>319209</v>
      </c>
    </row>
    <row r="16" spans="1:26" x14ac:dyDescent="0.25">
      <c r="A16">
        <v>2060</v>
      </c>
      <c r="B16" t="s">
        <v>192</v>
      </c>
      <c r="C16" t="s">
        <v>246</v>
      </c>
      <c r="E16" t="s">
        <v>252</v>
      </c>
      <c r="F16" t="s">
        <v>262</v>
      </c>
      <c r="G16">
        <v>44.148000000000003</v>
      </c>
      <c r="H16">
        <v>33.200000000000003</v>
      </c>
      <c r="I16" t="s">
        <v>710</v>
      </c>
      <c r="J16" t="s">
        <v>716</v>
      </c>
      <c r="K16" t="s">
        <v>716</v>
      </c>
      <c r="L16">
        <v>0</v>
      </c>
      <c r="M16">
        <v>1</v>
      </c>
      <c r="N16" t="s">
        <v>712</v>
      </c>
      <c r="O16" t="s">
        <v>191</v>
      </c>
      <c r="P16" t="s">
        <v>713</v>
      </c>
      <c r="Q16" t="s">
        <v>714</v>
      </c>
      <c r="R16" t="s">
        <v>115</v>
      </c>
      <c r="S16" t="s">
        <v>116</v>
      </c>
      <c r="U16">
        <v>1922</v>
      </c>
      <c r="V16" t="s">
        <v>613</v>
      </c>
      <c r="W16">
        <v>53517172804</v>
      </c>
      <c r="X16" t="s">
        <v>727</v>
      </c>
      <c r="Y16" t="s">
        <v>117</v>
      </c>
      <c r="Z16" s="2">
        <v>324898.46999999997</v>
      </c>
    </row>
    <row r="17" spans="1:26" x14ac:dyDescent="0.25">
      <c r="A17">
        <v>2061</v>
      </c>
      <c r="B17" t="s">
        <v>192</v>
      </c>
      <c r="C17" t="s">
        <v>246</v>
      </c>
      <c r="E17" t="s">
        <v>252</v>
      </c>
      <c r="F17" t="s">
        <v>263</v>
      </c>
      <c r="G17">
        <v>46.433999999999997</v>
      </c>
      <c r="H17">
        <v>34.92</v>
      </c>
      <c r="I17" t="s">
        <v>720</v>
      </c>
      <c r="J17" t="s">
        <v>721</v>
      </c>
      <c r="K17" t="s">
        <v>716</v>
      </c>
      <c r="L17">
        <v>0</v>
      </c>
      <c r="M17">
        <v>1</v>
      </c>
      <c r="N17" t="s">
        <v>712</v>
      </c>
      <c r="O17" t="s">
        <v>191</v>
      </c>
      <c r="P17" t="s">
        <v>713</v>
      </c>
      <c r="Q17" t="s">
        <v>714</v>
      </c>
      <c r="R17" t="s">
        <v>115</v>
      </c>
      <c r="S17" t="s">
        <v>116</v>
      </c>
      <c r="U17">
        <v>833</v>
      </c>
      <c r="V17" t="s">
        <v>264</v>
      </c>
      <c r="W17">
        <v>40973483000125</v>
      </c>
      <c r="X17" t="s">
        <v>728</v>
      </c>
      <c r="Y17" t="s">
        <v>117</v>
      </c>
      <c r="Z17" s="2">
        <v>279909.48</v>
      </c>
    </row>
    <row r="18" spans="1:26" x14ac:dyDescent="0.25">
      <c r="A18">
        <v>2062</v>
      </c>
      <c r="B18" t="s">
        <v>192</v>
      </c>
      <c r="C18" t="s">
        <v>246</v>
      </c>
      <c r="E18" t="s">
        <v>252</v>
      </c>
      <c r="F18" t="s">
        <v>266</v>
      </c>
      <c r="G18">
        <v>37.259</v>
      </c>
      <c r="H18">
        <v>28.02</v>
      </c>
      <c r="I18" t="s">
        <v>720</v>
      </c>
      <c r="J18" t="s">
        <v>721</v>
      </c>
      <c r="K18" t="s">
        <v>716</v>
      </c>
      <c r="L18">
        <v>0</v>
      </c>
      <c r="M18">
        <v>0</v>
      </c>
      <c r="N18" t="s">
        <v>712</v>
      </c>
      <c r="O18" t="s">
        <v>191</v>
      </c>
      <c r="P18" t="s">
        <v>713</v>
      </c>
      <c r="Q18" t="s">
        <v>714</v>
      </c>
      <c r="R18" t="s">
        <v>115</v>
      </c>
      <c r="S18" t="s">
        <v>116</v>
      </c>
      <c r="U18">
        <v>816</v>
      </c>
      <c r="V18" t="s">
        <v>254</v>
      </c>
      <c r="W18">
        <v>48592482000142</v>
      </c>
      <c r="X18" t="s">
        <v>722</v>
      </c>
      <c r="Y18" t="s">
        <v>117</v>
      </c>
      <c r="Z18">
        <v>1</v>
      </c>
    </row>
    <row r="19" spans="1:26" x14ac:dyDescent="0.25">
      <c r="A19">
        <v>2063</v>
      </c>
      <c r="B19" t="s">
        <v>192</v>
      </c>
      <c r="C19" t="s">
        <v>246</v>
      </c>
      <c r="E19" t="s">
        <v>252</v>
      </c>
      <c r="F19" t="s">
        <v>267</v>
      </c>
      <c r="G19">
        <v>44.494</v>
      </c>
      <c r="H19">
        <v>33.46</v>
      </c>
      <c r="I19" t="s">
        <v>720</v>
      </c>
      <c r="J19" t="s">
        <v>721</v>
      </c>
      <c r="K19" t="s">
        <v>716</v>
      </c>
      <c r="L19">
        <v>0</v>
      </c>
      <c r="M19">
        <v>1</v>
      </c>
      <c r="N19" t="s">
        <v>712</v>
      </c>
      <c r="O19" t="s">
        <v>191</v>
      </c>
      <c r="P19" t="s">
        <v>713</v>
      </c>
      <c r="Q19" t="s">
        <v>714</v>
      </c>
      <c r="R19" t="s">
        <v>115</v>
      </c>
      <c r="S19" t="s">
        <v>116</v>
      </c>
      <c r="U19">
        <v>838</v>
      </c>
      <c r="V19" t="s">
        <v>357</v>
      </c>
      <c r="W19">
        <v>23138732852</v>
      </c>
      <c r="X19" t="s">
        <v>729</v>
      </c>
      <c r="Y19" t="s">
        <v>117</v>
      </c>
      <c r="Z19" s="2">
        <v>270820.8</v>
      </c>
    </row>
    <row r="20" spans="1:26" x14ac:dyDescent="0.25">
      <c r="A20">
        <v>2064</v>
      </c>
      <c r="B20" t="s">
        <v>192</v>
      </c>
      <c r="C20" t="s">
        <v>246</v>
      </c>
      <c r="E20" t="s">
        <v>252</v>
      </c>
      <c r="F20" t="s">
        <v>730</v>
      </c>
      <c r="G20">
        <v>50.119</v>
      </c>
      <c r="H20">
        <v>37.69</v>
      </c>
      <c r="I20" t="s">
        <v>710</v>
      </c>
      <c r="J20" t="s">
        <v>716</v>
      </c>
      <c r="K20" t="s">
        <v>716</v>
      </c>
      <c r="L20">
        <v>0</v>
      </c>
      <c r="M20">
        <v>1</v>
      </c>
      <c r="N20" t="s">
        <v>712</v>
      </c>
      <c r="O20" t="s">
        <v>191</v>
      </c>
      <c r="P20" t="s">
        <v>713</v>
      </c>
      <c r="Q20" t="s">
        <v>714</v>
      </c>
      <c r="R20" t="s">
        <v>115</v>
      </c>
      <c r="S20" t="s">
        <v>116</v>
      </c>
      <c r="U20">
        <v>3130</v>
      </c>
      <c r="V20" t="s">
        <v>1035</v>
      </c>
      <c r="W20">
        <v>3839190886</v>
      </c>
      <c r="X20" t="s">
        <v>1103</v>
      </c>
      <c r="Y20" t="s">
        <v>117</v>
      </c>
      <c r="Z20" s="2">
        <v>363855</v>
      </c>
    </row>
    <row r="21" spans="1:26" x14ac:dyDescent="0.25">
      <c r="A21">
        <v>2065</v>
      </c>
      <c r="B21" t="s">
        <v>192</v>
      </c>
      <c r="C21" t="s">
        <v>246</v>
      </c>
      <c r="E21" t="s">
        <v>252</v>
      </c>
      <c r="F21" t="s">
        <v>268</v>
      </c>
      <c r="G21">
        <v>39.399000000000001</v>
      </c>
      <c r="H21">
        <v>29.63</v>
      </c>
      <c r="I21" t="s">
        <v>720</v>
      </c>
      <c r="J21" t="s">
        <v>721</v>
      </c>
      <c r="K21" t="s">
        <v>716</v>
      </c>
      <c r="L21">
        <v>0</v>
      </c>
      <c r="M21">
        <v>0</v>
      </c>
      <c r="N21" t="s">
        <v>712</v>
      </c>
      <c r="O21" t="s">
        <v>191</v>
      </c>
      <c r="P21" t="s">
        <v>713</v>
      </c>
      <c r="Q21" t="s">
        <v>714</v>
      </c>
      <c r="R21" t="s">
        <v>115</v>
      </c>
      <c r="S21" t="s">
        <v>116</v>
      </c>
      <c r="U21">
        <v>812</v>
      </c>
      <c r="V21" t="s">
        <v>254</v>
      </c>
      <c r="W21">
        <v>48592482000142</v>
      </c>
      <c r="X21" t="s">
        <v>722</v>
      </c>
      <c r="Y21" t="s">
        <v>117</v>
      </c>
      <c r="Z21">
        <v>1</v>
      </c>
    </row>
    <row r="22" spans="1:26" x14ac:dyDescent="0.25">
      <c r="A22">
        <v>2066</v>
      </c>
      <c r="B22" t="s">
        <v>192</v>
      </c>
      <c r="C22" t="s">
        <v>246</v>
      </c>
      <c r="E22" t="s">
        <v>252</v>
      </c>
      <c r="F22" t="s">
        <v>269</v>
      </c>
      <c r="G22">
        <v>36.423000000000002</v>
      </c>
      <c r="H22">
        <v>27.39</v>
      </c>
      <c r="I22" t="s">
        <v>720</v>
      </c>
      <c r="J22" t="s">
        <v>721</v>
      </c>
      <c r="K22" t="s">
        <v>716</v>
      </c>
      <c r="L22">
        <v>0</v>
      </c>
      <c r="M22">
        <v>0</v>
      </c>
      <c r="N22" t="s">
        <v>712</v>
      </c>
      <c r="O22" t="s">
        <v>191</v>
      </c>
      <c r="P22" t="s">
        <v>713</v>
      </c>
      <c r="Q22" t="s">
        <v>714</v>
      </c>
      <c r="R22" t="s">
        <v>115</v>
      </c>
      <c r="S22" t="s">
        <v>116</v>
      </c>
      <c r="U22">
        <v>813</v>
      </c>
      <c r="V22" t="s">
        <v>254</v>
      </c>
      <c r="W22">
        <v>48592482000142</v>
      </c>
      <c r="X22" t="s">
        <v>722</v>
      </c>
      <c r="Y22" t="s">
        <v>117</v>
      </c>
      <c r="Z22">
        <v>1</v>
      </c>
    </row>
    <row r="23" spans="1:26" x14ac:dyDescent="0.25">
      <c r="A23">
        <v>2067</v>
      </c>
      <c r="B23" t="s">
        <v>192</v>
      </c>
      <c r="C23" t="s">
        <v>246</v>
      </c>
      <c r="E23" t="s">
        <v>252</v>
      </c>
      <c r="F23" t="s">
        <v>270</v>
      </c>
      <c r="G23">
        <v>49.2</v>
      </c>
      <c r="H23">
        <v>37</v>
      </c>
      <c r="I23" t="s">
        <v>720</v>
      </c>
      <c r="J23" t="s">
        <v>721</v>
      </c>
      <c r="K23" t="s">
        <v>716</v>
      </c>
      <c r="L23">
        <v>0</v>
      </c>
      <c r="M23">
        <v>0</v>
      </c>
      <c r="N23" t="s">
        <v>712</v>
      </c>
      <c r="O23" t="s">
        <v>191</v>
      </c>
      <c r="P23" t="s">
        <v>713</v>
      </c>
      <c r="Q23" t="s">
        <v>714</v>
      </c>
      <c r="R23" t="s">
        <v>115</v>
      </c>
      <c r="S23" t="s">
        <v>116</v>
      </c>
      <c r="U23">
        <v>814</v>
      </c>
      <c r="V23" t="s">
        <v>254</v>
      </c>
      <c r="W23">
        <v>48592482000142</v>
      </c>
      <c r="X23" t="s">
        <v>722</v>
      </c>
      <c r="Y23" t="s">
        <v>117</v>
      </c>
      <c r="Z23">
        <v>1</v>
      </c>
    </row>
    <row r="24" spans="1:26" x14ac:dyDescent="0.25">
      <c r="A24">
        <v>2068</v>
      </c>
      <c r="B24" t="s">
        <v>192</v>
      </c>
      <c r="C24" t="s">
        <v>246</v>
      </c>
      <c r="E24" t="s">
        <v>252</v>
      </c>
      <c r="F24" t="s">
        <v>731</v>
      </c>
      <c r="G24">
        <v>43.268999999999998</v>
      </c>
      <c r="H24">
        <v>32.54</v>
      </c>
      <c r="I24" t="s">
        <v>710</v>
      </c>
      <c r="J24" t="s">
        <v>716</v>
      </c>
      <c r="K24" t="s">
        <v>716</v>
      </c>
      <c r="L24">
        <v>0</v>
      </c>
      <c r="M24">
        <v>1</v>
      </c>
      <c r="N24" t="s">
        <v>712</v>
      </c>
      <c r="O24" t="s">
        <v>191</v>
      </c>
      <c r="P24" t="s">
        <v>713</v>
      </c>
      <c r="Q24" t="s">
        <v>714</v>
      </c>
      <c r="R24" t="s">
        <v>115</v>
      </c>
      <c r="S24" t="s">
        <v>116</v>
      </c>
      <c r="U24">
        <v>3169</v>
      </c>
      <c r="V24" t="s">
        <v>1152</v>
      </c>
      <c r="W24">
        <v>26416541807</v>
      </c>
      <c r="X24" t="s">
        <v>1198</v>
      </c>
      <c r="Y24" t="s">
        <v>117</v>
      </c>
      <c r="Z24" s="2">
        <v>313326.40000000002</v>
      </c>
    </row>
    <row r="25" spans="1:26" x14ac:dyDescent="0.25">
      <c r="A25">
        <v>2069</v>
      </c>
      <c r="B25" t="s">
        <v>192</v>
      </c>
      <c r="C25" t="s">
        <v>246</v>
      </c>
      <c r="E25" t="s">
        <v>252</v>
      </c>
      <c r="F25" t="s">
        <v>271</v>
      </c>
      <c r="G25">
        <v>37.204999999999998</v>
      </c>
      <c r="H25">
        <v>27.98</v>
      </c>
      <c r="I25" t="s">
        <v>720</v>
      </c>
      <c r="J25" t="s">
        <v>721</v>
      </c>
      <c r="K25" t="s">
        <v>716</v>
      </c>
      <c r="L25">
        <v>0</v>
      </c>
      <c r="M25">
        <v>0</v>
      </c>
      <c r="N25" t="s">
        <v>712</v>
      </c>
      <c r="O25" t="s">
        <v>191</v>
      </c>
      <c r="P25" t="s">
        <v>713</v>
      </c>
      <c r="Q25" t="s">
        <v>714</v>
      </c>
      <c r="R25" t="s">
        <v>115</v>
      </c>
      <c r="S25" t="s">
        <v>116</v>
      </c>
      <c r="U25">
        <v>815</v>
      </c>
      <c r="V25" t="s">
        <v>254</v>
      </c>
      <c r="W25">
        <v>48592482000142</v>
      </c>
      <c r="X25" t="s">
        <v>722</v>
      </c>
      <c r="Y25" t="s">
        <v>117</v>
      </c>
      <c r="Z25">
        <v>1</v>
      </c>
    </row>
    <row r="26" spans="1:26" x14ac:dyDescent="0.25">
      <c r="A26">
        <v>2070</v>
      </c>
      <c r="B26" t="s">
        <v>192</v>
      </c>
      <c r="C26" t="s">
        <v>246</v>
      </c>
      <c r="E26" t="s">
        <v>252</v>
      </c>
      <c r="F26" t="s">
        <v>272</v>
      </c>
      <c r="G26">
        <v>46.433999999999997</v>
      </c>
      <c r="H26">
        <v>34.92</v>
      </c>
      <c r="I26" t="s">
        <v>710</v>
      </c>
      <c r="J26" t="s">
        <v>716</v>
      </c>
      <c r="K26" t="s">
        <v>716</v>
      </c>
      <c r="L26">
        <v>0</v>
      </c>
      <c r="M26">
        <v>1</v>
      </c>
      <c r="N26" t="s">
        <v>712</v>
      </c>
      <c r="O26" t="s">
        <v>191</v>
      </c>
      <c r="P26" t="s">
        <v>713</v>
      </c>
      <c r="Q26" t="s">
        <v>714</v>
      </c>
      <c r="R26" t="s">
        <v>115</v>
      </c>
      <c r="S26" t="s">
        <v>116</v>
      </c>
      <c r="U26">
        <v>1926</v>
      </c>
      <c r="V26" t="s">
        <v>668</v>
      </c>
      <c r="W26">
        <v>1844101932</v>
      </c>
      <c r="X26" t="s">
        <v>732</v>
      </c>
      <c r="Y26" t="s">
        <v>117</v>
      </c>
      <c r="Z26" s="2">
        <v>312025.71999999997</v>
      </c>
    </row>
    <row r="27" spans="1:26" x14ac:dyDescent="0.25">
      <c r="A27">
        <v>2071</v>
      </c>
      <c r="B27" t="s">
        <v>192</v>
      </c>
      <c r="C27" t="s">
        <v>246</v>
      </c>
      <c r="E27" t="s">
        <v>252</v>
      </c>
      <c r="F27" t="s">
        <v>273</v>
      </c>
      <c r="G27">
        <v>37.259</v>
      </c>
      <c r="H27">
        <v>28.02</v>
      </c>
      <c r="I27" t="s">
        <v>720</v>
      </c>
      <c r="J27" t="s">
        <v>721</v>
      </c>
      <c r="K27" t="s">
        <v>716</v>
      </c>
      <c r="L27">
        <v>0</v>
      </c>
      <c r="M27">
        <v>0</v>
      </c>
      <c r="N27" t="s">
        <v>712</v>
      </c>
      <c r="O27" t="s">
        <v>191</v>
      </c>
      <c r="P27" t="s">
        <v>713</v>
      </c>
      <c r="Q27" t="s">
        <v>714</v>
      </c>
      <c r="R27" t="s">
        <v>115</v>
      </c>
      <c r="S27" t="s">
        <v>116</v>
      </c>
      <c r="U27">
        <v>809</v>
      </c>
      <c r="V27" t="s">
        <v>254</v>
      </c>
      <c r="W27">
        <v>48592482000142</v>
      </c>
      <c r="X27" t="s">
        <v>722</v>
      </c>
      <c r="Y27" t="s">
        <v>117</v>
      </c>
      <c r="Z27">
        <v>1</v>
      </c>
    </row>
    <row r="28" spans="1:26" x14ac:dyDescent="0.25">
      <c r="A28">
        <v>2072</v>
      </c>
      <c r="B28" t="s">
        <v>192</v>
      </c>
      <c r="C28" t="s">
        <v>246</v>
      </c>
      <c r="E28" t="s">
        <v>252</v>
      </c>
      <c r="F28" t="s">
        <v>733</v>
      </c>
      <c r="G28">
        <v>44.494</v>
      </c>
      <c r="H28">
        <v>33.46</v>
      </c>
      <c r="I28" t="s">
        <v>710</v>
      </c>
      <c r="J28" t="s">
        <v>716</v>
      </c>
      <c r="K28" t="s">
        <v>716</v>
      </c>
      <c r="L28">
        <v>0</v>
      </c>
      <c r="M28">
        <v>1</v>
      </c>
      <c r="N28" t="s">
        <v>712</v>
      </c>
      <c r="O28" t="s">
        <v>191</v>
      </c>
      <c r="P28" t="s">
        <v>713</v>
      </c>
      <c r="Q28" t="s">
        <v>714</v>
      </c>
      <c r="R28" t="s">
        <v>115</v>
      </c>
      <c r="S28" t="s">
        <v>116</v>
      </c>
      <c r="U28">
        <v>2994</v>
      </c>
      <c r="V28" t="s">
        <v>885</v>
      </c>
      <c r="W28">
        <v>32545442852</v>
      </c>
      <c r="X28" t="s">
        <v>923</v>
      </c>
      <c r="Y28" t="s">
        <v>117</v>
      </c>
      <c r="Z28" s="2">
        <v>312925.33</v>
      </c>
    </row>
    <row r="29" spans="1:26" x14ac:dyDescent="0.25">
      <c r="A29">
        <v>2073</v>
      </c>
      <c r="B29" t="s">
        <v>192</v>
      </c>
      <c r="C29" t="s">
        <v>246</v>
      </c>
      <c r="E29" t="s">
        <v>252</v>
      </c>
      <c r="F29" t="s">
        <v>274</v>
      </c>
      <c r="G29">
        <v>36.634999999999998</v>
      </c>
      <c r="H29">
        <v>27.55</v>
      </c>
      <c r="I29" t="s">
        <v>720</v>
      </c>
      <c r="J29" t="s">
        <v>721</v>
      </c>
      <c r="K29" t="s">
        <v>716</v>
      </c>
      <c r="L29">
        <v>0</v>
      </c>
      <c r="M29">
        <v>0</v>
      </c>
      <c r="N29" t="s">
        <v>712</v>
      </c>
      <c r="O29" t="s">
        <v>191</v>
      </c>
      <c r="P29" t="s">
        <v>713</v>
      </c>
      <c r="Q29" t="s">
        <v>714</v>
      </c>
      <c r="R29" t="s">
        <v>115</v>
      </c>
      <c r="S29" t="s">
        <v>116</v>
      </c>
      <c r="U29">
        <v>810</v>
      </c>
      <c r="V29" t="s">
        <v>254</v>
      </c>
      <c r="W29">
        <v>48592482000142</v>
      </c>
      <c r="X29" t="s">
        <v>722</v>
      </c>
      <c r="Y29" t="s">
        <v>117</v>
      </c>
      <c r="Z29">
        <v>1</v>
      </c>
    </row>
    <row r="30" spans="1:26" x14ac:dyDescent="0.25">
      <c r="A30">
        <v>2074</v>
      </c>
      <c r="B30" t="s">
        <v>192</v>
      </c>
      <c r="C30" t="s">
        <v>246</v>
      </c>
      <c r="E30" t="s">
        <v>252</v>
      </c>
      <c r="F30" t="s">
        <v>275</v>
      </c>
      <c r="G30">
        <v>39.453000000000003</v>
      </c>
      <c r="H30">
        <v>29.67</v>
      </c>
      <c r="I30" t="s">
        <v>720</v>
      </c>
      <c r="J30" t="s">
        <v>721</v>
      </c>
      <c r="K30" t="s">
        <v>716</v>
      </c>
      <c r="L30">
        <v>0</v>
      </c>
      <c r="M30">
        <v>0</v>
      </c>
      <c r="N30" t="s">
        <v>712</v>
      </c>
      <c r="O30" t="s">
        <v>191</v>
      </c>
      <c r="P30" t="s">
        <v>713</v>
      </c>
      <c r="Q30" t="s">
        <v>714</v>
      </c>
      <c r="R30" t="s">
        <v>115</v>
      </c>
      <c r="S30" t="s">
        <v>116</v>
      </c>
      <c r="U30">
        <v>811</v>
      </c>
      <c r="V30" t="s">
        <v>254</v>
      </c>
      <c r="W30">
        <v>48592482000142</v>
      </c>
      <c r="X30" t="s">
        <v>722</v>
      </c>
      <c r="Y30" t="s">
        <v>117</v>
      </c>
      <c r="Z30">
        <v>1</v>
      </c>
    </row>
    <row r="31" spans="1:26" x14ac:dyDescent="0.25">
      <c r="A31">
        <v>2075</v>
      </c>
      <c r="B31" t="s">
        <v>192</v>
      </c>
      <c r="C31" t="s">
        <v>246</v>
      </c>
      <c r="E31" t="s">
        <v>252</v>
      </c>
      <c r="F31" t="s">
        <v>734</v>
      </c>
      <c r="G31">
        <v>50.438000000000002</v>
      </c>
      <c r="H31">
        <v>37.93</v>
      </c>
      <c r="I31" t="s">
        <v>710</v>
      </c>
      <c r="J31" t="s">
        <v>711</v>
      </c>
      <c r="K31" t="s">
        <v>711</v>
      </c>
      <c r="L31">
        <v>0</v>
      </c>
      <c r="M31">
        <v>1</v>
      </c>
      <c r="N31" t="s">
        <v>712</v>
      </c>
      <c r="O31" t="s">
        <v>191</v>
      </c>
      <c r="P31" t="s">
        <v>713</v>
      </c>
      <c r="Q31" t="s">
        <v>714</v>
      </c>
      <c r="R31" t="s">
        <v>115</v>
      </c>
      <c r="S31" t="s">
        <v>116</v>
      </c>
      <c r="X31"/>
      <c r="Z31"/>
    </row>
    <row r="32" spans="1:26" x14ac:dyDescent="0.25">
      <c r="A32">
        <v>2076</v>
      </c>
      <c r="B32" t="s">
        <v>192</v>
      </c>
      <c r="C32" t="s">
        <v>246</v>
      </c>
      <c r="E32" t="s">
        <v>252</v>
      </c>
      <c r="F32" t="s">
        <v>276</v>
      </c>
      <c r="G32">
        <v>49.2</v>
      </c>
      <c r="H32">
        <v>37</v>
      </c>
      <c r="I32" t="s">
        <v>720</v>
      </c>
      <c r="J32" t="s">
        <v>721</v>
      </c>
      <c r="K32" t="s">
        <v>716</v>
      </c>
      <c r="L32">
        <v>0</v>
      </c>
      <c r="M32">
        <v>0</v>
      </c>
      <c r="N32" t="s">
        <v>712</v>
      </c>
      <c r="O32" t="s">
        <v>191</v>
      </c>
      <c r="P32" t="s">
        <v>713</v>
      </c>
      <c r="Q32" t="s">
        <v>714</v>
      </c>
      <c r="R32" t="s">
        <v>115</v>
      </c>
      <c r="S32" t="s">
        <v>116</v>
      </c>
      <c r="U32">
        <v>806</v>
      </c>
      <c r="V32" t="s">
        <v>254</v>
      </c>
      <c r="W32">
        <v>48592482000142</v>
      </c>
      <c r="X32" t="s">
        <v>722</v>
      </c>
      <c r="Y32" t="s">
        <v>117</v>
      </c>
      <c r="Z32">
        <v>1</v>
      </c>
    </row>
    <row r="33" spans="1:26" x14ac:dyDescent="0.25">
      <c r="A33">
        <v>2077</v>
      </c>
      <c r="B33" t="s">
        <v>192</v>
      </c>
      <c r="C33" t="s">
        <v>246</v>
      </c>
      <c r="E33" t="s">
        <v>252</v>
      </c>
      <c r="F33" t="s">
        <v>735</v>
      </c>
      <c r="G33">
        <v>43.268999999999998</v>
      </c>
      <c r="H33">
        <v>32.54</v>
      </c>
      <c r="I33" t="s">
        <v>710</v>
      </c>
      <c r="J33" t="s">
        <v>716</v>
      </c>
      <c r="K33" t="s">
        <v>716</v>
      </c>
      <c r="L33">
        <v>0</v>
      </c>
      <c r="M33">
        <v>1</v>
      </c>
      <c r="N33" t="s">
        <v>712</v>
      </c>
      <c r="O33" t="s">
        <v>191</v>
      </c>
      <c r="P33" t="s">
        <v>713</v>
      </c>
      <c r="Q33" t="s">
        <v>714</v>
      </c>
      <c r="R33" t="s">
        <v>115</v>
      </c>
      <c r="S33" t="s">
        <v>116</v>
      </c>
      <c r="U33">
        <v>3171</v>
      </c>
      <c r="V33" t="s">
        <v>1151</v>
      </c>
      <c r="W33">
        <v>10481316884</v>
      </c>
      <c r="X33" t="s">
        <v>1203</v>
      </c>
      <c r="Y33" t="s">
        <v>117</v>
      </c>
      <c r="Z33" s="2">
        <v>313324.55</v>
      </c>
    </row>
    <row r="34" spans="1:26" x14ac:dyDescent="0.25">
      <c r="A34">
        <v>2078</v>
      </c>
      <c r="B34" t="s">
        <v>192</v>
      </c>
      <c r="C34" t="s">
        <v>246</v>
      </c>
      <c r="E34" t="s">
        <v>252</v>
      </c>
      <c r="F34" t="s">
        <v>277</v>
      </c>
      <c r="G34">
        <v>37.204999999999998</v>
      </c>
      <c r="H34">
        <v>27.98</v>
      </c>
      <c r="I34" t="s">
        <v>720</v>
      </c>
      <c r="J34" t="s">
        <v>721</v>
      </c>
      <c r="K34" t="s">
        <v>716</v>
      </c>
      <c r="L34">
        <v>0</v>
      </c>
      <c r="M34">
        <v>0</v>
      </c>
      <c r="N34" t="s">
        <v>712</v>
      </c>
      <c r="O34" t="s">
        <v>191</v>
      </c>
      <c r="P34" t="s">
        <v>713</v>
      </c>
      <c r="Q34" t="s">
        <v>714</v>
      </c>
      <c r="R34" t="s">
        <v>115</v>
      </c>
      <c r="S34" t="s">
        <v>116</v>
      </c>
      <c r="U34">
        <v>807</v>
      </c>
      <c r="V34" t="s">
        <v>254</v>
      </c>
      <c r="W34">
        <v>48592482000142</v>
      </c>
      <c r="X34" t="s">
        <v>722</v>
      </c>
      <c r="Y34" t="s">
        <v>117</v>
      </c>
      <c r="Z34">
        <v>1</v>
      </c>
    </row>
    <row r="35" spans="1:26" x14ac:dyDescent="0.25">
      <c r="A35">
        <v>2079</v>
      </c>
      <c r="B35" t="s">
        <v>192</v>
      </c>
      <c r="C35" t="s">
        <v>246</v>
      </c>
      <c r="E35" t="s">
        <v>252</v>
      </c>
      <c r="F35" t="s">
        <v>278</v>
      </c>
      <c r="G35">
        <v>46.287999999999997</v>
      </c>
      <c r="H35">
        <v>34.81</v>
      </c>
      <c r="I35" t="s">
        <v>720</v>
      </c>
      <c r="J35" t="s">
        <v>721</v>
      </c>
      <c r="K35" t="s">
        <v>716</v>
      </c>
      <c r="L35">
        <v>0</v>
      </c>
      <c r="M35">
        <v>0</v>
      </c>
      <c r="N35" t="s">
        <v>712</v>
      </c>
      <c r="O35" t="s">
        <v>191</v>
      </c>
      <c r="P35" t="s">
        <v>713</v>
      </c>
      <c r="Q35" t="s">
        <v>714</v>
      </c>
      <c r="R35" t="s">
        <v>115</v>
      </c>
      <c r="S35" t="s">
        <v>116</v>
      </c>
      <c r="U35">
        <v>808</v>
      </c>
      <c r="V35" t="s">
        <v>254</v>
      </c>
      <c r="W35">
        <v>48592482000142</v>
      </c>
      <c r="X35" t="s">
        <v>722</v>
      </c>
      <c r="Y35" t="s">
        <v>117</v>
      </c>
      <c r="Z35">
        <v>1</v>
      </c>
    </row>
    <row r="36" spans="1:26" x14ac:dyDescent="0.25">
      <c r="A36">
        <v>2080</v>
      </c>
      <c r="B36" t="s">
        <v>192</v>
      </c>
      <c r="C36" t="s">
        <v>246</v>
      </c>
      <c r="E36" t="s">
        <v>252</v>
      </c>
      <c r="F36" t="s">
        <v>736</v>
      </c>
      <c r="G36">
        <v>44.148000000000003</v>
      </c>
      <c r="H36">
        <v>33.200000000000003</v>
      </c>
      <c r="I36" t="s">
        <v>710</v>
      </c>
      <c r="J36" t="s">
        <v>716</v>
      </c>
      <c r="K36" t="s">
        <v>716</v>
      </c>
      <c r="L36">
        <v>0</v>
      </c>
      <c r="M36">
        <v>1</v>
      </c>
      <c r="N36" t="s">
        <v>712</v>
      </c>
      <c r="O36" t="s">
        <v>191</v>
      </c>
      <c r="P36" t="s">
        <v>713</v>
      </c>
      <c r="Q36" t="s">
        <v>714</v>
      </c>
      <c r="R36" t="s">
        <v>115</v>
      </c>
      <c r="S36" t="s">
        <v>116</v>
      </c>
      <c r="U36">
        <v>3164</v>
      </c>
      <c r="V36" t="s">
        <v>1114</v>
      </c>
      <c r="W36">
        <v>16420149827</v>
      </c>
      <c r="X36" t="s">
        <v>1204</v>
      </c>
      <c r="Y36" t="s">
        <v>117</v>
      </c>
      <c r="Z36" s="2">
        <v>322150</v>
      </c>
    </row>
    <row r="37" spans="1:26" x14ac:dyDescent="0.25">
      <c r="A37">
        <v>2081</v>
      </c>
      <c r="B37" t="s">
        <v>192</v>
      </c>
      <c r="C37" t="s">
        <v>246</v>
      </c>
      <c r="E37" t="s">
        <v>252</v>
      </c>
      <c r="F37" t="s">
        <v>279</v>
      </c>
      <c r="G37">
        <v>44.148000000000003</v>
      </c>
      <c r="H37">
        <v>33.200000000000003</v>
      </c>
      <c r="I37" t="s">
        <v>710</v>
      </c>
      <c r="J37" t="s">
        <v>716</v>
      </c>
      <c r="K37" t="s">
        <v>716</v>
      </c>
      <c r="L37">
        <v>0</v>
      </c>
      <c r="M37">
        <v>1</v>
      </c>
      <c r="N37" t="s">
        <v>712</v>
      </c>
      <c r="O37" t="s">
        <v>191</v>
      </c>
      <c r="P37" t="s">
        <v>713</v>
      </c>
      <c r="Q37" t="s">
        <v>714</v>
      </c>
      <c r="R37" t="s">
        <v>115</v>
      </c>
      <c r="S37" t="s">
        <v>116</v>
      </c>
      <c r="U37">
        <v>1921</v>
      </c>
      <c r="V37" t="s">
        <v>614</v>
      </c>
      <c r="W37">
        <v>2293084574</v>
      </c>
      <c r="X37" t="s">
        <v>737</v>
      </c>
      <c r="Y37" t="s">
        <v>117</v>
      </c>
      <c r="Z37" s="2">
        <v>290122.5</v>
      </c>
    </row>
    <row r="38" spans="1:26" x14ac:dyDescent="0.25">
      <c r="A38">
        <v>2082</v>
      </c>
      <c r="B38" t="s">
        <v>192</v>
      </c>
      <c r="C38" t="s">
        <v>246</v>
      </c>
      <c r="E38" t="s">
        <v>252</v>
      </c>
      <c r="F38" t="s">
        <v>738</v>
      </c>
      <c r="G38">
        <v>46.433999999999997</v>
      </c>
      <c r="H38">
        <v>34.92</v>
      </c>
      <c r="I38" t="s">
        <v>710</v>
      </c>
      <c r="J38" t="s">
        <v>716</v>
      </c>
      <c r="K38" t="s">
        <v>716</v>
      </c>
      <c r="L38">
        <v>0</v>
      </c>
      <c r="M38">
        <v>1</v>
      </c>
      <c r="N38" t="s">
        <v>712</v>
      </c>
      <c r="O38" t="s">
        <v>191</v>
      </c>
      <c r="P38" t="s">
        <v>713</v>
      </c>
      <c r="Q38" t="s">
        <v>714</v>
      </c>
      <c r="R38" t="s">
        <v>115</v>
      </c>
      <c r="S38" t="s">
        <v>116</v>
      </c>
      <c r="U38">
        <v>3108</v>
      </c>
      <c r="V38" t="s">
        <v>964</v>
      </c>
      <c r="W38">
        <v>17832881836</v>
      </c>
      <c r="X38" t="s">
        <v>1104</v>
      </c>
      <c r="Y38" t="s">
        <v>117</v>
      </c>
      <c r="Z38" s="2">
        <v>322217</v>
      </c>
    </row>
    <row r="39" spans="1:26" x14ac:dyDescent="0.25">
      <c r="A39">
        <v>2083</v>
      </c>
      <c r="B39" t="s">
        <v>192</v>
      </c>
      <c r="C39" t="s">
        <v>246</v>
      </c>
      <c r="E39" t="s">
        <v>252</v>
      </c>
      <c r="F39" t="s">
        <v>280</v>
      </c>
      <c r="G39">
        <v>37.259</v>
      </c>
      <c r="H39">
        <v>28.02</v>
      </c>
      <c r="I39" t="s">
        <v>720</v>
      </c>
      <c r="J39" t="s">
        <v>721</v>
      </c>
      <c r="K39" t="s">
        <v>716</v>
      </c>
      <c r="L39">
        <v>0</v>
      </c>
      <c r="M39">
        <v>0</v>
      </c>
      <c r="N39" t="s">
        <v>712</v>
      </c>
      <c r="O39" t="s">
        <v>191</v>
      </c>
      <c r="P39" t="s">
        <v>713</v>
      </c>
      <c r="Q39" t="s">
        <v>714</v>
      </c>
      <c r="R39" t="s">
        <v>115</v>
      </c>
      <c r="S39" t="s">
        <v>116</v>
      </c>
      <c r="U39">
        <v>803</v>
      </c>
      <c r="V39" t="s">
        <v>254</v>
      </c>
      <c r="W39">
        <v>48592482000142</v>
      </c>
      <c r="X39" t="s">
        <v>722</v>
      </c>
      <c r="Y39" t="s">
        <v>117</v>
      </c>
      <c r="Z39">
        <v>1</v>
      </c>
    </row>
    <row r="40" spans="1:26" x14ac:dyDescent="0.25">
      <c r="A40">
        <v>2084</v>
      </c>
      <c r="B40" t="s">
        <v>192</v>
      </c>
      <c r="C40" t="s">
        <v>246</v>
      </c>
      <c r="E40" t="s">
        <v>252</v>
      </c>
      <c r="F40" t="s">
        <v>739</v>
      </c>
      <c r="G40">
        <v>44.494</v>
      </c>
      <c r="H40">
        <v>33.46</v>
      </c>
      <c r="I40" t="s">
        <v>710</v>
      </c>
      <c r="J40" t="s">
        <v>711</v>
      </c>
      <c r="K40" t="s">
        <v>711</v>
      </c>
      <c r="L40">
        <v>0</v>
      </c>
      <c r="M40">
        <v>1</v>
      </c>
      <c r="N40" t="s">
        <v>712</v>
      </c>
      <c r="O40" t="s">
        <v>191</v>
      </c>
      <c r="P40" t="s">
        <v>713</v>
      </c>
      <c r="Q40" t="s">
        <v>714</v>
      </c>
      <c r="R40" t="s">
        <v>115</v>
      </c>
      <c r="S40" t="s">
        <v>116</v>
      </c>
      <c r="X40"/>
      <c r="Z40"/>
    </row>
    <row r="41" spans="1:26" x14ac:dyDescent="0.25">
      <c r="A41">
        <v>2085</v>
      </c>
      <c r="B41" t="s">
        <v>192</v>
      </c>
      <c r="C41" t="s">
        <v>246</v>
      </c>
      <c r="E41" t="s">
        <v>252</v>
      </c>
      <c r="F41" t="s">
        <v>281</v>
      </c>
      <c r="G41">
        <v>58.930999999999997</v>
      </c>
      <c r="H41">
        <v>45.71</v>
      </c>
      <c r="I41" t="s">
        <v>720</v>
      </c>
      <c r="J41" t="s">
        <v>721</v>
      </c>
      <c r="K41" t="s">
        <v>716</v>
      </c>
      <c r="L41">
        <v>0</v>
      </c>
      <c r="M41">
        <v>1</v>
      </c>
      <c r="N41" t="s">
        <v>712</v>
      </c>
      <c r="O41" t="s">
        <v>191</v>
      </c>
      <c r="P41" t="s">
        <v>713</v>
      </c>
      <c r="Q41" t="s">
        <v>714</v>
      </c>
      <c r="R41" t="s">
        <v>115</v>
      </c>
      <c r="S41" t="s">
        <v>116</v>
      </c>
      <c r="U41">
        <v>804</v>
      </c>
      <c r="V41" t="s">
        <v>254</v>
      </c>
      <c r="W41">
        <v>48592482000142</v>
      </c>
      <c r="X41" t="s">
        <v>722</v>
      </c>
      <c r="Y41" t="s">
        <v>117</v>
      </c>
      <c r="Z41">
        <v>1</v>
      </c>
    </row>
    <row r="42" spans="1:26" x14ac:dyDescent="0.25">
      <c r="A42">
        <v>2086</v>
      </c>
      <c r="B42" t="s">
        <v>192</v>
      </c>
      <c r="C42" t="s">
        <v>246</v>
      </c>
      <c r="E42" t="s">
        <v>252</v>
      </c>
      <c r="F42" t="s">
        <v>740</v>
      </c>
      <c r="G42">
        <v>48.466000000000001</v>
      </c>
      <c r="H42">
        <v>37.880000000000003</v>
      </c>
      <c r="I42" t="s">
        <v>710</v>
      </c>
      <c r="J42" t="s">
        <v>711</v>
      </c>
      <c r="K42" t="s">
        <v>711</v>
      </c>
      <c r="L42">
        <v>0</v>
      </c>
      <c r="M42">
        <v>0</v>
      </c>
      <c r="N42" t="s">
        <v>712</v>
      </c>
      <c r="O42" t="s">
        <v>191</v>
      </c>
      <c r="P42" t="s">
        <v>713</v>
      </c>
      <c r="Q42" t="s">
        <v>714</v>
      </c>
      <c r="R42" t="s">
        <v>115</v>
      </c>
      <c r="S42" t="s">
        <v>116</v>
      </c>
      <c r="X42"/>
      <c r="Z42"/>
    </row>
    <row r="43" spans="1:26" x14ac:dyDescent="0.25">
      <c r="A43">
        <v>2087</v>
      </c>
      <c r="B43" t="s">
        <v>192</v>
      </c>
      <c r="C43" t="s">
        <v>246</v>
      </c>
      <c r="E43" t="s">
        <v>252</v>
      </c>
      <c r="F43" t="s">
        <v>282</v>
      </c>
      <c r="G43">
        <v>43.08</v>
      </c>
      <c r="H43">
        <v>33.450000000000003</v>
      </c>
      <c r="I43" t="s">
        <v>720</v>
      </c>
      <c r="J43" t="s">
        <v>721</v>
      </c>
      <c r="K43" t="s">
        <v>716</v>
      </c>
      <c r="L43">
        <v>0</v>
      </c>
      <c r="M43">
        <v>0</v>
      </c>
      <c r="N43" t="s">
        <v>712</v>
      </c>
      <c r="O43" t="s">
        <v>191</v>
      </c>
      <c r="P43" t="s">
        <v>713</v>
      </c>
      <c r="Q43" t="s">
        <v>714</v>
      </c>
      <c r="R43" t="s">
        <v>115</v>
      </c>
      <c r="S43" t="s">
        <v>116</v>
      </c>
      <c r="U43">
        <v>805</v>
      </c>
      <c r="V43" t="s">
        <v>254</v>
      </c>
      <c r="W43">
        <v>48592482000142</v>
      </c>
      <c r="X43" t="s">
        <v>722</v>
      </c>
      <c r="Y43" t="s">
        <v>117</v>
      </c>
      <c r="Z43">
        <v>1</v>
      </c>
    </row>
    <row r="44" spans="1:26" x14ac:dyDescent="0.25">
      <c r="A44">
        <v>2088</v>
      </c>
      <c r="B44" t="s">
        <v>192</v>
      </c>
      <c r="C44" t="s">
        <v>246</v>
      </c>
      <c r="E44" t="s">
        <v>252</v>
      </c>
      <c r="F44" t="s">
        <v>741</v>
      </c>
      <c r="G44">
        <v>49.2</v>
      </c>
      <c r="H44">
        <v>37</v>
      </c>
      <c r="I44" t="s">
        <v>710</v>
      </c>
      <c r="J44" t="s">
        <v>711</v>
      </c>
      <c r="K44" t="s">
        <v>711</v>
      </c>
      <c r="L44">
        <v>0</v>
      </c>
      <c r="M44">
        <v>0</v>
      </c>
      <c r="N44" t="s">
        <v>712</v>
      </c>
      <c r="O44" t="s">
        <v>191</v>
      </c>
      <c r="P44" t="s">
        <v>713</v>
      </c>
      <c r="Q44" t="s">
        <v>714</v>
      </c>
      <c r="R44" t="s">
        <v>115</v>
      </c>
      <c r="S44" t="s">
        <v>116</v>
      </c>
      <c r="X44"/>
      <c r="Z44"/>
    </row>
    <row r="45" spans="1:26" x14ac:dyDescent="0.25">
      <c r="A45">
        <v>2089</v>
      </c>
      <c r="B45" t="s">
        <v>192</v>
      </c>
      <c r="C45" t="s">
        <v>246</v>
      </c>
      <c r="E45" t="s">
        <v>252</v>
      </c>
      <c r="F45" t="s">
        <v>742</v>
      </c>
      <c r="G45">
        <v>43.268999999999998</v>
      </c>
      <c r="H45">
        <v>32.54</v>
      </c>
      <c r="I45" t="s">
        <v>710</v>
      </c>
      <c r="J45" t="s">
        <v>716</v>
      </c>
      <c r="K45" t="s">
        <v>716</v>
      </c>
      <c r="L45">
        <v>0</v>
      </c>
      <c r="M45">
        <v>1</v>
      </c>
      <c r="N45" t="s">
        <v>712</v>
      </c>
      <c r="O45" t="s">
        <v>191</v>
      </c>
      <c r="P45" t="s">
        <v>713</v>
      </c>
      <c r="Q45" t="s">
        <v>714</v>
      </c>
      <c r="R45" t="s">
        <v>115</v>
      </c>
      <c r="S45" t="s">
        <v>116</v>
      </c>
      <c r="U45">
        <v>3025</v>
      </c>
      <c r="V45" t="s">
        <v>926</v>
      </c>
      <c r="W45">
        <v>1288025610</v>
      </c>
      <c r="X45" t="s">
        <v>927</v>
      </c>
      <c r="Y45" t="s">
        <v>117</v>
      </c>
      <c r="Z45" s="2">
        <v>311628.79999999999</v>
      </c>
    </row>
    <row r="46" spans="1:26" x14ac:dyDescent="0.25">
      <c r="A46">
        <v>2090</v>
      </c>
      <c r="B46" t="s">
        <v>192</v>
      </c>
      <c r="C46" t="s">
        <v>246</v>
      </c>
      <c r="E46" t="s">
        <v>252</v>
      </c>
      <c r="F46" t="s">
        <v>283</v>
      </c>
      <c r="G46">
        <v>37.204999999999998</v>
      </c>
      <c r="H46">
        <v>27.98</v>
      </c>
      <c r="I46" t="s">
        <v>720</v>
      </c>
      <c r="J46" t="s">
        <v>721</v>
      </c>
      <c r="K46" t="s">
        <v>716</v>
      </c>
      <c r="L46">
        <v>0</v>
      </c>
      <c r="M46">
        <v>0</v>
      </c>
      <c r="N46" t="s">
        <v>712</v>
      </c>
      <c r="O46" t="s">
        <v>191</v>
      </c>
      <c r="P46" t="s">
        <v>713</v>
      </c>
      <c r="Q46" t="s">
        <v>714</v>
      </c>
      <c r="R46" t="s">
        <v>115</v>
      </c>
      <c r="S46" t="s">
        <v>116</v>
      </c>
      <c r="U46">
        <v>802</v>
      </c>
      <c r="V46" t="s">
        <v>254</v>
      </c>
      <c r="W46">
        <v>48592482000142</v>
      </c>
      <c r="X46" t="s">
        <v>722</v>
      </c>
      <c r="Y46" t="s">
        <v>117</v>
      </c>
      <c r="Z46">
        <v>1</v>
      </c>
    </row>
    <row r="47" spans="1:26" x14ac:dyDescent="0.25">
      <c r="A47">
        <v>2091</v>
      </c>
      <c r="B47" t="s">
        <v>192</v>
      </c>
      <c r="C47" t="s">
        <v>246</v>
      </c>
      <c r="E47" t="s">
        <v>252</v>
      </c>
      <c r="F47" t="s">
        <v>743</v>
      </c>
      <c r="G47">
        <v>46.287999999999997</v>
      </c>
      <c r="H47">
        <v>34.81</v>
      </c>
      <c r="I47" t="s">
        <v>710</v>
      </c>
      <c r="J47" t="s">
        <v>711</v>
      </c>
      <c r="K47" t="s">
        <v>711</v>
      </c>
      <c r="L47">
        <v>0</v>
      </c>
      <c r="M47">
        <v>1</v>
      </c>
      <c r="N47" t="s">
        <v>712</v>
      </c>
      <c r="O47" t="s">
        <v>191</v>
      </c>
      <c r="P47" t="s">
        <v>713</v>
      </c>
      <c r="Q47" t="s">
        <v>714</v>
      </c>
      <c r="R47" t="s">
        <v>115</v>
      </c>
      <c r="S47" t="s">
        <v>116</v>
      </c>
      <c r="X47"/>
      <c r="Z47"/>
    </row>
    <row r="48" spans="1:26" x14ac:dyDescent="0.25">
      <c r="A48">
        <v>2092</v>
      </c>
      <c r="B48" t="s">
        <v>192</v>
      </c>
      <c r="C48" t="s">
        <v>246</v>
      </c>
      <c r="E48" t="s">
        <v>252</v>
      </c>
      <c r="F48" t="s">
        <v>744</v>
      </c>
      <c r="G48">
        <v>43.968000000000004</v>
      </c>
      <c r="H48">
        <v>33.020000000000003</v>
      </c>
      <c r="I48" t="s">
        <v>710</v>
      </c>
      <c r="J48" t="s">
        <v>711</v>
      </c>
      <c r="K48" t="s">
        <v>711</v>
      </c>
      <c r="L48">
        <v>0</v>
      </c>
      <c r="M48">
        <v>1</v>
      </c>
      <c r="N48" t="s">
        <v>712</v>
      </c>
      <c r="O48" t="s">
        <v>191</v>
      </c>
      <c r="P48" t="s">
        <v>713</v>
      </c>
      <c r="Q48" t="s">
        <v>714</v>
      </c>
      <c r="R48" t="s">
        <v>115</v>
      </c>
      <c r="S48" t="s">
        <v>116</v>
      </c>
      <c r="X48"/>
      <c r="Z48"/>
    </row>
    <row r="49" spans="1:26" x14ac:dyDescent="0.25">
      <c r="A49">
        <v>2093</v>
      </c>
      <c r="B49" t="s">
        <v>192</v>
      </c>
      <c r="C49" t="s">
        <v>246</v>
      </c>
      <c r="E49" t="s">
        <v>252</v>
      </c>
      <c r="F49" t="s">
        <v>745</v>
      </c>
      <c r="G49">
        <v>43.968000000000004</v>
      </c>
      <c r="H49">
        <v>33.020000000000003</v>
      </c>
      <c r="I49" t="s">
        <v>710</v>
      </c>
      <c r="J49" t="s">
        <v>711</v>
      </c>
      <c r="K49" t="s">
        <v>711</v>
      </c>
      <c r="L49">
        <v>0</v>
      </c>
      <c r="M49">
        <v>1</v>
      </c>
      <c r="N49" t="s">
        <v>712</v>
      </c>
      <c r="O49" t="s">
        <v>191</v>
      </c>
      <c r="P49" t="s">
        <v>713</v>
      </c>
      <c r="Q49" t="s">
        <v>714</v>
      </c>
      <c r="R49" t="s">
        <v>115</v>
      </c>
      <c r="S49" t="s">
        <v>116</v>
      </c>
      <c r="X49"/>
      <c r="Z49"/>
    </row>
    <row r="50" spans="1:26" x14ac:dyDescent="0.25">
      <c r="A50">
        <v>2094</v>
      </c>
      <c r="B50" t="s">
        <v>192</v>
      </c>
      <c r="C50" t="s">
        <v>246</v>
      </c>
      <c r="E50" t="s">
        <v>1</v>
      </c>
      <c r="F50" t="s">
        <v>746</v>
      </c>
      <c r="G50">
        <v>123.226</v>
      </c>
      <c r="H50">
        <v>62.4</v>
      </c>
      <c r="I50" t="s">
        <v>710</v>
      </c>
      <c r="J50" t="s">
        <v>711</v>
      </c>
      <c r="K50" t="s">
        <v>711</v>
      </c>
      <c r="L50">
        <v>1</v>
      </c>
      <c r="M50">
        <v>2</v>
      </c>
      <c r="N50" t="s">
        <v>712</v>
      </c>
      <c r="O50" t="s">
        <v>191</v>
      </c>
      <c r="P50" t="s">
        <v>713</v>
      </c>
      <c r="Q50" t="s">
        <v>714</v>
      </c>
      <c r="R50" t="s">
        <v>115</v>
      </c>
      <c r="S50" t="s">
        <v>116</v>
      </c>
      <c r="X50"/>
      <c r="Z50"/>
    </row>
    <row r="51" spans="1:26" x14ac:dyDescent="0.25">
      <c r="A51">
        <v>2095</v>
      </c>
      <c r="B51" t="s">
        <v>192</v>
      </c>
      <c r="C51" t="s">
        <v>246</v>
      </c>
      <c r="E51" t="s">
        <v>1</v>
      </c>
      <c r="F51" t="s">
        <v>747</v>
      </c>
      <c r="G51">
        <v>163.91399999999999</v>
      </c>
      <c r="H51">
        <v>89.92</v>
      </c>
      <c r="I51" t="s">
        <v>710</v>
      </c>
      <c r="J51" t="s">
        <v>711</v>
      </c>
      <c r="K51" t="s">
        <v>711</v>
      </c>
      <c r="L51">
        <v>1</v>
      </c>
      <c r="M51">
        <v>3</v>
      </c>
      <c r="N51" t="s">
        <v>712</v>
      </c>
      <c r="O51" t="s">
        <v>191</v>
      </c>
      <c r="P51" t="s">
        <v>713</v>
      </c>
      <c r="Q51" t="s">
        <v>714</v>
      </c>
      <c r="R51" t="s">
        <v>115</v>
      </c>
      <c r="S51" t="s">
        <v>116</v>
      </c>
      <c r="X51"/>
      <c r="Z51"/>
    </row>
    <row r="52" spans="1:26" x14ac:dyDescent="0.25">
      <c r="A52">
        <v>2096</v>
      </c>
      <c r="B52" t="s">
        <v>192</v>
      </c>
      <c r="C52" t="s">
        <v>246</v>
      </c>
      <c r="E52" t="s">
        <v>1</v>
      </c>
      <c r="F52" t="s">
        <v>284</v>
      </c>
      <c r="G52">
        <v>164.63900000000001</v>
      </c>
      <c r="H52">
        <v>90.41</v>
      </c>
      <c r="I52" t="s">
        <v>710</v>
      </c>
      <c r="J52" t="s">
        <v>716</v>
      </c>
      <c r="K52" t="s">
        <v>716</v>
      </c>
      <c r="L52">
        <v>1</v>
      </c>
      <c r="M52">
        <v>3</v>
      </c>
      <c r="N52" t="s">
        <v>712</v>
      </c>
      <c r="O52" t="s">
        <v>191</v>
      </c>
      <c r="P52" t="s">
        <v>713</v>
      </c>
      <c r="Q52" t="s">
        <v>714</v>
      </c>
      <c r="R52" t="s">
        <v>115</v>
      </c>
      <c r="S52" t="s">
        <v>116</v>
      </c>
      <c r="U52">
        <v>840</v>
      </c>
      <c r="V52" t="s">
        <v>367</v>
      </c>
      <c r="W52">
        <v>12994795884</v>
      </c>
      <c r="X52" t="s">
        <v>748</v>
      </c>
      <c r="Y52" t="s">
        <v>117</v>
      </c>
      <c r="Z52" s="2">
        <v>988117.52</v>
      </c>
    </row>
    <row r="53" spans="1:26" x14ac:dyDescent="0.25">
      <c r="A53">
        <v>2097</v>
      </c>
      <c r="B53" t="s">
        <v>192</v>
      </c>
      <c r="C53" t="s">
        <v>246</v>
      </c>
      <c r="E53" t="s">
        <v>749</v>
      </c>
      <c r="F53" t="s">
        <v>750</v>
      </c>
      <c r="G53">
        <v>196.524</v>
      </c>
      <c r="H53">
        <v>193.47</v>
      </c>
      <c r="I53" t="s">
        <v>710</v>
      </c>
      <c r="J53" t="s">
        <v>711</v>
      </c>
      <c r="K53" t="s">
        <v>711</v>
      </c>
      <c r="L53">
        <v>0</v>
      </c>
      <c r="M53">
        <v>0</v>
      </c>
      <c r="N53" t="s">
        <v>712</v>
      </c>
      <c r="O53" t="s">
        <v>191</v>
      </c>
      <c r="P53" t="s">
        <v>713</v>
      </c>
      <c r="Q53" t="s">
        <v>714</v>
      </c>
      <c r="R53" t="s">
        <v>115</v>
      </c>
      <c r="S53" t="s">
        <v>116</v>
      </c>
      <c r="X53"/>
      <c r="Z53"/>
    </row>
    <row r="54" spans="1:26" x14ac:dyDescent="0.25">
      <c r="A54">
        <v>2098</v>
      </c>
      <c r="B54" t="s">
        <v>192</v>
      </c>
      <c r="C54" t="s">
        <v>246</v>
      </c>
      <c r="E54" t="s">
        <v>749</v>
      </c>
      <c r="F54" t="s">
        <v>751</v>
      </c>
      <c r="G54">
        <v>183.75200000000001</v>
      </c>
      <c r="H54">
        <v>180.92</v>
      </c>
      <c r="I54" t="s">
        <v>710</v>
      </c>
      <c r="J54" t="s">
        <v>711</v>
      </c>
      <c r="K54" t="s">
        <v>711</v>
      </c>
      <c r="L54">
        <v>0</v>
      </c>
      <c r="M54">
        <v>0</v>
      </c>
      <c r="N54" t="s">
        <v>712</v>
      </c>
      <c r="O54" t="s">
        <v>191</v>
      </c>
      <c r="P54" t="s">
        <v>713</v>
      </c>
      <c r="Q54" t="s">
        <v>714</v>
      </c>
      <c r="R54" t="s">
        <v>115</v>
      </c>
      <c r="S54" t="s">
        <v>116</v>
      </c>
      <c r="X54"/>
      <c r="Z54"/>
    </row>
    <row r="55" spans="1:26" x14ac:dyDescent="0.25">
      <c r="A55">
        <v>2099</v>
      </c>
      <c r="B55" t="s">
        <v>192</v>
      </c>
      <c r="C55" t="s">
        <v>246</v>
      </c>
      <c r="E55" t="s">
        <v>749</v>
      </c>
      <c r="F55" t="s">
        <v>752</v>
      </c>
      <c r="G55">
        <v>105.93899999999999</v>
      </c>
      <c r="H55">
        <v>104.24</v>
      </c>
      <c r="I55" t="s">
        <v>710</v>
      </c>
      <c r="J55" t="s">
        <v>711</v>
      </c>
      <c r="K55" t="s">
        <v>711</v>
      </c>
      <c r="L55">
        <v>0</v>
      </c>
      <c r="M55">
        <v>0</v>
      </c>
      <c r="N55" t="s">
        <v>712</v>
      </c>
      <c r="O55" t="s">
        <v>191</v>
      </c>
      <c r="P55" t="s">
        <v>713</v>
      </c>
      <c r="Q55" t="s">
        <v>714</v>
      </c>
      <c r="R55" t="s">
        <v>115</v>
      </c>
      <c r="S55" t="s">
        <v>116</v>
      </c>
      <c r="X55"/>
      <c r="Z55"/>
    </row>
    <row r="56" spans="1:26" x14ac:dyDescent="0.25">
      <c r="A56">
        <v>2100</v>
      </c>
      <c r="B56" t="s">
        <v>192</v>
      </c>
      <c r="C56" t="s">
        <v>246</v>
      </c>
      <c r="E56" t="s">
        <v>1</v>
      </c>
      <c r="F56" t="s">
        <v>753</v>
      </c>
      <c r="G56">
        <v>163.441</v>
      </c>
      <c r="H56">
        <v>89.66</v>
      </c>
      <c r="I56" t="s">
        <v>710</v>
      </c>
      <c r="J56" t="s">
        <v>716</v>
      </c>
      <c r="K56" t="s">
        <v>716</v>
      </c>
      <c r="L56">
        <v>1</v>
      </c>
      <c r="M56">
        <v>3</v>
      </c>
      <c r="N56" t="s">
        <v>712</v>
      </c>
      <c r="O56" t="s">
        <v>191</v>
      </c>
      <c r="P56" t="s">
        <v>713</v>
      </c>
      <c r="Q56" t="s">
        <v>714</v>
      </c>
      <c r="R56" t="s">
        <v>115</v>
      </c>
      <c r="S56" t="s">
        <v>116</v>
      </c>
      <c r="U56">
        <v>3189</v>
      </c>
      <c r="V56" t="s">
        <v>1201</v>
      </c>
      <c r="W56">
        <v>38599605801</v>
      </c>
      <c r="X56" t="s">
        <v>1258</v>
      </c>
      <c r="Y56" t="s">
        <v>117</v>
      </c>
      <c r="Z56" s="2">
        <v>1210616.48</v>
      </c>
    </row>
    <row r="57" spans="1:26" x14ac:dyDescent="0.25">
      <c r="A57">
        <v>2101</v>
      </c>
      <c r="B57" t="s">
        <v>192</v>
      </c>
      <c r="C57" t="s">
        <v>246</v>
      </c>
      <c r="E57" t="s">
        <v>1</v>
      </c>
      <c r="F57" t="s">
        <v>754</v>
      </c>
      <c r="G57">
        <v>123.226</v>
      </c>
      <c r="H57">
        <v>62.4</v>
      </c>
      <c r="I57" t="s">
        <v>710</v>
      </c>
      <c r="J57" t="s">
        <v>711</v>
      </c>
      <c r="K57" t="s">
        <v>711</v>
      </c>
      <c r="L57">
        <v>1</v>
      </c>
      <c r="M57">
        <v>2</v>
      </c>
      <c r="N57" t="s">
        <v>712</v>
      </c>
      <c r="O57" t="s">
        <v>191</v>
      </c>
      <c r="P57" t="s">
        <v>713</v>
      </c>
      <c r="Q57" t="s">
        <v>714</v>
      </c>
      <c r="R57" t="s">
        <v>115</v>
      </c>
      <c r="S57" t="s">
        <v>116</v>
      </c>
      <c r="X57"/>
      <c r="Z57"/>
    </row>
    <row r="58" spans="1:26" x14ac:dyDescent="0.25">
      <c r="A58">
        <v>2102</v>
      </c>
      <c r="B58" t="s">
        <v>192</v>
      </c>
      <c r="C58" t="s">
        <v>246</v>
      </c>
      <c r="E58" t="s">
        <v>1</v>
      </c>
      <c r="F58" t="s">
        <v>755</v>
      </c>
      <c r="G58">
        <v>163.91399999999999</v>
      </c>
      <c r="H58">
        <v>89.92</v>
      </c>
      <c r="I58" t="s">
        <v>710</v>
      </c>
      <c r="J58" t="s">
        <v>716</v>
      </c>
      <c r="K58" t="s">
        <v>716</v>
      </c>
      <c r="L58">
        <v>1</v>
      </c>
      <c r="M58">
        <v>3</v>
      </c>
      <c r="N58" t="s">
        <v>712</v>
      </c>
      <c r="O58" t="s">
        <v>191</v>
      </c>
      <c r="P58" t="s">
        <v>713</v>
      </c>
      <c r="Q58" t="s">
        <v>714</v>
      </c>
      <c r="R58" t="s">
        <v>115</v>
      </c>
      <c r="S58" t="s">
        <v>116</v>
      </c>
      <c r="U58">
        <v>3205</v>
      </c>
      <c r="V58" t="s">
        <v>1211</v>
      </c>
      <c r="W58">
        <v>9125695819</v>
      </c>
      <c r="X58" t="s">
        <v>1259</v>
      </c>
      <c r="Y58" t="s">
        <v>117</v>
      </c>
      <c r="Z58" s="2">
        <v>1241500</v>
      </c>
    </row>
    <row r="59" spans="1:26" x14ac:dyDescent="0.25">
      <c r="A59">
        <v>2103</v>
      </c>
      <c r="B59" t="s">
        <v>192</v>
      </c>
      <c r="C59" t="s">
        <v>246</v>
      </c>
      <c r="E59" t="s">
        <v>1</v>
      </c>
      <c r="F59" t="s">
        <v>756</v>
      </c>
      <c r="G59">
        <v>164.63900000000001</v>
      </c>
      <c r="H59">
        <v>90.41</v>
      </c>
      <c r="I59" t="s">
        <v>710</v>
      </c>
      <c r="J59" t="s">
        <v>711</v>
      </c>
      <c r="K59" t="s">
        <v>711</v>
      </c>
      <c r="L59">
        <v>1</v>
      </c>
      <c r="M59">
        <v>3</v>
      </c>
      <c r="N59" t="s">
        <v>712</v>
      </c>
      <c r="O59" t="s">
        <v>191</v>
      </c>
      <c r="P59" t="s">
        <v>713</v>
      </c>
      <c r="Q59" t="s">
        <v>714</v>
      </c>
      <c r="R59" t="s">
        <v>115</v>
      </c>
      <c r="S59" t="s">
        <v>116</v>
      </c>
      <c r="X59"/>
      <c r="Z59"/>
    </row>
    <row r="60" spans="1:26" x14ac:dyDescent="0.25">
      <c r="A60">
        <v>2104</v>
      </c>
      <c r="B60" t="s">
        <v>192</v>
      </c>
      <c r="C60" t="s">
        <v>246</v>
      </c>
      <c r="E60" t="s">
        <v>1</v>
      </c>
      <c r="F60" t="s">
        <v>757</v>
      </c>
      <c r="G60">
        <v>164.63900000000001</v>
      </c>
      <c r="H60">
        <v>90.41</v>
      </c>
      <c r="I60" t="s">
        <v>710</v>
      </c>
      <c r="J60" t="s">
        <v>711</v>
      </c>
      <c r="K60" t="s">
        <v>711</v>
      </c>
      <c r="L60">
        <v>1</v>
      </c>
      <c r="M60">
        <v>3</v>
      </c>
      <c r="N60" t="s">
        <v>712</v>
      </c>
      <c r="O60" t="s">
        <v>191</v>
      </c>
      <c r="P60" t="s">
        <v>713</v>
      </c>
      <c r="Q60" t="s">
        <v>714</v>
      </c>
      <c r="R60" t="s">
        <v>115</v>
      </c>
      <c r="S60" t="s">
        <v>116</v>
      </c>
      <c r="X60"/>
      <c r="Z60"/>
    </row>
    <row r="61" spans="1:26" x14ac:dyDescent="0.25">
      <c r="A61">
        <v>2105</v>
      </c>
      <c r="B61" t="s">
        <v>192</v>
      </c>
      <c r="C61" t="s">
        <v>246</v>
      </c>
      <c r="E61" t="s">
        <v>1</v>
      </c>
      <c r="F61" t="s">
        <v>758</v>
      </c>
      <c r="G61">
        <v>163.441</v>
      </c>
      <c r="H61">
        <v>89.66</v>
      </c>
      <c r="I61" t="s">
        <v>710</v>
      </c>
      <c r="J61" t="s">
        <v>711</v>
      </c>
      <c r="K61" t="s">
        <v>711</v>
      </c>
      <c r="L61">
        <v>1</v>
      </c>
      <c r="M61">
        <v>3</v>
      </c>
      <c r="N61" t="s">
        <v>712</v>
      </c>
      <c r="O61" t="s">
        <v>191</v>
      </c>
      <c r="P61" t="s">
        <v>713</v>
      </c>
      <c r="Q61" t="s">
        <v>714</v>
      </c>
      <c r="R61" t="s">
        <v>115</v>
      </c>
      <c r="S61" t="s">
        <v>116</v>
      </c>
      <c r="X61"/>
      <c r="Z61"/>
    </row>
    <row r="62" spans="1:26" x14ac:dyDescent="0.25">
      <c r="A62">
        <v>2106</v>
      </c>
      <c r="B62" t="s">
        <v>192</v>
      </c>
      <c r="C62" t="s">
        <v>246</v>
      </c>
      <c r="E62" t="s">
        <v>1</v>
      </c>
      <c r="F62" t="s">
        <v>759</v>
      </c>
      <c r="G62">
        <v>164.63900000000001</v>
      </c>
      <c r="H62">
        <v>90.41</v>
      </c>
      <c r="I62" t="s">
        <v>710</v>
      </c>
      <c r="J62" t="s">
        <v>711</v>
      </c>
      <c r="K62" t="s">
        <v>711</v>
      </c>
      <c r="L62">
        <v>1</v>
      </c>
      <c r="M62">
        <v>3</v>
      </c>
      <c r="N62" t="s">
        <v>712</v>
      </c>
      <c r="O62" t="s">
        <v>191</v>
      </c>
      <c r="P62" t="s">
        <v>713</v>
      </c>
      <c r="Q62" t="s">
        <v>714</v>
      </c>
      <c r="R62" t="s">
        <v>115</v>
      </c>
      <c r="S62" t="s">
        <v>116</v>
      </c>
      <c r="X62"/>
      <c r="Z62"/>
    </row>
    <row r="63" spans="1:26" x14ac:dyDescent="0.25">
      <c r="A63">
        <v>2107</v>
      </c>
      <c r="B63" t="s">
        <v>192</v>
      </c>
      <c r="C63" t="s">
        <v>246</v>
      </c>
      <c r="E63" t="s">
        <v>1</v>
      </c>
      <c r="F63" t="s">
        <v>760</v>
      </c>
      <c r="G63">
        <v>163.441</v>
      </c>
      <c r="H63">
        <v>89.66</v>
      </c>
      <c r="I63" t="s">
        <v>710</v>
      </c>
      <c r="J63" t="s">
        <v>711</v>
      </c>
      <c r="K63" t="s">
        <v>711</v>
      </c>
      <c r="L63">
        <v>1</v>
      </c>
      <c r="M63">
        <v>3</v>
      </c>
      <c r="N63" t="s">
        <v>712</v>
      </c>
      <c r="O63" t="s">
        <v>191</v>
      </c>
      <c r="P63" t="s">
        <v>713</v>
      </c>
      <c r="Q63" t="s">
        <v>714</v>
      </c>
      <c r="R63" t="s">
        <v>115</v>
      </c>
      <c r="S63" t="s">
        <v>116</v>
      </c>
      <c r="X63"/>
      <c r="Z63"/>
    </row>
    <row r="64" spans="1:26" x14ac:dyDescent="0.25">
      <c r="A64">
        <v>2108</v>
      </c>
      <c r="B64" t="s">
        <v>192</v>
      </c>
      <c r="C64" t="s">
        <v>246</v>
      </c>
      <c r="E64" t="s">
        <v>1</v>
      </c>
      <c r="F64" t="s">
        <v>761</v>
      </c>
      <c r="G64">
        <v>123.226</v>
      </c>
      <c r="H64">
        <v>62.4</v>
      </c>
      <c r="I64" t="s">
        <v>710</v>
      </c>
      <c r="J64" t="s">
        <v>711</v>
      </c>
      <c r="K64" t="s">
        <v>711</v>
      </c>
      <c r="L64">
        <v>1</v>
      </c>
      <c r="M64">
        <v>2</v>
      </c>
      <c r="N64" t="s">
        <v>712</v>
      </c>
      <c r="O64" t="s">
        <v>191</v>
      </c>
      <c r="P64" t="s">
        <v>713</v>
      </c>
      <c r="Q64" t="s">
        <v>714</v>
      </c>
      <c r="R64" t="s">
        <v>115</v>
      </c>
      <c r="S64" t="s">
        <v>116</v>
      </c>
      <c r="X64"/>
      <c r="Z64"/>
    </row>
    <row r="65" spans="1:26" x14ac:dyDescent="0.25">
      <c r="A65">
        <v>2109</v>
      </c>
      <c r="B65" t="s">
        <v>192</v>
      </c>
      <c r="C65" t="s">
        <v>246</v>
      </c>
      <c r="E65" t="s">
        <v>1</v>
      </c>
      <c r="F65" t="s">
        <v>285</v>
      </c>
      <c r="G65">
        <v>163.91399999999999</v>
      </c>
      <c r="H65">
        <v>89.92</v>
      </c>
      <c r="I65" t="s">
        <v>710</v>
      </c>
      <c r="J65" t="s">
        <v>716</v>
      </c>
      <c r="K65" t="s">
        <v>716</v>
      </c>
      <c r="L65">
        <v>1</v>
      </c>
      <c r="M65">
        <v>3</v>
      </c>
      <c r="N65" t="s">
        <v>712</v>
      </c>
      <c r="O65" t="s">
        <v>191</v>
      </c>
      <c r="P65" t="s">
        <v>713</v>
      </c>
      <c r="Q65" t="s">
        <v>714</v>
      </c>
      <c r="R65" t="s">
        <v>115</v>
      </c>
      <c r="S65" t="s">
        <v>116</v>
      </c>
      <c r="U65">
        <v>1916</v>
      </c>
      <c r="V65" t="s">
        <v>615</v>
      </c>
      <c r="W65">
        <v>16308223883</v>
      </c>
      <c r="X65" t="s">
        <v>762</v>
      </c>
      <c r="Y65" t="s">
        <v>117</v>
      </c>
      <c r="Z65" s="2">
        <v>1143600</v>
      </c>
    </row>
    <row r="66" spans="1:26" x14ac:dyDescent="0.25">
      <c r="A66">
        <v>2110</v>
      </c>
      <c r="B66" t="s">
        <v>192</v>
      </c>
      <c r="C66" t="s">
        <v>246</v>
      </c>
      <c r="E66" t="s">
        <v>1</v>
      </c>
      <c r="F66" t="s">
        <v>763</v>
      </c>
      <c r="G66">
        <v>164.63900000000001</v>
      </c>
      <c r="H66">
        <v>90.41</v>
      </c>
      <c r="I66" t="s">
        <v>710</v>
      </c>
      <c r="J66" t="s">
        <v>711</v>
      </c>
      <c r="K66" t="s">
        <v>711</v>
      </c>
      <c r="L66">
        <v>1</v>
      </c>
      <c r="M66">
        <v>3</v>
      </c>
      <c r="N66" t="s">
        <v>712</v>
      </c>
      <c r="O66" t="s">
        <v>191</v>
      </c>
      <c r="P66" t="s">
        <v>713</v>
      </c>
      <c r="Q66" t="s">
        <v>714</v>
      </c>
      <c r="R66" t="s">
        <v>115</v>
      </c>
      <c r="S66" t="s">
        <v>116</v>
      </c>
      <c r="X66"/>
      <c r="Z66"/>
    </row>
    <row r="67" spans="1:26" x14ac:dyDescent="0.25">
      <c r="A67">
        <v>2111</v>
      </c>
      <c r="B67" t="s">
        <v>192</v>
      </c>
      <c r="C67" t="s">
        <v>246</v>
      </c>
      <c r="E67" t="s">
        <v>1</v>
      </c>
      <c r="F67" t="s">
        <v>764</v>
      </c>
      <c r="G67">
        <v>164.63900000000001</v>
      </c>
      <c r="H67">
        <v>90.41</v>
      </c>
      <c r="I67" t="s">
        <v>710</v>
      </c>
      <c r="J67" t="s">
        <v>711</v>
      </c>
      <c r="K67" t="s">
        <v>711</v>
      </c>
      <c r="L67">
        <v>1</v>
      </c>
      <c r="M67">
        <v>3</v>
      </c>
      <c r="N67" t="s">
        <v>712</v>
      </c>
      <c r="O67" t="s">
        <v>191</v>
      </c>
      <c r="P67" t="s">
        <v>713</v>
      </c>
      <c r="Q67" t="s">
        <v>714</v>
      </c>
      <c r="R67" t="s">
        <v>115</v>
      </c>
      <c r="S67" t="s">
        <v>116</v>
      </c>
      <c r="X67"/>
      <c r="Z67"/>
    </row>
    <row r="68" spans="1:26" x14ac:dyDescent="0.25">
      <c r="A68">
        <v>2112</v>
      </c>
      <c r="B68" t="s">
        <v>192</v>
      </c>
      <c r="C68" t="s">
        <v>246</v>
      </c>
      <c r="E68" t="s">
        <v>1</v>
      </c>
      <c r="F68" t="s">
        <v>765</v>
      </c>
      <c r="G68">
        <v>164.63900000000001</v>
      </c>
      <c r="H68">
        <v>90.41</v>
      </c>
      <c r="I68" t="s">
        <v>710</v>
      </c>
      <c r="J68" t="s">
        <v>711</v>
      </c>
      <c r="K68" t="s">
        <v>711</v>
      </c>
      <c r="L68">
        <v>1</v>
      </c>
      <c r="M68">
        <v>3</v>
      </c>
      <c r="N68" t="s">
        <v>712</v>
      </c>
      <c r="O68" t="s">
        <v>191</v>
      </c>
      <c r="P68" t="s">
        <v>713</v>
      </c>
      <c r="Q68" t="s">
        <v>714</v>
      </c>
      <c r="R68" t="s">
        <v>115</v>
      </c>
      <c r="S68" t="s">
        <v>116</v>
      </c>
      <c r="X68"/>
      <c r="Z68"/>
    </row>
    <row r="69" spans="1:26" x14ac:dyDescent="0.25">
      <c r="A69">
        <v>2113</v>
      </c>
      <c r="B69" t="s">
        <v>192</v>
      </c>
      <c r="C69" t="s">
        <v>246</v>
      </c>
      <c r="E69" t="s">
        <v>1</v>
      </c>
      <c r="F69" t="s">
        <v>766</v>
      </c>
      <c r="G69">
        <v>164.63900000000001</v>
      </c>
      <c r="H69">
        <v>90.41</v>
      </c>
      <c r="I69" t="s">
        <v>710</v>
      </c>
      <c r="J69" t="s">
        <v>711</v>
      </c>
      <c r="K69" t="s">
        <v>711</v>
      </c>
      <c r="L69">
        <v>1</v>
      </c>
      <c r="M69">
        <v>3</v>
      </c>
      <c r="N69" t="s">
        <v>712</v>
      </c>
      <c r="O69" t="s">
        <v>191</v>
      </c>
      <c r="P69" t="s">
        <v>713</v>
      </c>
      <c r="Q69" t="s">
        <v>714</v>
      </c>
      <c r="R69" t="s">
        <v>115</v>
      </c>
      <c r="S69" t="s">
        <v>116</v>
      </c>
      <c r="X69"/>
      <c r="Z69"/>
    </row>
    <row r="70" spans="1:26" x14ac:dyDescent="0.25">
      <c r="A70">
        <v>2114</v>
      </c>
      <c r="B70" t="s">
        <v>192</v>
      </c>
      <c r="C70" t="s">
        <v>246</v>
      </c>
      <c r="E70" t="s">
        <v>1</v>
      </c>
      <c r="F70" t="s">
        <v>767</v>
      </c>
      <c r="G70">
        <v>163.441</v>
      </c>
      <c r="H70">
        <v>89.66</v>
      </c>
      <c r="I70" t="s">
        <v>710</v>
      </c>
      <c r="J70" t="s">
        <v>711</v>
      </c>
      <c r="K70" t="s">
        <v>711</v>
      </c>
      <c r="L70">
        <v>1</v>
      </c>
      <c r="M70">
        <v>3</v>
      </c>
      <c r="N70" t="s">
        <v>712</v>
      </c>
      <c r="O70" t="s">
        <v>191</v>
      </c>
      <c r="P70" t="s">
        <v>713</v>
      </c>
      <c r="Q70" t="s">
        <v>714</v>
      </c>
      <c r="R70" t="s">
        <v>115</v>
      </c>
      <c r="S70" t="s">
        <v>116</v>
      </c>
      <c r="X70"/>
      <c r="Z70"/>
    </row>
    <row r="71" spans="1:26" x14ac:dyDescent="0.25">
      <c r="A71">
        <v>2115</v>
      </c>
      <c r="B71" t="s">
        <v>192</v>
      </c>
      <c r="C71" t="s">
        <v>246</v>
      </c>
      <c r="E71" t="s">
        <v>1</v>
      </c>
      <c r="F71" t="s">
        <v>768</v>
      </c>
      <c r="G71">
        <v>123.226</v>
      </c>
      <c r="H71">
        <v>62.4</v>
      </c>
      <c r="I71" t="s">
        <v>710</v>
      </c>
      <c r="J71" t="s">
        <v>711</v>
      </c>
      <c r="K71" t="s">
        <v>711</v>
      </c>
      <c r="L71">
        <v>1</v>
      </c>
      <c r="M71">
        <v>2</v>
      </c>
      <c r="N71" t="s">
        <v>712</v>
      </c>
      <c r="O71" t="s">
        <v>191</v>
      </c>
      <c r="P71" t="s">
        <v>713</v>
      </c>
      <c r="Q71" t="s">
        <v>714</v>
      </c>
      <c r="R71" t="s">
        <v>115</v>
      </c>
      <c r="S71" t="s">
        <v>116</v>
      </c>
      <c r="X71"/>
      <c r="Z71"/>
    </row>
    <row r="72" spans="1:26" x14ac:dyDescent="0.25">
      <c r="A72">
        <v>2116</v>
      </c>
      <c r="B72" t="s">
        <v>192</v>
      </c>
      <c r="C72" t="s">
        <v>246</v>
      </c>
      <c r="E72" t="s">
        <v>1</v>
      </c>
      <c r="F72" t="s">
        <v>769</v>
      </c>
      <c r="G72">
        <v>163.91399999999999</v>
      </c>
      <c r="H72">
        <v>89.92</v>
      </c>
      <c r="I72" t="s">
        <v>710</v>
      </c>
      <c r="J72" t="s">
        <v>711</v>
      </c>
      <c r="K72" t="s">
        <v>711</v>
      </c>
      <c r="L72">
        <v>1</v>
      </c>
      <c r="M72">
        <v>3</v>
      </c>
      <c r="N72" t="s">
        <v>712</v>
      </c>
      <c r="O72" t="s">
        <v>191</v>
      </c>
      <c r="P72" t="s">
        <v>713</v>
      </c>
      <c r="Q72" t="s">
        <v>714</v>
      </c>
      <c r="R72" t="s">
        <v>115</v>
      </c>
      <c r="S72" t="s">
        <v>116</v>
      </c>
      <c r="X72"/>
      <c r="Z72"/>
    </row>
    <row r="73" spans="1:26" x14ac:dyDescent="0.25">
      <c r="A73">
        <v>2117</v>
      </c>
      <c r="B73" t="s">
        <v>192</v>
      </c>
      <c r="C73" t="s">
        <v>246</v>
      </c>
      <c r="E73" t="s">
        <v>1</v>
      </c>
      <c r="F73" t="s">
        <v>770</v>
      </c>
      <c r="G73">
        <v>164.63900000000001</v>
      </c>
      <c r="H73">
        <v>90.41</v>
      </c>
      <c r="I73" t="s">
        <v>710</v>
      </c>
      <c r="J73" t="s">
        <v>711</v>
      </c>
      <c r="K73" t="s">
        <v>711</v>
      </c>
      <c r="L73">
        <v>1</v>
      </c>
      <c r="M73">
        <v>3</v>
      </c>
      <c r="N73" t="s">
        <v>712</v>
      </c>
      <c r="O73" t="s">
        <v>191</v>
      </c>
      <c r="P73" t="s">
        <v>713</v>
      </c>
      <c r="Q73" t="s">
        <v>714</v>
      </c>
      <c r="R73" t="s">
        <v>115</v>
      </c>
      <c r="S73" t="s">
        <v>116</v>
      </c>
      <c r="X73"/>
      <c r="Z73"/>
    </row>
    <row r="74" spans="1:26" x14ac:dyDescent="0.25">
      <c r="A74">
        <v>2118</v>
      </c>
      <c r="B74" t="s">
        <v>192</v>
      </c>
      <c r="C74" t="s">
        <v>246</v>
      </c>
      <c r="E74" t="s">
        <v>1</v>
      </c>
      <c r="F74" t="s">
        <v>771</v>
      </c>
      <c r="G74">
        <v>163.91399999999999</v>
      </c>
      <c r="H74">
        <v>89.92</v>
      </c>
      <c r="I74" t="s">
        <v>710</v>
      </c>
      <c r="J74" t="s">
        <v>711</v>
      </c>
      <c r="K74" t="s">
        <v>711</v>
      </c>
      <c r="L74">
        <v>1</v>
      </c>
      <c r="M74">
        <v>3</v>
      </c>
      <c r="N74" t="s">
        <v>712</v>
      </c>
      <c r="O74" t="s">
        <v>191</v>
      </c>
      <c r="P74" t="s">
        <v>713</v>
      </c>
      <c r="Q74" t="s">
        <v>714</v>
      </c>
      <c r="R74" t="s">
        <v>115</v>
      </c>
      <c r="S74" t="s">
        <v>116</v>
      </c>
      <c r="X74"/>
      <c r="Z74"/>
    </row>
    <row r="75" spans="1:26" x14ac:dyDescent="0.25">
      <c r="A75">
        <v>2119</v>
      </c>
      <c r="B75" t="s">
        <v>192</v>
      </c>
      <c r="C75" t="s">
        <v>246</v>
      </c>
      <c r="E75" t="s">
        <v>1</v>
      </c>
      <c r="F75" t="s">
        <v>772</v>
      </c>
      <c r="G75">
        <v>164.63900000000001</v>
      </c>
      <c r="H75">
        <v>90.41</v>
      </c>
      <c r="I75" t="s">
        <v>710</v>
      </c>
      <c r="J75" t="s">
        <v>711</v>
      </c>
      <c r="K75" t="s">
        <v>711</v>
      </c>
      <c r="L75">
        <v>1</v>
      </c>
      <c r="M75">
        <v>3</v>
      </c>
      <c r="N75" t="s">
        <v>712</v>
      </c>
      <c r="O75" t="s">
        <v>191</v>
      </c>
      <c r="P75" t="s">
        <v>713</v>
      </c>
      <c r="Q75" t="s">
        <v>714</v>
      </c>
      <c r="R75" t="s">
        <v>115</v>
      </c>
      <c r="S75" t="s">
        <v>116</v>
      </c>
      <c r="X75"/>
      <c r="Z75"/>
    </row>
    <row r="76" spans="1:26" x14ac:dyDescent="0.25">
      <c r="A76">
        <v>2120</v>
      </c>
      <c r="B76" t="s">
        <v>192</v>
      </c>
      <c r="C76" t="s">
        <v>246</v>
      </c>
      <c r="E76" t="s">
        <v>1</v>
      </c>
      <c r="F76" t="s">
        <v>773</v>
      </c>
      <c r="G76">
        <v>164.63900000000001</v>
      </c>
      <c r="H76">
        <v>90.41</v>
      </c>
      <c r="I76" t="s">
        <v>710</v>
      </c>
      <c r="J76" t="s">
        <v>711</v>
      </c>
      <c r="K76" t="s">
        <v>711</v>
      </c>
      <c r="L76">
        <v>1</v>
      </c>
      <c r="M76">
        <v>3</v>
      </c>
      <c r="N76" t="s">
        <v>712</v>
      </c>
      <c r="O76" t="s">
        <v>191</v>
      </c>
      <c r="P76" t="s">
        <v>713</v>
      </c>
      <c r="Q76" t="s">
        <v>714</v>
      </c>
      <c r="R76" t="s">
        <v>115</v>
      </c>
      <c r="S76" t="s">
        <v>116</v>
      </c>
      <c r="X76"/>
      <c r="Z76"/>
    </row>
    <row r="77" spans="1:26" x14ac:dyDescent="0.25">
      <c r="A77">
        <v>2121</v>
      </c>
      <c r="B77" t="s">
        <v>192</v>
      </c>
      <c r="C77" t="s">
        <v>246</v>
      </c>
      <c r="E77" t="s">
        <v>1</v>
      </c>
      <c r="F77" t="s">
        <v>286</v>
      </c>
      <c r="G77">
        <v>163.441</v>
      </c>
      <c r="H77">
        <v>89.66</v>
      </c>
      <c r="I77" t="s">
        <v>710</v>
      </c>
      <c r="J77" t="s">
        <v>716</v>
      </c>
      <c r="K77" t="s">
        <v>716</v>
      </c>
      <c r="L77">
        <v>1</v>
      </c>
      <c r="M77">
        <v>3</v>
      </c>
      <c r="N77" t="s">
        <v>712</v>
      </c>
      <c r="O77" t="s">
        <v>191</v>
      </c>
      <c r="P77" t="s">
        <v>713</v>
      </c>
      <c r="Q77" t="s">
        <v>714</v>
      </c>
      <c r="R77" t="s">
        <v>115</v>
      </c>
      <c r="S77" t="s">
        <v>116</v>
      </c>
      <c r="U77">
        <v>910</v>
      </c>
      <c r="V77" t="s">
        <v>616</v>
      </c>
      <c r="W77">
        <v>23936957886</v>
      </c>
      <c r="X77" t="s">
        <v>774</v>
      </c>
      <c r="Y77" t="s">
        <v>117</v>
      </c>
      <c r="Z77" s="2">
        <v>1195425</v>
      </c>
    </row>
    <row r="78" spans="1:26" x14ac:dyDescent="0.25">
      <c r="A78">
        <v>2122</v>
      </c>
      <c r="B78" t="s">
        <v>192</v>
      </c>
      <c r="C78" t="s">
        <v>246</v>
      </c>
      <c r="E78" t="s">
        <v>1</v>
      </c>
      <c r="F78" t="s">
        <v>775</v>
      </c>
      <c r="G78">
        <v>123.226</v>
      </c>
      <c r="H78">
        <v>62.4</v>
      </c>
      <c r="I78" t="s">
        <v>710</v>
      </c>
      <c r="J78" t="s">
        <v>716</v>
      </c>
      <c r="K78" t="s">
        <v>716</v>
      </c>
      <c r="L78">
        <v>1</v>
      </c>
      <c r="M78">
        <v>2</v>
      </c>
      <c r="N78" t="s">
        <v>712</v>
      </c>
      <c r="O78" t="s">
        <v>191</v>
      </c>
      <c r="P78" t="s">
        <v>713</v>
      </c>
      <c r="Q78" t="s">
        <v>714</v>
      </c>
      <c r="R78" t="s">
        <v>115</v>
      </c>
      <c r="S78" t="s">
        <v>116</v>
      </c>
      <c r="U78">
        <v>3093</v>
      </c>
      <c r="V78" t="s">
        <v>966</v>
      </c>
      <c r="W78">
        <v>32064586334</v>
      </c>
      <c r="X78" t="s">
        <v>1025</v>
      </c>
      <c r="Y78" t="s">
        <v>117</v>
      </c>
      <c r="Z78" s="2">
        <v>759463.75</v>
      </c>
    </row>
    <row r="79" spans="1:26" x14ac:dyDescent="0.25">
      <c r="A79">
        <v>2123</v>
      </c>
      <c r="B79" t="s">
        <v>192</v>
      </c>
      <c r="C79" t="s">
        <v>246</v>
      </c>
      <c r="E79" t="s">
        <v>1</v>
      </c>
      <c r="F79" t="s">
        <v>776</v>
      </c>
      <c r="G79">
        <v>163.91399999999999</v>
      </c>
      <c r="H79">
        <v>89.92</v>
      </c>
      <c r="I79" t="s">
        <v>710</v>
      </c>
      <c r="J79" t="s">
        <v>711</v>
      </c>
      <c r="K79" t="s">
        <v>711</v>
      </c>
      <c r="L79">
        <v>1</v>
      </c>
      <c r="M79">
        <v>3</v>
      </c>
      <c r="N79" t="s">
        <v>712</v>
      </c>
      <c r="O79" t="s">
        <v>191</v>
      </c>
      <c r="P79" t="s">
        <v>713</v>
      </c>
      <c r="Q79" t="s">
        <v>714</v>
      </c>
      <c r="R79" t="s">
        <v>115</v>
      </c>
      <c r="S79" t="s">
        <v>116</v>
      </c>
      <c r="X79"/>
      <c r="Z79"/>
    </row>
    <row r="80" spans="1:26" x14ac:dyDescent="0.25">
      <c r="A80">
        <v>2124</v>
      </c>
      <c r="B80" t="s">
        <v>192</v>
      </c>
      <c r="C80" t="s">
        <v>246</v>
      </c>
      <c r="E80" t="s">
        <v>1</v>
      </c>
      <c r="F80" t="s">
        <v>287</v>
      </c>
      <c r="G80">
        <v>123.226</v>
      </c>
      <c r="H80">
        <v>62.4</v>
      </c>
      <c r="I80" t="s">
        <v>720</v>
      </c>
      <c r="J80" t="s">
        <v>721</v>
      </c>
      <c r="K80" t="s">
        <v>716</v>
      </c>
      <c r="L80">
        <v>1</v>
      </c>
      <c r="M80">
        <v>2</v>
      </c>
      <c r="N80" t="s">
        <v>712</v>
      </c>
      <c r="O80" t="s">
        <v>191</v>
      </c>
      <c r="P80" t="s">
        <v>713</v>
      </c>
      <c r="Q80" t="s">
        <v>714</v>
      </c>
      <c r="R80" t="s">
        <v>115</v>
      </c>
      <c r="S80" t="s">
        <v>116</v>
      </c>
      <c r="U80">
        <v>801</v>
      </c>
      <c r="V80" t="s">
        <v>254</v>
      </c>
      <c r="W80">
        <v>48592482000142</v>
      </c>
      <c r="X80" t="s">
        <v>722</v>
      </c>
      <c r="Y80" t="s">
        <v>117</v>
      </c>
      <c r="Z80">
        <v>1</v>
      </c>
    </row>
    <row r="81" spans="1:26" x14ac:dyDescent="0.25">
      <c r="A81">
        <v>2125</v>
      </c>
      <c r="B81" t="s">
        <v>192</v>
      </c>
      <c r="C81" t="s">
        <v>246</v>
      </c>
      <c r="E81" t="s">
        <v>1</v>
      </c>
      <c r="F81" t="s">
        <v>777</v>
      </c>
      <c r="G81">
        <v>163.91399999999999</v>
      </c>
      <c r="H81">
        <v>89.92</v>
      </c>
      <c r="I81" t="s">
        <v>710</v>
      </c>
      <c r="J81" t="s">
        <v>711</v>
      </c>
      <c r="K81" t="s">
        <v>711</v>
      </c>
      <c r="L81">
        <v>1</v>
      </c>
      <c r="M81">
        <v>3</v>
      </c>
      <c r="N81" t="s">
        <v>712</v>
      </c>
      <c r="O81" t="s">
        <v>191</v>
      </c>
      <c r="P81" t="s">
        <v>713</v>
      </c>
      <c r="Q81" t="s">
        <v>714</v>
      </c>
      <c r="R81" t="s">
        <v>115</v>
      </c>
      <c r="S81" t="s">
        <v>116</v>
      </c>
      <c r="X81"/>
      <c r="Z81"/>
    </row>
    <row r="82" spans="1:26" x14ac:dyDescent="0.25">
      <c r="A82">
        <v>2126</v>
      </c>
      <c r="B82" t="s">
        <v>192</v>
      </c>
      <c r="C82" t="s">
        <v>246</v>
      </c>
      <c r="E82" t="s">
        <v>1</v>
      </c>
      <c r="F82" t="s">
        <v>778</v>
      </c>
      <c r="G82">
        <v>164.63900000000001</v>
      </c>
      <c r="H82">
        <v>90.41</v>
      </c>
      <c r="I82" t="s">
        <v>710</v>
      </c>
      <c r="J82" t="s">
        <v>711</v>
      </c>
      <c r="K82" t="s">
        <v>711</v>
      </c>
      <c r="L82">
        <v>1</v>
      </c>
      <c r="M82">
        <v>3</v>
      </c>
      <c r="N82" t="s">
        <v>712</v>
      </c>
      <c r="O82" t="s">
        <v>191</v>
      </c>
      <c r="P82" t="s">
        <v>713</v>
      </c>
      <c r="Q82" t="s">
        <v>714</v>
      </c>
      <c r="R82" t="s">
        <v>115</v>
      </c>
      <c r="S82" t="s">
        <v>116</v>
      </c>
      <c r="X82"/>
      <c r="Z82"/>
    </row>
    <row r="83" spans="1:26" x14ac:dyDescent="0.25">
      <c r="A83">
        <v>2127</v>
      </c>
      <c r="B83" t="s">
        <v>192</v>
      </c>
      <c r="C83" t="s">
        <v>246</v>
      </c>
      <c r="E83" t="s">
        <v>1</v>
      </c>
      <c r="F83" t="s">
        <v>779</v>
      </c>
      <c r="G83">
        <v>164.63900000000001</v>
      </c>
      <c r="H83">
        <v>90.41</v>
      </c>
      <c r="I83" t="s">
        <v>710</v>
      </c>
      <c r="J83" t="s">
        <v>711</v>
      </c>
      <c r="K83" t="s">
        <v>711</v>
      </c>
      <c r="L83">
        <v>1</v>
      </c>
      <c r="M83">
        <v>3</v>
      </c>
      <c r="N83" t="s">
        <v>712</v>
      </c>
      <c r="O83" t="s">
        <v>191</v>
      </c>
      <c r="P83" t="s">
        <v>713</v>
      </c>
      <c r="Q83" t="s">
        <v>714</v>
      </c>
      <c r="R83" t="s">
        <v>115</v>
      </c>
      <c r="S83" t="s">
        <v>116</v>
      </c>
      <c r="X83"/>
      <c r="Z83"/>
    </row>
    <row r="84" spans="1:26" x14ac:dyDescent="0.25">
      <c r="A84">
        <v>2128</v>
      </c>
      <c r="B84" t="s">
        <v>192</v>
      </c>
      <c r="C84" t="s">
        <v>246</v>
      </c>
      <c r="E84" t="s">
        <v>1</v>
      </c>
      <c r="F84" t="s">
        <v>780</v>
      </c>
      <c r="G84">
        <v>163.441</v>
      </c>
      <c r="H84">
        <v>89.66</v>
      </c>
      <c r="I84" t="s">
        <v>710</v>
      </c>
      <c r="J84" t="s">
        <v>711</v>
      </c>
      <c r="K84" t="s">
        <v>711</v>
      </c>
      <c r="L84">
        <v>1</v>
      </c>
      <c r="M84">
        <v>3</v>
      </c>
      <c r="N84" t="s">
        <v>712</v>
      </c>
      <c r="O84" t="s">
        <v>191</v>
      </c>
      <c r="P84" t="s">
        <v>713</v>
      </c>
      <c r="Q84" t="s">
        <v>714</v>
      </c>
      <c r="R84" t="s">
        <v>115</v>
      </c>
      <c r="S84" t="s">
        <v>116</v>
      </c>
      <c r="X84"/>
      <c r="Z84"/>
    </row>
    <row r="85" spans="1:26" x14ac:dyDescent="0.25">
      <c r="A85">
        <v>2129</v>
      </c>
      <c r="B85" t="s">
        <v>192</v>
      </c>
      <c r="C85" t="s">
        <v>246</v>
      </c>
      <c r="E85" t="s">
        <v>1</v>
      </c>
      <c r="F85" t="s">
        <v>781</v>
      </c>
      <c r="G85">
        <v>123.226</v>
      </c>
      <c r="H85">
        <v>62.4</v>
      </c>
      <c r="I85" t="s">
        <v>710</v>
      </c>
      <c r="J85" t="s">
        <v>711</v>
      </c>
      <c r="K85" t="s">
        <v>711</v>
      </c>
      <c r="L85">
        <v>1</v>
      </c>
      <c r="M85">
        <v>2</v>
      </c>
      <c r="N85" t="s">
        <v>712</v>
      </c>
      <c r="O85" t="s">
        <v>191</v>
      </c>
      <c r="P85" t="s">
        <v>713</v>
      </c>
      <c r="Q85" t="s">
        <v>714</v>
      </c>
      <c r="R85" t="s">
        <v>115</v>
      </c>
      <c r="S85" t="s">
        <v>116</v>
      </c>
      <c r="X85"/>
      <c r="Z85"/>
    </row>
    <row r="86" spans="1:26" x14ac:dyDescent="0.25">
      <c r="A86">
        <v>2130</v>
      </c>
      <c r="B86" t="s">
        <v>192</v>
      </c>
      <c r="C86" t="s">
        <v>246</v>
      </c>
      <c r="E86" t="s">
        <v>1</v>
      </c>
      <c r="F86" t="s">
        <v>782</v>
      </c>
      <c r="G86">
        <v>163.441</v>
      </c>
      <c r="H86">
        <v>89.66</v>
      </c>
      <c r="I86" t="s">
        <v>710</v>
      </c>
      <c r="J86" t="s">
        <v>716</v>
      </c>
      <c r="K86" t="s">
        <v>716</v>
      </c>
      <c r="L86">
        <v>1</v>
      </c>
      <c r="M86">
        <v>3</v>
      </c>
      <c r="N86" t="s">
        <v>712</v>
      </c>
      <c r="O86" t="s">
        <v>191</v>
      </c>
      <c r="P86" t="s">
        <v>713</v>
      </c>
      <c r="Q86" t="s">
        <v>714</v>
      </c>
      <c r="R86" t="s">
        <v>115</v>
      </c>
      <c r="S86" t="s">
        <v>116</v>
      </c>
      <c r="U86">
        <v>3362</v>
      </c>
      <c r="V86" t="s">
        <v>1330</v>
      </c>
      <c r="W86">
        <v>32652632825</v>
      </c>
      <c r="X86" t="s">
        <v>1371</v>
      </c>
      <c r="Y86" t="s">
        <v>117</v>
      </c>
      <c r="Z86" s="2">
        <v>1212800</v>
      </c>
    </row>
    <row r="87" spans="1:26" x14ac:dyDescent="0.25">
      <c r="A87">
        <v>2131</v>
      </c>
      <c r="B87" t="s">
        <v>192</v>
      </c>
      <c r="C87" t="s">
        <v>246</v>
      </c>
      <c r="E87" t="s">
        <v>1</v>
      </c>
      <c r="F87" t="s">
        <v>288</v>
      </c>
      <c r="G87">
        <v>123.226</v>
      </c>
      <c r="H87">
        <v>62.4</v>
      </c>
      <c r="I87" t="s">
        <v>720</v>
      </c>
      <c r="J87" t="s">
        <v>721</v>
      </c>
      <c r="K87" t="s">
        <v>716</v>
      </c>
      <c r="L87">
        <v>1</v>
      </c>
      <c r="M87">
        <v>2</v>
      </c>
      <c r="N87" t="s">
        <v>712</v>
      </c>
      <c r="O87" t="s">
        <v>191</v>
      </c>
      <c r="P87" t="s">
        <v>713</v>
      </c>
      <c r="Q87" t="s">
        <v>714</v>
      </c>
      <c r="R87" t="s">
        <v>115</v>
      </c>
      <c r="S87" t="s">
        <v>116</v>
      </c>
      <c r="U87">
        <v>800</v>
      </c>
      <c r="V87" t="s">
        <v>254</v>
      </c>
      <c r="W87">
        <v>48592482000142</v>
      </c>
      <c r="X87" t="s">
        <v>722</v>
      </c>
      <c r="Y87" t="s">
        <v>117</v>
      </c>
      <c r="Z87">
        <v>1</v>
      </c>
    </row>
    <row r="88" spans="1:26" x14ac:dyDescent="0.25">
      <c r="A88">
        <v>2132</v>
      </c>
      <c r="B88" t="s">
        <v>192</v>
      </c>
      <c r="C88" t="s">
        <v>246</v>
      </c>
      <c r="E88" t="s">
        <v>1</v>
      </c>
      <c r="F88" t="s">
        <v>783</v>
      </c>
      <c r="G88">
        <v>163.91399999999999</v>
      </c>
      <c r="H88">
        <v>89.92</v>
      </c>
      <c r="I88" t="s">
        <v>710</v>
      </c>
      <c r="J88" t="s">
        <v>716</v>
      </c>
      <c r="K88" t="s">
        <v>716</v>
      </c>
      <c r="L88">
        <v>1</v>
      </c>
      <c r="M88">
        <v>3</v>
      </c>
      <c r="N88" t="s">
        <v>712</v>
      </c>
      <c r="O88" t="s">
        <v>191</v>
      </c>
      <c r="P88" t="s">
        <v>713</v>
      </c>
      <c r="Q88" t="s">
        <v>714</v>
      </c>
      <c r="R88" t="s">
        <v>115</v>
      </c>
      <c r="S88" t="s">
        <v>116</v>
      </c>
      <c r="U88">
        <v>3163</v>
      </c>
      <c r="V88" t="s">
        <v>1112</v>
      </c>
      <c r="W88">
        <v>10664522882</v>
      </c>
      <c r="X88" t="s">
        <v>1199</v>
      </c>
      <c r="Y88" t="s">
        <v>117</v>
      </c>
      <c r="Z88" s="2">
        <v>1108373</v>
      </c>
    </row>
    <row r="89" spans="1:26" x14ac:dyDescent="0.25">
      <c r="A89">
        <v>2133</v>
      </c>
      <c r="B89" t="s">
        <v>192</v>
      </c>
      <c r="C89" t="s">
        <v>246</v>
      </c>
      <c r="E89" t="s">
        <v>1</v>
      </c>
      <c r="F89" t="s">
        <v>784</v>
      </c>
      <c r="G89">
        <v>164.63900000000001</v>
      </c>
      <c r="H89">
        <v>90.41</v>
      </c>
      <c r="I89" t="s">
        <v>710</v>
      </c>
      <c r="J89" t="s">
        <v>711</v>
      </c>
      <c r="K89" t="s">
        <v>711</v>
      </c>
      <c r="L89">
        <v>1</v>
      </c>
      <c r="M89">
        <v>3</v>
      </c>
      <c r="N89" t="s">
        <v>712</v>
      </c>
      <c r="O89" t="s">
        <v>191</v>
      </c>
      <c r="P89" t="s">
        <v>713</v>
      </c>
      <c r="Q89" t="s">
        <v>714</v>
      </c>
      <c r="R89" t="s">
        <v>115</v>
      </c>
      <c r="S89" t="s">
        <v>116</v>
      </c>
      <c r="X89"/>
      <c r="Z89"/>
    </row>
    <row r="90" spans="1:26" x14ac:dyDescent="0.25">
      <c r="A90">
        <v>2134</v>
      </c>
      <c r="B90" t="s">
        <v>192</v>
      </c>
      <c r="C90" t="s">
        <v>246</v>
      </c>
      <c r="E90" t="s">
        <v>1</v>
      </c>
      <c r="F90" t="s">
        <v>785</v>
      </c>
      <c r="G90">
        <v>164.63900000000001</v>
      </c>
      <c r="H90">
        <v>90.41</v>
      </c>
      <c r="I90" t="s">
        <v>710</v>
      </c>
      <c r="J90" t="s">
        <v>711</v>
      </c>
      <c r="K90" t="s">
        <v>711</v>
      </c>
      <c r="L90">
        <v>1</v>
      </c>
      <c r="M90">
        <v>3</v>
      </c>
      <c r="N90" t="s">
        <v>712</v>
      </c>
      <c r="O90" t="s">
        <v>191</v>
      </c>
      <c r="P90" t="s">
        <v>713</v>
      </c>
      <c r="Q90" t="s">
        <v>714</v>
      </c>
      <c r="R90" t="s">
        <v>115</v>
      </c>
      <c r="S90" t="s">
        <v>116</v>
      </c>
      <c r="X90"/>
      <c r="Z90"/>
    </row>
    <row r="91" spans="1:26" x14ac:dyDescent="0.25">
      <c r="A91">
        <v>2135</v>
      </c>
      <c r="B91" t="s">
        <v>192</v>
      </c>
      <c r="C91" t="s">
        <v>246</v>
      </c>
      <c r="E91" t="s">
        <v>1</v>
      </c>
      <c r="F91" t="s">
        <v>289</v>
      </c>
      <c r="G91">
        <v>163.441</v>
      </c>
      <c r="H91">
        <v>89.66</v>
      </c>
      <c r="I91" t="s">
        <v>710</v>
      </c>
      <c r="J91" t="s">
        <v>716</v>
      </c>
      <c r="K91" t="s">
        <v>716</v>
      </c>
      <c r="L91">
        <v>1</v>
      </c>
      <c r="M91">
        <v>3</v>
      </c>
      <c r="N91" t="s">
        <v>712</v>
      </c>
      <c r="O91" t="s">
        <v>191</v>
      </c>
      <c r="P91" t="s">
        <v>713</v>
      </c>
      <c r="Q91" t="s">
        <v>714</v>
      </c>
      <c r="R91" t="s">
        <v>115</v>
      </c>
      <c r="S91" t="s">
        <v>116</v>
      </c>
      <c r="U91">
        <v>2932</v>
      </c>
      <c r="V91" t="s">
        <v>688</v>
      </c>
      <c r="W91">
        <v>36923242860</v>
      </c>
      <c r="X91" t="s">
        <v>786</v>
      </c>
      <c r="Y91" t="s">
        <v>117</v>
      </c>
      <c r="Z91" s="2">
        <v>1120380.8999999999</v>
      </c>
    </row>
    <row r="92" spans="1:26" x14ac:dyDescent="0.25">
      <c r="A92">
        <v>2136</v>
      </c>
      <c r="B92" t="s">
        <v>192</v>
      </c>
      <c r="C92" t="s">
        <v>246</v>
      </c>
      <c r="E92" t="s">
        <v>1</v>
      </c>
      <c r="F92" t="s">
        <v>787</v>
      </c>
      <c r="G92">
        <v>164.63900000000001</v>
      </c>
      <c r="H92">
        <v>90.41</v>
      </c>
      <c r="I92" t="s">
        <v>710</v>
      </c>
      <c r="J92" t="s">
        <v>711</v>
      </c>
      <c r="K92" t="s">
        <v>711</v>
      </c>
      <c r="L92">
        <v>1</v>
      </c>
      <c r="M92">
        <v>3</v>
      </c>
      <c r="N92" t="s">
        <v>712</v>
      </c>
      <c r="O92" t="s">
        <v>191</v>
      </c>
      <c r="P92" t="s">
        <v>713</v>
      </c>
      <c r="Q92" t="s">
        <v>714</v>
      </c>
      <c r="R92" t="s">
        <v>115</v>
      </c>
      <c r="S92" t="s">
        <v>116</v>
      </c>
      <c r="X92"/>
      <c r="Z92"/>
    </row>
    <row r="93" spans="1:26" x14ac:dyDescent="0.25">
      <c r="A93">
        <v>2137</v>
      </c>
      <c r="B93" t="s">
        <v>192</v>
      </c>
      <c r="C93" t="s">
        <v>246</v>
      </c>
      <c r="E93" t="s">
        <v>1</v>
      </c>
      <c r="F93" t="s">
        <v>788</v>
      </c>
      <c r="G93">
        <v>163.441</v>
      </c>
      <c r="H93">
        <v>89.66</v>
      </c>
      <c r="I93" t="s">
        <v>710</v>
      </c>
      <c r="J93" t="s">
        <v>716</v>
      </c>
      <c r="K93" t="s">
        <v>716</v>
      </c>
      <c r="L93">
        <v>1</v>
      </c>
      <c r="M93">
        <v>3</v>
      </c>
      <c r="N93" t="s">
        <v>712</v>
      </c>
      <c r="O93" t="s">
        <v>191</v>
      </c>
      <c r="P93" t="s">
        <v>713</v>
      </c>
      <c r="Q93" t="s">
        <v>714</v>
      </c>
      <c r="R93" t="s">
        <v>115</v>
      </c>
      <c r="S93" t="s">
        <v>116</v>
      </c>
      <c r="U93">
        <v>3344</v>
      </c>
      <c r="V93" t="s">
        <v>1329</v>
      </c>
      <c r="W93">
        <v>36651179845</v>
      </c>
      <c r="X93" t="s">
        <v>1372</v>
      </c>
      <c r="Y93" t="s">
        <v>117</v>
      </c>
      <c r="Z93" s="2">
        <v>1244162.25</v>
      </c>
    </row>
    <row r="94" spans="1:26" x14ac:dyDescent="0.25">
      <c r="A94">
        <v>2138</v>
      </c>
      <c r="B94" t="s">
        <v>192</v>
      </c>
      <c r="C94" t="s">
        <v>246</v>
      </c>
      <c r="E94" t="s">
        <v>1</v>
      </c>
      <c r="F94" t="s">
        <v>789</v>
      </c>
      <c r="G94">
        <v>123.226</v>
      </c>
      <c r="H94">
        <v>62.4</v>
      </c>
      <c r="I94" t="s">
        <v>710</v>
      </c>
      <c r="J94" t="s">
        <v>716</v>
      </c>
      <c r="K94" t="s">
        <v>716</v>
      </c>
      <c r="L94">
        <v>1</v>
      </c>
      <c r="M94">
        <v>2</v>
      </c>
      <c r="N94" t="s">
        <v>712</v>
      </c>
      <c r="O94" t="s">
        <v>191</v>
      </c>
      <c r="P94" t="s">
        <v>713</v>
      </c>
      <c r="Q94" t="s">
        <v>714</v>
      </c>
      <c r="R94" t="s">
        <v>115</v>
      </c>
      <c r="S94" t="s">
        <v>116</v>
      </c>
      <c r="U94">
        <v>3242</v>
      </c>
      <c r="V94" t="s">
        <v>1210</v>
      </c>
      <c r="W94">
        <v>43260427880</v>
      </c>
      <c r="X94" t="s">
        <v>1260</v>
      </c>
      <c r="Y94" t="s">
        <v>117</v>
      </c>
      <c r="Z94" s="2">
        <v>820563.81</v>
      </c>
    </row>
    <row r="95" spans="1:26" x14ac:dyDescent="0.25">
      <c r="A95">
        <v>2139</v>
      </c>
      <c r="B95" t="s">
        <v>192</v>
      </c>
      <c r="C95" t="s">
        <v>246</v>
      </c>
      <c r="E95" t="s">
        <v>1</v>
      </c>
      <c r="F95" t="s">
        <v>790</v>
      </c>
      <c r="G95">
        <v>163.91399999999999</v>
      </c>
      <c r="H95">
        <v>89.92</v>
      </c>
      <c r="I95" t="s">
        <v>710</v>
      </c>
      <c r="J95" t="s">
        <v>716</v>
      </c>
      <c r="K95" t="s">
        <v>716</v>
      </c>
      <c r="L95">
        <v>1</v>
      </c>
      <c r="M95">
        <v>3</v>
      </c>
      <c r="N95" t="s">
        <v>712</v>
      </c>
      <c r="O95" t="s">
        <v>191</v>
      </c>
      <c r="P95" t="s">
        <v>713</v>
      </c>
      <c r="Q95" t="s">
        <v>714</v>
      </c>
      <c r="R95" t="s">
        <v>115</v>
      </c>
      <c r="S95" t="s">
        <v>116</v>
      </c>
      <c r="U95">
        <v>3157</v>
      </c>
      <c r="V95" t="s">
        <v>1115</v>
      </c>
      <c r="W95">
        <v>98264460682</v>
      </c>
      <c r="X95" t="s">
        <v>1145</v>
      </c>
      <c r="Y95" t="s">
        <v>117</v>
      </c>
      <c r="Z95" s="2">
        <v>1137235.6599999999</v>
      </c>
    </row>
    <row r="96" spans="1:26" x14ac:dyDescent="0.25">
      <c r="A96">
        <v>2140</v>
      </c>
      <c r="B96" t="s">
        <v>192</v>
      </c>
      <c r="C96" t="s">
        <v>246</v>
      </c>
      <c r="E96" t="s">
        <v>1</v>
      </c>
      <c r="F96" t="s">
        <v>791</v>
      </c>
      <c r="G96">
        <v>164.63900000000001</v>
      </c>
      <c r="H96">
        <v>90.41</v>
      </c>
      <c r="I96" t="s">
        <v>710</v>
      </c>
      <c r="J96" t="s">
        <v>711</v>
      </c>
      <c r="K96" t="s">
        <v>711</v>
      </c>
      <c r="L96">
        <v>1</v>
      </c>
      <c r="M96">
        <v>3</v>
      </c>
      <c r="N96" t="s">
        <v>712</v>
      </c>
      <c r="O96" t="s">
        <v>191</v>
      </c>
      <c r="P96" t="s">
        <v>713</v>
      </c>
      <c r="Q96" t="s">
        <v>714</v>
      </c>
      <c r="R96" t="s">
        <v>115</v>
      </c>
      <c r="S96" t="s">
        <v>116</v>
      </c>
      <c r="X96"/>
      <c r="Z96"/>
    </row>
    <row r="97" spans="1:26" x14ac:dyDescent="0.25">
      <c r="A97">
        <v>2141</v>
      </c>
      <c r="B97" t="s">
        <v>192</v>
      </c>
      <c r="C97" t="s">
        <v>246</v>
      </c>
      <c r="E97" t="s">
        <v>1</v>
      </c>
      <c r="F97" t="s">
        <v>792</v>
      </c>
      <c r="G97">
        <v>164.63900000000001</v>
      </c>
      <c r="H97">
        <v>90.41</v>
      </c>
      <c r="I97" t="s">
        <v>710</v>
      </c>
      <c r="J97" t="s">
        <v>711</v>
      </c>
      <c r="K97" t="s">
        <v>711</v>
      </c>
      <c r="L97">
        <v>1</v>
      </c>
      <c r="M97">
        <v>3</v>
      </c>
      <c r="N97" t="s">
        <v>712</v>
      </c>
      <c r="O97" t="s">
        <v>191</v>
      </c>
      <c r="P97" t="s">
        <v>713</v>
      </c>
      <c r="Q97" t="s">
        <v>714</v>
      </c>
      <c r="R97" t="s">
        <v>115</v>
      </c>
      <c r="S97" t="s">
        <v>116</v>
      </c>
      <c r="X97"/>
      <c r="Z97"/>
    </row>
    <row r="98" spans="1:26" x14ac:dyDescent="0.25">
      <c r="A98">
        <v>2142</v>
      </c>
      <c r="B98" t="s">
        <v>192</v>
      </c>
      <c r="C98" t="s">
        <v>246</v>
      </c>
      <c r="E98" t="s">
        <v>1</v>
      </c>
      <c r="F98" t="s">
        <v>793</v>
      </c>
      <c r="G98">
        <v>164.63900000000001</v>
      </c>
      <c r="H98">
        <v>90.41</v>
      </c>
      <c r="I98" t="s">
        <v>710</v>
      </c>
      <c r="J98" t="s">
        <v>711</v>
      </c>
      <c r="K98" t="s">
        <v>711</v>
      </c>
      <c r="L98">
        <v>1</v>
      </c>
      <c r="M98">
        <v>3</v>
      </c>
      <c r="N98" t="s">
        <v>712</v>
      </c>
      <c r="O98" t="s">
        <v>191</v>
      </c>
      <c r="P98" t="s">
        <v>713</v>
      </c>
      <c r="Q98" t="s">
        <v>714</v>
      </c>
      <c r="R98" t="s">
        <v>115</v>
      </c>
      <c r="S98" t="s">
        <v>116</v>
      </c>
      <c r="X98"/>
      <c r="Z98"/>
    </row>
    <row r="99" spans="1:26" x14ac:dyDescent="0.25">
      <c r="A99">
        <v>2143</v>
      </c>
      <c r="B99" t="s">
        <v>192</v>
      </c>
      <c r="C99" t="s">
        <v>246</v>
      </c>
      <c r="E99" t="s">
        <v>1</v>
      </c>
      <c r="F99" t="s">
        <v>794</v>
      </c>
      <c r="G99">
        <v>164.63900000000001</v>
      </c>
      <c r="H99">
        <v>90.41</v>
      </c>
      <c r="I99" t="s">
        <v>710</v>
      </c>
      <c r="J99" t="s">
        <v>711</v>
      </c>
      <c r="K99" t="s">
        <v>711</v>
      </c>
      <c r="L99">
        <v>1</v>
      </c>
      <c r="M99">
        <v>3</v>
      </c>
      <c r="N99" t="s">
        <v>712</v>
      </c>
      <c r="O99" t="s">
        <v>191</v>
      </c>
      <c r="P99" t="s">
        <v>713</v>
      </c>
      <c r="Q99" t="s">
        <v>714</v>
      </c>
      <c r="R99" t="s">
        <v>115</v>
      </c>
      <c r="S99" t="s">
        <v>116</v>
      </c>
      <c r="X99"/>
      <c r="Z99"/>
    </row>
    <row r="100" spans="1:26" x14ac:dyDescent="0.25">
      <c r="A100">
        <v>2144</v>
      </c>
      <c r="B100" t="s">
        <v>192</v>
      </c>
      <c r="C100" t="s">
        <v>246</v>
      </c>
      <c r="E100" t="s">
        <v>1</v>
      </c>
      <c r="F100" t="s">
        <v>193</v>
      </c>
      <c r="G100">
        <v>163.441</v>
      </c>
      <c r="H100">
        <v>89.66</v>
      </c>
      <c r="I100" t="s">
        <v>720</v>
      </c>
      <c r="J100" t="s">
        <v>721</v>
      </c>
      <c r="K100" t="s">
        <v>716</v>
      </c>
      <c r="L100">
        <v>1</v>
      </c>
      <c r="M100">
        <v>3</v>
      </c>
      <c r="N100" t="s">
        <v>712</v>
      </c>
      <c r="O100" t="s">
        <v>191</v>
      </c>
      <c r="P100" t="s">
        <v>713</v>
      </c>
      <c r="Q100" t="s">
        <v>714</v>
      </c>
      <c r="R100" t="s">
        <v>115</v>
      </c>
      <c r="S100" t="s">
        <v>116</v>
      </c>
      <c r="U100">
        <v>799</v>
      </c>
      <c r="V100" t="s">
        <v>254</v>
      </c>
      <c r="W100">
        <v>48592482000142</v>
      </c>
      <c r="X100" t="s">
        <v>722</v>
      </c>
      <c r="Y100" t="s">
        <v>117</v>
      </c>
      <c r="Z100">
        <v>1</v>
      </c>
    </row>
    <row r="101" spans="1:26" x14ac:dyDescent="0.25">
      <c r="A101">
        <v>2145</v>
      </c>
      <c r="B101" t="s">
        <v>192</v>
      </c>
      <c r="C101" t="s">
        <v>246</v>
      </c>
      <c r="E101" t="s">
        <v>1</v>
      </c>
      <c r="F101" t="s">
        <v>795</v>
      </c>
      <c r="G101">
        <v>123.226</v>
      </c>
      <c r="H101">
        <v>62.4</v>
      </c>
      <c r="I101" t="s">
        <v>710</v>
      </c>
      <c r="J101" t="s">
        <v>716</v>
      </c>
      <c r="K101" t="s">
        <v>716</v>
      </c>
      <c r="L101">
        <v>1</v>
      </c>
      <c r="M101">
        <v>2</v>
      </c>
      <c r="N101" t="s">
        <v>712</v>
      </c>
      <c r="O101" t="s">
        <v>191</v>
      </c>
      <c r="P101" t="s">
        <v>713</v>
      </c>
      <c r="Q101" t="s">
        <v>714</v>
      </c>
      <c r="R101" t="s">
        <v>115</v>
      </c>
      <c r="S101" t="s">
        <v>116</v>
      </c>
      <c r="U101">
        <v>3139</v>
      </c>
      <c r="V101" t="s">
        <v>1034</v>
      </c>
      <c r="W101">
        <v>38710029842</v>
      </c>
      <c r="X101" t="s">
        <v>1105</v>
      </c>
      <c r="Y101" t="s">
        <v>117</v>
      </c>
      <c r="Z101" s="2">
        <v>754189.13</v>
      </c>
    </row>
    <row r="102" spans="1:26" x14ac:dyDescent="0.25">
      <c r="A102">
        <v>2146</v>
      </c>
      <c r="B102" t="s">
        <v>192</v>
      </c>
      <c r="C102" t="s">
        <v>246</v>
      </c>
      <c r="E102" t="s">
        <v>1</v>
      </c>
      <c r="F102" t="s">
        <v>796</v>
      </c>
      <c r="G102">
        <v>163.91399999999999</v>
      </c>
      <c r="H102">
        <v>89.92</v>
      </c>
      <c r="I102" t="s">
        <v>710</v>
      </c>
      <c r="J102" t="s">
        <v>716</v>
      </c>
      <c r="K102" t="s">
        <v>716</v>
      </c>
      <c r="L102">
        <v>1</v>
      </c>
      <c r="M102">
        <v>3</v>
      </c>
      <c r="N102" t="s">
        <v>712</v>
      </c>
      <c r="O102" t="s">
        <v>191</v>
      </c>
      <c r="P102" t="s">
        <v>713</v>
      </c>
      <c r="Q102" t="s">
        <v>714</v>
      </c>
      <c r="R102" t="s">
        <v>115</v>
      </c>
      <c r="S102" t="s">
        <v>116</v>
      </c>
      <c r="U102">
        <v>3086</v>
      </c>
      <c r="V102" t="s">
        <v>960</v>
      </c>
      <c r="W102">
        <v>25306569838</v>
      </c>
      <c r="X102" t="s">
        <v>1106</v>
      </c>
      <c r="Y102" t="s">
        <v>117</v>
      </c>
      <c r="Z102" s="2">
        <v>1093475</v>
      </c>
    </row>
    <row r="103" spans="1:26" x14ac:dyDescent="0.25">
      <c r="A103">
        <v>2147</v>
      </c>
      <c r="B103" t="s">
        <v>192</v>
      </c>
      <c r="C103" t="s">
        <v>246</v>
      </c>
      <c r="E103" t="s">
        <v>1</v>
      </c>
      <c r="F103" t="s">
        <v>797</v>
      </c>
      <c r="G103">
        <v>164.63900000000001</v>
      </c>
      <c r="H103">
        <v>90.41</v>
      </c>
      <c r="I103" t="s">
        <v>710</v>
      </c>
      <c r="J103" t="s">
        <v>711</v>
      </c>
      <c r="K103" t="s">
        <v>711</v>
      </c>
      <c r="L103">
        <v>1</v>
      </c>
      <c r="M103">
        <v>3</v>
      </c>
      <c r="N103" t="s">
        <v>712</v>
      </c>
      <c r="O103" t="s">
        <v>191</v>
      </c>
      <c r="P103" t="s">
        <v>713</v>
      </c>
      <c r="Q103" t="s">
        <v>714</v>
      </c>
      <c r="R103" t="s">
        <v>115</v>
      </c>
      <c r="S103" t="s">
        <v>116</v>
      </c>
      <c r="X103"/>
      <c r="Z103"/>
    </row>
    <row r="104" spans="1:26" x14ac:dyDescent="0.25">
      <c r="A104">
        <v>2148</v>
      </c>
      <c r="B104" t="s">
        <v>192</v>
      </c>
      <c r="C104" t="s">
        <v>246</v>
      </c>
      <c r="E104" t="s">
        <v>1</v>
      </c>
      <c r="F104" t="s">
        <v>798</v>
      </c>
      <c r="G104">
        <v>163.91399999999999</v>
      </c>
      <c r="H104">
        <v>89.92</v>
      </c>
      <c r="I104" t="s">
        <v>710</v>
      </c>
      <c r="J104" t="s">
        <v>711</v>
      </c>
      <c r="K104" t="s">
        <v>711</v>
      </c>
      <c r="L104">
        <v>1</v>
      </c>
      <c r="M104">
        <v>3</v>
      </c>
      <c r="N104" t="s">
        <v>712</v>
      </c>
      <c r="O104" t="s">
        <v>191</v>
      </c>
      <c r="P104" t="s">
        <v>713</v>
      </c>
      <c r="Q104" t="s">
        <v>714</v>
      </c>
      <c r="R104" t="s">
        <v>115</v>
      </c>
      <c r="S104" t="s">
        <v>116</v>
      </c>
      <c r="X104"/>
      <c r="Z104"/>
    </row>
    <row r="105" spans="1:26" x14ac:dyDescent="0.25">
      <c r="A105">
        <v>2149</v>
      </c>
      <c r="B105" t="s">
        <v>192</v>
      </c>
      <c r="C105" t="s">
        <v>246</v>
      </c>
      <c r="E105" t="s">
        <v>1</v>
      </c>
      <c r="F105" t="s">
        <v>799</v>
      </c>
      <c r="G105">
        <v>164.63900000000001</v>
      </c>
      <c r="H105">
        <v>90.41</v>
      </c>
      <c r="I105" t="s">
        <v>710</v>
      </c>
      <c r="J105" t="s">
        <v>711</v>
      </c>
      <c r="K105" t="s">
        <v>711</v>
      </c>
      <c r="L105">
        <v>1</v>
      </c>
      <c r="M105">
        <v>3</v>
      </c>
      <c r="N105" t="s">
        <v>712</v>
      </c>
      <c r="O105" t="s">
        <v>191</v>
      </c>
      <c r="P105" t="s">
        <v>713</v>
      </c>
      <c r="Q105" t="s">
        <v>714</v>
      </c>
      <c r="R105" t="s">
        <v>115</v>
      </c>
      <c r="S105" t="s">
        <v>116</v>
      </c>
      <c r="X105"/>
      <c r="Z105"/>
    </row>
    <row r="106" spans="1:26" x14ac:dyDescent="0.25">
      <c r="A106">
        <v>2150</v>
      </c>
      <c r="B106" t="s">
        <v>192</v>
      </c>
      <c r="C106" t="s">
        <v>246</v>
      </c>
      <c r="E106" t="s">
        <v>1</v>
      </c>
      <c r="F106" t="s">
        <v>800</v>
      </c>
      <c r="G106">
        <v>164.63900000000001</v>
      </c>
      <c r="H106">
        <v>90.41</v>
      </c>
      <c r="I106" t="s">
        <v>710</v>
      </c>
      <c r="J106" t="s">
        <v>711</v>
      </c>
      <c r="K106" t="s">
        <v>711</v>
      </c>
      <c r="L106">
        <v>1</v>
      </c>
      <c r="M106">
        <v>3</v>
      </c>
      <c r="N106" t="s">
        <v>712</v>
      </c>
      <c r="O106" t="s">
        <v>191</v>
      </c>
      <c r="P106" t="s">
        <v>713</v>
      </c>
      <c r="Q106" t="s">
        <v>714</v>
      </c>
      <c r="R106" t="s">
        <v>115</v>
      </c>
      <c r="S106" t="s">
        <v>116</v>
      </c>
      <c r="X106"/>
      <c r="Z106"/>
    </row>
    <row r="107" spans="1:26" x14ac:dyDescent="0.25">
      <c r="A107">
        <v>2151</v>
      </c>
      <c r="B107" t="s">
        <v>192</v>
      </c>
      <c r="C107" t="s">
        <v>246</v>
      </c>
      <c r="E107" t="s">
        <v>1</v>
      </c>
      <c r="F107" t="s">
        <v>194</v>
      </c>
      <c r="G107">
        <v>163.441</v>
      </c>
      <c r="H107">
        <v>89.66</v>
      </c>
      <c r="I107" t="s">
        <v>720</v>
      </c>
      <c r="J107" t="s">
        <v>721</v>
      </c>
      <c r="K107" t="s">
        <v>716</v>
      </c>
      <c r="L107">
        <v>1</v>
      </c>
      <c r="M107">
        <v>3</v>
      </c>
      <c r="N107" t="s">
        <v>712</v>
      </c>
      <c r="O107" t="s">
        <v>191</v>
      </c>
      <c r="P107" t="s">
        <v>713</v>
      </c>
      <c r="Q107" t="s">
        <v>714</v>
      </c>
      <c r="R107" t="s">
        <v>115</v>
      </c>
      <c r="S107" t="s">
        <v>116</v>
      </c>
      <c r="U107">
        <v>798</v>
      </c>
      <c r="V107" t="s">
        <v>254</v>
      </c>
      <c r="W107">
        <v>48592482000142</v>
      </c>
      <c r="X107" t="s">
        <v>722</v>
      </c>
      <c r="Y107" t="s">
        <v>117</v>
      </c>
      <c r="Z107">
        <v>1</v>
      </c>
    </row>
    <row r="108" spans="1:26" x14ac:dyDescent="0.25">
      <c r="A108">
        <v>2152</v>
      </c>
      <c r="B108" t="s">
        <v>192</v>
      </c>
      <c r="C108" t="s">
        <v>246</v>
      </c>
      <c r="E108" t="s">
        <v>1</v>
      </c>
      <c r="F108" t="s">
        <v>801</v>
      </c>
      <c r="G108">
        <v>123.226</v>
      </c>
      <c r="H108">
        <v>62.4</v>
      </c>
      <c r="I108" t="s">
        <v>710</v>
      </c>
      <c r="J108" t="s">
        <v>716</v>
      </c>
      <c r="K108" t="s">
        <v>716</v>
      </c>
      <c r="L108">
        <v>1</v>
      </c>
      <c r="M108">
        <v>2</v>
      </c>
      <c r="N108" t="s">
        <v>712</v>
      </c>
      <c r="O108" t="s">
        <v>191</v>
      </c>
      <c r="P108" t="s">
        <v>713</v>
      </c>
      <c r="Q108" t="s">
        <v>714</v>
      </c>
      <c r="R108" t="s">
        <v>115</v>
      </c>
      <c r="S108" t="s">
        <v>116</v>
      </c>
      <c r="U108">
        <v>3329</v>
      </c>
      <c r="V108" t="s">
        <v>1280</v>
      </c>
      <c r="W108">
        <v>8965893666</v>
      </c>
      <c r="X108" t="s">
        <v>1322</v>
      </c>
      <c r="Y108" t="s">
        <v>117</v>
      </c>
      <c r="Z108" s="2">
        <v>831600</v>
      </c>
    </row>
    <row r="109" spans="1:26" x14ac:dyDescent="0.25">
      <c r="A109">
        <v>2153</v>
      </c>
      <c r="B109" t="s">
        <v>192</v>
      </c>
      <c r="C109" t="s">
        <v>246</v>
      </c>
      <c r="E109" t="s">
        <v>1</v>
      </c>
      <c r="F109" t="s">
        <v>802</v>
      </c>
      <c r="G109">
        <v>163.91399999999999</v>
      </c>
      <c r="H109">
        <v>89.92</v>
      </c>
      <c r="I109" t="s">
        <v>710</v>
      </c>
      <c r="J109" t="s">
        <v>716</v>
      </c>
      <c r="K109" t="s">
        <v>716</v>
      </c>
      <c r="L109">
        <v>1</v>
      </c>
      <c r="M109">
        <v>3</v>
      </c>
      <c r="N109" t="s">
        <v>712</v>
      </c>
      <c r="O109" t="s">
        <v>191</v>
      </c>
      <c r="P109" t="s">
        <v>713</v>
      </c>
      <c r="Q109" t="s">
        <v>714</v>
      </c>
      <c r="R109" t="s">
        <v>115</v>
      </c>
      <c r="S109" t="s">
        <v>116</v>
      </c>
      <c r="U109">
        <v>3146</v>
      </c>
      <c r="V109" t="s">
        <v>1032</v>
      </c>
      <c r="W109">
        <v>38913721830</v>
      </c>
      <c r="X109" t="s">
        <v>1146</v>
      </c>
      <c r="Y109" t="s">
        <v>117</v>
      </c>
      <c r="Z109" s="2">
        <v>1104705</v>
      </c>
    </row>
    <row r="110" spans="1:26" x14ac:dyDescent="0.25">
      <c r="A110">
        <v>2154</v>
      </c>
      <c r="B110" t="s">
        <v>192</v>
      </c>
      <c r="C110" t="s">
        <v>246</v>
      </c>
      <c r="E110" t="s">
        <v>1</v>
      </c>
      <c r="F110" t="s">
        <v>803</v>
      </c>
      <c r="G110">
        <v>123.226</v>
      </c>
      <c r="H110">
        <v>62.4</v>
      </c>
      <c r="I110" t="s">
        <v>710</v>
      </c>
      <c r="J110" t="s">
        <v>716</v>
      </c>
      <c r="K110" t="s">
        <v>716</v>
      </c>
      <c r="L110">
        <v>1</v>
      </c>
      <c r="M110">
        <v>2</v>
      </c>
      <c r="N110" t="s">
        <v>712</v>
      </c>
      <c r="O110" t="s">
        <v>191</v>
      </c>
      <c r="P110" t="s">
        <v>713</v>
      </c>
      <c r="Q110" t="s">
        <v>714</v>
      </c>
      <c r="R110" t="s">
        <v>115</v>
      </c>
      <c r="S110" t="s">
        <v>116</v>
      </c>
      <c r="U110">
        <v>3301</v>
      </c>
      <c r="V110" t="s">
        <v>1261</v>
      </c>
      <c r="W110">
        <v>2867502446</v>
      </c>
      <c r="X110" t="s">
        <v>1262</v>
      </c>
      <c r="Y110" t="s">
        <v>117</v>
      </c>
      <c r="Z110" s="2">
        <v>808542.86</v>
      </c>
    </row>
    <row r="111" spans="1:26" x14ac:dyDescent="0.25">
      <c r="A111">
        <v>2155</v>
      </c>
      <c r="B111" t="s">
        <v>192</v>
      </c>
      <c r="C111" t="s">
        <v>246</v>
      </c>
      <c r="E111" t="s">
        <v>1</v>
      </c>
      <c r="F111" t="s">
        <v>804</v>
      </c>
      <c r="G111">
        <v>163.91399999999999</v>
      </c>
      <c r="H111">
        <v>89.92</v>
      </c>
      <c r="I111" t="s">
        <v>710</v>
      </c>
      <c r="J111" t="s">
        <v>716</v>
      </c>
      <c r="K111" t="s">
        <v>716</v>
      </c>
      <c r="L111">
        <v>1</v>
      </c>
      <c r="M111">
        <v>3</v>
      </c>
      <c r="N111" t="s">
        <v>712</v>
      </c>
      <c r="O111" t="s">
        <v>191</v>
      </c>
      <c r="P111" t="s">
        <v>713</v>
      </c>
      <c r="Q111" t="s">
        <v>714</v>
      </c>
      <c r="R111" t="s">
        <v>115</v>
      </c>
      <c r="S111" t="s">
        <v>116</v>
      </c>
      <c r="U111">
        <v>3135</v>
      </c>
      <c r="V111" t="s">
        <v>1030</v>
      </c>
      <c r="W111">
        <v>21713625881</v>
      </c>
      <c r="X111" t="s">
        <v>1107</v>
      </c>
      <c r="Y111" t="s">
        <v>117</v>
      </c>
      <c r="Z111" s="2">
        <v>1082758</v>
      </c>
    </row>
    <row r="112" spans="1:26" x14ac:dyDescent="0.25">
      <c r="A112">
        <v>2156</v>
      </c>
      <c r="B112" t="s">
        <v>192</v>
      </c>
      <c r="C112" t="s">
        <v>246</v>
      </c>
      <c r="E112" t="s">
        <v>1</v>
      </c>
      <c r="F112" t="s">
        <v>805</v>
      </c>
      <c r="G112">
        <v>164.63900000000001</v>
      </c>
      <c r="H112">
        <v>90.41</v>
      </c>
      <c r="I112" t="s">
        <v>710</v>
      </c>
      <c r="J112" t="s">
        <v>711</v>
      </c>
      <c r="K112" t="s">
        <v>711</v>
      </c>
      <c r="L112">
        <v>1</v>
      </c>
      <c r="M112">
        <v>3</v>
      </c>
      <c r="N112" t="s">
        <v>712</v>
      </c>
      <c r="O112" t="s">
        <v>191</v>
      </c>
      <c r="P112" t="s">
        <v>713</v>
      </c>
      <c r="Q112" t="s">
        <v>714</v>
      </c>
      <c r="R112" t="s">
        <v>115</v>
      </c>
      <c r="S112" t="s">
        <v>116</v>
      </c>
      <c r="X112"/>
      <c r="Z112"/>
    </row>
    <row r="113" spans="1:26" x14ac:dyDescent="0.25">
      <c r="A113">
        <v>2157</v>
      </c>
      <c r="B113" t="s">
        <v>192</v>
      </c>
      <c r="C113" t="s">
        <v>246</v>
      </c>
      <c r="E113" t="s">
        <v>1</v>
      </c>
      <c r="F113" t="s">
        <v>806</v>
      </c>
      <c r="G113">
        <v>164.63900000000001</v>
      </c>
      <c r="H113">
        <v>90.41</v>
      </c>
      <c r="I113" t="s">
        <v>710</v>
      </c>
      <c r="J113" t="s">
        <v>711</v>
      </c>
      <c r="K113" t="s">
        <v>711</v>
      </c>
      <c r="L113">
        <v>1</v>
      </c>
      <c r="M113">
        <v>3</v>
      </c>
      <c r="N113" t="s">
        <v>712</v>
      </c>
      <c r="O113" t="s">
        <v>191</v>
      </c>
      <c r="P113" t="s">
        <v>713</v>
      </c>
      <c r="Q113" t="s">
        <v>714</v>
      </c>
      <c r="R113" t="s">
        <v>115</v>
      </c>
      <c r="S113" t="s">
        <v>116</v>
      </c>
      <c r="X113"/>
      <c r="Z113"/>
    </row>
    <row r="114" spans="1:26" x14ac:dyDescent="0.25">
      <c r="A114">
        <v>2158</v>
      </c>
      <c r="B114" t="s">
        <v>192</v>
      </c>
      <c r="C114" t="s">
        <v>246</v>
      </c>
      <c r="E114" t="s">
        <v>1</v>
      </c>
      <c r="F114" t="s">
        <v>807</v>
      </c>
      <c r="G114">
        <v>163.441</v>
      </c>
      <c r="H114">
        <v>89.66</v>
      </c>
      <c r="I114" t="s">
        <v>710</v>
      </c>
      <c r="J114" t="s">
        <v>716</v>
      </c>
      <c r="K114" t="s">
        <v>716</v>
      </c>
      <c r="L114">
        <v>1</v>
      </c>
      <c r="M114">
        <v>3</v>
      </c>
      <c r="N114" t="s">
        <v>712</v>
      </c>
      <c r="O114" t="s">
        <v>191</v>
      </c>
      <c r="P114" t="s">
        <v>713</v>
      </c>
      <c r="Q114" t="s">
        <v>714</v>
      </c>
      <c r="R114" t="s">
        <v>115</v>
      </c>
      <c r="S114" t="s">
        <v>116</v>
      </c>
      <c r="U114">
        <v>3340</v>
      </c>
      <c r="V114" t="s">
        <v>1327</v>
      </c>
      <c r="W114">
        <v>34327494810</v>
      </c>
      <c r="X114" t="s">
        <v>1373</v>
      </c>
      <c r="Y114" t="s">
        <v>117</v>
      </c>
      <c r="Z114" s="2">
        <v>1160898</v>
      </c>
    </row>
    <row r="115" spans="1:26" x14ac:dyDescent="0.25">
      <c r="A115">
        <v>2159</v>
      </c>
      <c r="B115" t="s">
        <v>192</v>
      </c>
      <c r="C115" t="s">
        <v>246</v>
      </c>
      <c r="E115" t="s">
        <v>1</v>
      </c>
      <c r="F115" t="s">
        <v>808</v>
      </c>
      <c r="G115">
        <v>123.226</v>
      </c>
      <c r="H115">
        <v>62.4</v>
      </c>
      <c r="I115" t="s">
        <v>710</v>
      </c>
      <c r="J115" t="s">
        <v>711</v>
      </c>
      <c r="K115" t="s">
        <v>711</v>
      </c>
      <c r="L115">
        <v>1</v>
      </c>
      <c r="M115">
        <v>2</v>
      </c>
      <c r="N115" t="s">
        <v>712</v>
      </c>
      <c r="O115" t="s">
        <v>191</v>
      </c>
      <c r="P115" t="s">
        <v>713</v>
      </c>
      <c r="Q115" t="s">
        <v>714</v>
      </c>
      <c r="R115" t="s">
        <v>115</v>
      </c>
      <c r="S115" t="s">
        <v>116</v>
      </c>
      <c r="X115"/>
      <c r="Z115"/>
    </row>
    <row r="116" spans="1:26" x14ac:dyDescent="0.25">
      <c r="A116">
        <v>2160</v>
      </c>
      <c r="B116" t="s">
        <v>192</v>
      </c>
      <c r="C116" t="s">
        <v>246</v>
      </c>
      <c r="E116" t="s">
        <v>1</v>
      </c>
      <c r="F116" t="s">
        <v>195</v>
      </c>
      <c r="G116">
        <v>163.441</v>
      </c>
      <c r="H116">
        <v>89.66</v>
      </c>
      <c r="I116" t="s">
        <v>710</v>
      </c>
      <c r="J116" t="s">
        <v>716</v>
      </c>
      <c r="K116" t="s">
        <v>716</v>
      </c>
      <c r="L116">
        <v>1</v>
      </c>
      <c r="M116">
        <v>3</v>
      </c>
      <c r="N116" t="s">
        <v>712</v>
      </c>
      <c r="O116" t="s">
        <v>191</v>
      </c>
      <c r="P116" t="s">
        <v>713</v>
      </c>
      <c r="Q116" t="s">
        <v>714</v>
      </c>
      <c r="R116" t="s">
        <v>115</v>
      </c>
      <c r="S116" t="s">
        <v>116</v>
      </c>
      <c r="U116">
        <v>895</v>
      </c>
      <c r="V116" t="s">
        <v>596</v>
      </c>
      <c r="W116">
        <v>5554672523</v>
      </c>
      <c r="X116" t="s">
        <v>809</v>
      </c>
      <c r="Y116" t="s">
        <v>117</v>
      </c>
      <c r="Z116" s="2">
        <v>1097503.5</v>
      </c>
    </row>
    <row r="117" spans="1:26" x14ac:dyDescent="0.25">
      <c r="A117">
        <v>2161</v>
      </c>
      <c r="B117" t="s">
        <v>192</v>
      </c>
      <c r="C117" t="s">
        <v>246</v>
      </c>
      <c r="E117" t="s">
        <v>1</v>
      </c>
      <c r="F117" t="s">
        <v>810</v>
      </c>
      <c r="G117">
        <v>123.226</v>
      </c>
      <c r="H117">
        <v>62.4</v>
      </c>
      <c r="I117" t="s">
        <v>710</v>
      </c>
      <c r="J117" t="s">
        <v>716</v>
      </c>
      <c r="K117" t="s">
        <v>716</v>
      </c>
      <c r="L117">
        <v>1</v>
      </c>
      <c r="M117">
        <v>2</v>
      </c>
      <c r="N117" t="s">
        <v>712</v>
      </c>
      <c r="O117" t="s">
        <v>191</v>
      </c>
      <c r="P117" t="s">
        <v>713</v>
      </c>
      <c r="Q117" t="s">
        <v>714</v>
      </c>
      <c r="R117" t="s">
        <v>115</v>
      </c>
      <c r="S117" t="s">
        <v>116</v>
      </c>
      <c r="U117">
        <v>3007</v>
      </c>
      <c r="V117" t="s">
        <v>884</v>
      </c>
      <c r="W117">
        <v>20803257287</v>
      </c>
      <c r="X117" t="s">
        <v>924</v>
      </c>
      <c r="Y117" t="s">
        <v>117</v>
      </c>
      <c r="Z117" s="2">
        <v>706462</v>
      </c>
    </row>
    <row r="118" spans="1:26" x14ac:dyDescent="0.25">
      <c r="A118">
        <v>2162</v>
      </c>
      <c r="B118" t="s">
        <v>192</v>
      </c>
      <c r="C118" t="s">
        <v>246</v>
      </c>
      <c r="E118" t="s">
        <v>1</v>
      </c>
      <c r="F118" t="s">
        <v>811</v>
      </c>
      <c r="G118">
        <v>163.91399999999999</v>
      </c>
      <c r="H118">
        <v>89.92</v>
      </c>
      <c r="I118" t="s">
        <v>710</v>
      </c>
      <c r="J118" t="s">
        <v>716</v>
      </c>
      <c r="K118" t="s">
        <v>716</v>
      </c>
      <c r="L118">
        <v>1</v>
      </c>
      <c r="M118">
        <v>3</v>
      </c>
      <c r="N118" t="s">
        <v>712</v>
      </c>
      <c r="O118" t="s">
        <v>191</v>
      </c>
      <c r="P118" t="s">
        <v>713</v>
      </c>
      <c r="Q118" t="s">
        <v>714</v>
      </c>
      <c r="R118" t="s">
        <v>115</v>
      </c>
      <c r="S118" t="s">
        <v>116</v>
      </c>
      <c r="U118">
        <v>3116</v>
      </c>
      <c r="V118" t="s">
        <v>1352</v>
      </c>
      <c r="W118">
        <v>45361562831</v>
      </c>
      <c r="X118" t="s">
        <v>1101</v>
      </c>
      <c r="Y118" t="s">
        <v>117</v>
      </c>
      <c r="Z118" s="2">
        <v>1107697</v>
      </c>
    </row>
    <row r="119" spans="1:26" x14ac:dyDescent="0.25">
      <c r="A119">
        <v>2163</v>
      </c>
      <c r="B119" t="s">
        <v>192</v>
      </c>
      <c r="C119" t="s">
        <v>246</v>
      </c>
      <c r="E119" t="s">
        <v>1</v>
      </c>
      <c r="F119" t="s">
        <v>812</v>
      </c>
      <c r="G119">
        <v>164.63900000000001</v>
      </c>
      <c r="H119">
        <v>90.41</v>
      </c>
      <c r="I119" t="s">
        <v>710</v>
      </c>
      <c r="J119" t="s">
        <v>711</v>
      </c>
      <c r="K119" t="s">
        <v>711</v>
      </c>
      <c r="L119">
        <v>1</v>
      </c>
      <c r="M119">
        <v>3</v>
      </c>
      <c r="N119" t="s">
        <v>712</v>
      </c>
      <c r="O119" t="s">
        <v>191</v>
      </c>
      <c r="P119" t="s">
        <v>713</v>
      </c>
      <c r="Q119" t="s">
        <v>714</v>
      </c>
      <c r="R119" t="s">
        <v>115</v>
      </c>
      <c r="S119" t="s">
        <v>116</v>
      </c>
      <c r="X119"/>
      <c r="Z119"/>
    </row>
    <row r="120" spans="1:26" x14ac:dyDescent="0.25">
      <c r="A120">
        <v>2164</v>
      </c>
      <c r="B120" t="s">
        <v>192</v>
      </c>
      <c r="C120" t="s">
        <v>246</v>
      </c>
      <c r="E120" t="s">
        <v>1</v>
      </c>
      <c r="F120" t="s">
        <v>813</v>
      </c>
      <c r="G120">
        <v>164.63900000000001</v>
      </c>
      <c r="H120">
        <v>90.41</v>
      </c>
      <c r="I120" t="s">
        <v>710</v>
      </c>
      <c r="J120" t="s">
        <v>711</v>
      </c>
      <c r="K120" t="s">
        <v>711</v>
      </c>
      <c r="L120">
        <v>1</v>
      </c>
      <c r="M120">
        <v>3</v>
      </c>
      <c r="N120" t="s">
        <v>712</v>
      </c>
      <c r="O120" t="s">
        <v>191</v>
      </c>
      <c r="P120" t="s">
        <v>713</v>
      </c>
      <c r="Q120" t="s">
        <v>714</v>
      </c>
      <c r="R120" t="s">
        <v>115</v>
      </c>
      <c r="S120" t="s">
        <v>116</v>
      </c>
      <c r="X120"/>
      <c r="Z120"/>
    </row>
    <row r="121" spans="1:26" x14ac:dyDescent="0.25">
      <c r="A121">
        <v>2165</v>
      </c>
      <c r="B121" t="s">
        <v>192</v>
      </c>
      <c r="C121" t="s">
        <v>246</v>
      </c>
      <c r="E121" t="s">
        <v>1</v>
      </c>
      <c r="F121" t="s">
        <v>814</v>
      </c>
      <c r="G121">
        <v>163.441</v>
      </c>
      <c r="H121">
        <v>89.66</v>
      </c>
      <c r="I121" t="s">
        <v>710</v>
      </c>
      <c r="J121" t="s">
        <v>716</v>
      </c>
      <c r="K121" t="s">
        <v>716</v>
      </c>
      <c r="L121">
        <v>1</v>
      </c>
      <c r="M121">
        <v>3</v>
      </c>
      <c r="N121" t="s">
        <v>712</v>
      </c>
      <c r="O121" t="s">
        <v>191</v>
      </c>
      <c r="P121" t="s">
        <v>713</v>
      </c>
      <c r="Q121" t="s">
        <v>714</v>
      </c>
      <c r="R121" t="s">
        <v>115</v>
      </c>
      <c r="S121" t="s">
        <v>116</v>
      </c>
      <c r="U121">
        <v>3251</v>
      </c>
      <c r="V121" t="s">
        <v>1208</v>
      </c>
      <c r="W121">
        <v>29237760892</v>
      </c>
      <c r="X121" t="s">
        <v>1263</v>
      </c>
      <c r="Y121" t="s">
        <v>117</v>
      </c>
      <c r="Z121" s="2">
        <v>1092159.96</v>
      </c>
    </row>
    <row r="122" spans="1:26" x14ac:dyDescent="0.25">
      <c r="A122">
        <v>2166</v>
      </c>
      <c r="B122" t="s">
        <v>192</v>
      </c>
      <c r="C122" t="s">
        <v>246</v>
      </c>
      <c r="E122" t="s">
        <v>1</v>
      </c>
      <c r="F122" t="s">
        <v>815</v>
      </c>
      <c r="G122">
        <v>164.63900000000001</v>
      </c>
      <c r="H122">
        <v>90.41</v>
      </c>
      <c r="I122" t="s">
        <v>710</v>
      </c>
      <c r="J122" t="s">
        <v>711</v>
      </c>
      <c r="K122" t="s">
        <v>711</v>
      </c>
      <c r="L122">
        <v>1</v>
      </c>
      <c r="M122">
        <v>3</v>
      </c>
      <c r="N122" t="s">
        <v>712</v>
      </c>
      <c r="O122" t="s">
        <v>191</v>
      </c>
      <c r="P122" t="s">
        <v>713</v>
      </c>
      <c r="Q122" t="s">
        <v>714</v>
      </c>
      <c r="R122" t="s">
        <v>115</v>
      </c>
      <c r="S122" t="s">
        <v>116</v>
      </c>
      <c r="X122"/>
      <c r="Z122"/>
    </row>
    <row r="123" spans="1:26" x14ac:dyDescent="0.25">
      <c r="A123">
        <v>2167</v>
      </c>
      <c r="B123" t="s">
        <v>192</v>
      </c>
      <c r="C123" t="s">
        <v>246</v>
      </c>
      <c r="E123" t="s">
        <v>1</v>
      </c>
      <c r="F123" t="s">
        <v>816</v>
      </c>
      <c r="G123">
        <v>163.441</v>
      </c>
      <c r="H123">
        <v>89.66</v>
      </c>
      <c r="I123" t="s">
        <v>710</v>
      </c>
      <c r="J123" t="s">
        <v>716</v>
      </c>
      <c r="K123" t="s">
        <v>716</v>
      </c>
      <c r="L123">
        <v>1</v>
      </c>
      <c r="M123">
        <v>3</v>
      </c>
      <c r="N123" t="s">
        <v>712</v>
      </c>
      <c r="O123" t="s">
        <v>191</v>
      </c>
      <c r="P123" t="s">
        <v>713</v>
      </c>
      <c r="Q123" t="s">
        <v>714</v>
      </c>
      <c r="R123" t="s">
        <v>115</v>
      </c>
      <c r="S123" t="s">
        <v>116</v>
      </c>
      <c r="U123">
        <v>3297</v>
      </c>
      <c r="V123" t="s">
        <v>886</v>
      </c>
      <c r="W123">
        <v>32251158863</v>
      </c>
      <c r="X123" t="s">
        <v>1264</v>
      </c>
      <c r="Y123" t="s">
        <v>117</v>
      </c>
      <c r="Z123" s="2">
        <v>1092424.5</v>
      </c>
    </row>
    <row r="124" spans="1:26" x14ac:dyDescent="0.25">
      <c r="A124">
        <v>2168</v>
      </c>
      <c r="B124" t="s">
        <v>192</v>
      </c>
      <c r="C124" t="s">
        <v>246</v>
      </c>
      <c r="E124" t="s">
        <v>1</v>
      </c>
      <c r="F124" t="s">
        <v>198</v>
      </c>
      <c r="G124">
        <v>123.226</v>
      </c>
      <c r="H124">
        <v>62.4</v>
      </c>
      <c r="I124" t="s">
        <v>710</v>
      </c>
      <c r="J124" t="s">
        <v>716</v>
      </c>
      <c r="K124" t="s">
        <v>716</v>
      </c>
      <c r="L124">
        <v>1</v>
      </c>
      <c r="M124">
        <v>2</v>
      </c>
      <c r="N124" t="s">
        <v>712</v>
      </c>
      <c r="O124" t="s">
        <v>191</v>
      </c>
      <c r="P124" t="s">
        <v>713</v>
      </c>
      <c r="Q124" t="s">
        <v>714</v>
      </c>
      <c r="R124" t="s">
        <v>115</v>
      </c>
      <c r="S124" t="s">
        <v>116</v>
      </c>
      <c r="U124">
        <v>909</v>
      </c>
      <c r="V124" t="s">
        <v>965</v>
      </c>
      <c r="W124">
        <v>20546754821</v>
      </c>
      <c r="X124" t="s">
        <v>817</v>
      </c>
      <c r="Y124" t="s">
        <v>117</v>
      </c>
      <c r="Z124" s="2">
        <v>693396.33</v>
      </c>
    </row>
    <row r="125" spans="1:26" x14ac:dyDescent="0.25">
      <c r="A125">
        <v>2169</v>
      </c>
      <c r="B125" t="s">
        <v>192</v>
      </c>
      <c r="C125" t="s">
        <v>246</v>
      </c>
      <c r="E125" t="s">
        <v>1</v>
      </c>
      <c r="F125" t="s">
        <v>818</v>
      </c>
      <c r="G125">
        <v>163.91399999999999</v>
      </c>
      <c r="H125">
        <v>89.92</v>
      </c>
      <c r="I125" t="s">
        <v>710</v>
      </c>
      <c r="J125" t="s">
        <v>716</v>
      </c>
      <c r="K125" t="s">
        <v>716</v>
      </c>
      <c r="L125">
        <v>1</v>
      </c>
      <c r="M125">
        <v>3</v>
      </c>
      <c r="N125" t="s">
        <v>712</v>
      </c>
      <c r="O125" t="s">
        <v>191</v>
      </c>
      <c r="P125" t="s">
        <v>713</v>
      </c>
      <c r="Q125" t="s">
        <v>714</v>
      </c>
      <c r="R125" t="s">
        <v>115</v>
      </c>
      <c r="S125" t="s">
        <v>116</v>
      </c>
      <c r="U125">
        <v>3084</v>
      </c>
      <c r="V125" t="s">
        <v>958</v>
      </c>
      <c r="W125">
        <v>14930000807</v>
      </c>
      <c r="X125" t="s">
        <v>1026</v>
      </c>
      <c r="Y125" t="s">
        <v>117</v>
      </c>
      <c r="Z125" s="2">
        <v>1055812.29</v>
      </c>
    </row>
    <row r="126" spans="1:26" x14ac:dyDescent="0.25">
      <c r="A126">
        <v>2170</v>
      </c>
      <c r="B126" t="s">
        <v>192</v>
      </c>
      <c r="C126" t="s">
        <v>246</v>
      </c>
      <c r="E126" t="s">
        <v>1</v>
      </c>
      <c r="F126" t="s">
        <v>819</v>
      </c>
      <c r="G126">
        <v>164.63900000000001</v>
      </c>
      <c r="H126">
        <v>90.41</v>
      </c>
      <c r="I126" t="s">
        <v>710</v>
      </c>
      <c r="J126" t="s">
        <v>711</v>
      </c>
      <c r="K126" t="s">
        <v>711</v>
      </c>
      <c r="L126">
        <v>1</v>
      </c>
      <c r="M126">
        <v>3</v>
      </c>
      <c r="N126" t="s">
        <v>712</v>
      </c>
      <c r="O126" t="s">
        <v>191</v>
      </c>
      <c r="P126" t="s">
        <v>713</v>
      </c>
      <c r="Q126" t="s">
        <v>714</v>
      </c>
      <c r="R126" t="s">
        <v>115</v>
      </c>
      <c r="S126" t="s">
        <v>116</v>
      </c>
      <c r="X126"/>
      <c r="Z126"/>
    </row>
    <row r="127" spans="1:26" x14ac:dyDescent="0.25">
      <c r="A127">
        <v>2171</v>
      </c>
      <c r="B127" t="s">
        <v>192</v>
      </c>
      <c r="C127" t="s">
        <v>246</v>
      </c>
      <c r="E127" t="s">
        <v>1</v>
      </c>
      <c r="F127" t="s">
        <v>820</v>
      </c>
      <c r="G127">
        <v>164.63900000000001</v>
      </c>
      <c r="H127">
        <v>90.41</v>
      </c>
      <c r="I127" t="s">
        <v>710</v>
      </c>
      <c r="J127" t="s">
        <v>711</v>
      </c>
      <c r="K127" t="s">
        <v>711</v>
      </c>
      <c r="L127">
        <v>1</v>
      </c>
      <c r="M127">
        <v>3</v>
      </c>
      <c r="N127" t="s">
        <v>712</v>
      </c>
      <c r="O127" t="s">
        <v>191</v>
      </c>
      <c r="P127" t="s">
        <v>713</v>
      </c>
      <c r="Q127" t="s">
        <v>714</v>
      </c>
      <c r="R127" t="s">
        <v>115</v>
      </c>
      <c r="S127" t="s">
        <v>116</v>
      </c>
      <c r="X127"/>
      <c r="Z127"/>
    </row>
    <row r="128" spans="1:26" x14ac:dyDescent="0.25">
      <c r="A128">
        <v>2172</v>
      </c>
      <c r="B128" t="s">
        <v>192</v>
      </c>
      <c r="C128" t="s">
        <v>246</v>
      </c>
      <c r="E128" t="s">
        <v>1</v>
      </c>
      <c r="F128" t="s">
        <v>821</v>
      </c>
      <c r="G128">
        <v>164.63900000000001</v>
      </c>
      <c r="H128">
        <v>90.41</v>
      </c>
      <c r="I128" t="s">
        <v>710</v>
      </c>
      <c r="J128" t="s">
        <v>711</v>
      </c>
      <c r="K128" t="s">
        <v>711</v>
      </c>
      <c r="L128">
        <v>1</v>
      </c>
      <c r="M128">
        <v>3</v>
      </c>
      <c r="N128" t="s">
        <v>712</v>
      </c>
      <c r="O128" t="s">
        <v>191</v>
      </c>
      <c r="P128" t="s">
        <v>713</v>
      </c>
      <c r="Q128" t="s">
        <v>714</v>
      </c>
      <c r="R128" t="s">
        <v>115</v>
      </c>
      <c r="S128" t="s">
        <v>116</v>
      </c>
      <c r="X128"/>
      <c r="Z128"/>
    </row>
    <row r="129" spans="1:26" x14ac:dyDescent="0.25">
      <c r="A129">
        <v>2173</v>
      </c>
      <c r="B129" t="s">
        <v>192</v>
      </c>
      <c r="C129" t="s">
        <v>246</v>
      </c>
      <c r="E129" t="s">
        <v>1</v>
      </c>
      <c r="F129" t="s">
        <v>822</v>
      </c>
      <c r="G129">
        <v>164.63900000000001</v>
      </c>
      <c r="H129">
        <v>90.41</v>
      </c>
      <c r="I129" t="s">
        <v>710</v>
      </c>
      <c r="J129" t="s">
        <v>711</v>
      </c>
      <c r="K129" t="s">
        <v>711</v>
      </c>
      <c r="L129">
        <v>1</v>
      </c>
      <c r="M129">
        <v>3</v>
      </c>
      <c r="N129" t="s">
        <v>712</v>
      </c>
      <c r="O129" t="s">
        <v>191</v>
      </c>
      <c r="P129" t="s">
        <v>713</v>
      </c>
      <c r="Q129" t="s">
        <v>714</v>
      </c>
      <c r="R129" t="s">
        <v>115</v>
      </c>
      <c r="S129" t="s">
        <v>116</v>
      </c>
      <c r="X129"/>
      <c r="Z129"/>
    </row>
    <row r="130" spans="1:26" x14ac:dyDescent="0.25">
      <c r="A130">
        <v>2174</v>
      </c>
      <c r="B130" t="s">
        <v>192</v>
      </c>
      <c r="C130" t="s">
        <v>246</v>
      </c>
      <c r="E130" t="s">
        <v>1</v>
      </c>
      <c r="F130" t="s">
        <v>196</v>
      </c>
      <c r="G130">
        <v>163.441</v>
      </c>
      <c r="H130">
        <v>89.66</v>
      </c>
      <c r="I130" t="s">
        <v>710</v>
      </c>
      <c r="J130" t="s">
        <v>716</v>
      </c>
      <c r="K130" t="s">
        <v>716</v>
      </c>
      <c r="L130">
        <v>1</v>
      </c>
      <c r="M130">
        <v>3</v>
      </c>
      <c r="N130" t="s">
        <v>712</v>
      </c>
      <c r="O130" t="s">
        <v>191</v>
      </c>
      <c r="P130" t="s">
        <v>713</v>
      </c>
      <c r="Q130" t="s">
        <v>714</v>
      </c>
      <c r="R130" t="s">
        <v>115</v>
      </c>
      <c r="S130" t="s">
        <v>116</v>
      </c>
      <c r="U130">
        <v>866</v>
      </c>
      <c r="V130" t="s">
        <v>435</v>
      </c>
      <c r="W130">
        <v>12456538730</v>
      </c>
      <c r="X130" t="s">
        <v>823</v>
      </c>
      <c r="Y130" t="s">
        <v>117</v>
      </c>
      <c r="Z130" s="2">
        <v>1080311.6499999999</v>
      </c>
    </row>
    <row r="131" spans="1:26" x14ac:dyDescent="0.25">
      <c r="A131">
        <v>2175</v>
      </c>
      <c r="B131" t="s">
        <v>192</v>
      </c>
      <c r="C131" t="s">
        <v>246</v>
      </c>
      <c r="E131" t="s">
        <v>1</v>
      </c>
      <c r="F131" t="s">
        <v>197</v>
      </c>
      <c r="G131">
        <v>123.226</v>
      </c>
      <c r="H131">
        <v>62.4</v>
      </c>
      <c r="I131" t="s">
        <v>710</v>
      </c>
      <c r="J131" t="s">
        <v>716</v>
      </c>
      <c r="K131" t="s">
        <v>716</v>
      </c>
      <c r="L131">
        <v>1</v>
      </c>
      <c r="M131">
        <v>2</v>
      </c>
      <c r="N131" t="s">
        <v>712</v>
      </c>
      <c r="O131" t="s">
        <v>191</v>
      </c>
      <c r="P131" t="s">
        <v>713</v>
      </c>
      <c r="Q131" t="s">
        <v>714</v>
      </c>
      <c r="R131" t="s">
        <v>115</v>
      </c>
      <c r="S131" t="s">
        <v>116</v>
      </c>
      <c r="U131">
        <v>1929</v>
      </c>
      <c r="V131" t="s">
        <v>669</v>
      </c>
      <c r="W131">
        <v>23464325806</v>
      </c>
      <c r="X131" t="s">
        <v>732</v>
      </c>
      <c r="Y131" t="s">
        <v>117</v>
      </c>
      <c r="Z131" s="2">
        <v>694531.56</v>
      </c>
    </row>
    <row r="132" spans="1:26" x14ac:dyDescent="0.25">
      <c r="A132">
        <v>2176</v>
      </c>
      <c r="B132" t="s">
        <v>192</v>
      </c>
      <c r="C132" t="s">
        <v>246</v>
      </c>
      <c r="E132" t="s">
        <v>1</v>
      </c>
      <c r="F132" t="s">
        <v>824</v>
      </c>
      <c r="G132">
        <v>163.91399999999999</v>
      </c>
      <c r="H132">
        <v>89.92</v>
      </c>
      <c r="I132" t="s">
        <v>710</v>
      </c>
      <c r="J132" t="s">
        <v>716</v>
      </c>
      <c r="K132" t="s">
        <v>716</v>
      </c>
      <c r="L132">
        <v>1</v>
      </c>
      <c r="M132">
        <v>3</v>
      </c>
      <c r="N132" t="s">
        <v>712</v>
      </c>
      <c r="O132" t="s">
        <v>191</v>
      </c>
      <c r="P132" t="s">
        <v>713</v>
      </c>
      <c r="Q132" t="s">
        <v>714</v>
      </c>
      <c r="R132" t="s">
        <v>115</v>
      </c>
      <c r="S132" t="s">
        <v>116</v>
      </c>
      <c r="U132">
        <v>3066</v>
      </c>
      <c r="V132" t="s">
        <v>955</v>
      </c>
      <c r="W132">
        <v>43091950832</v>
      </c>
      <c r="X132" t="s">
        <v>1027</v>
      </c>
      <c r="Y132" t="s">
        <v>117</v>
      </c>
      <c r="Z132" s="2">
        <v>1043766</v>
      </c>
    </row>
    <row r="133" spans="1:26" x14ac:dyDescent="0.25">
      <c r="A133">
        <v>2177</v>
      </c>
      <c r="B133" t="s">
        <v>192</v>
      </c>
      <c r="C133" t="s">
        <v>246</v>
      </c>
      <c r="E133" t="s">
        <v>1</v>
      </c>
      <c r="F133" t="s">
        <v>825</v>
      </c>
      <c r="G133">
        <v>164.63900000000001</v>
      </c>
      <c r="H133">
        <v>90.41</v>
      </c>
      <c r="I133" t="s">
        <v>710</v>
      </c>
      <c r="J133" t="s">
        <v>711</v>
      </c>
      <c r="K133" t="s">
        <v>711</v>
      </c>
      <c r="L133">
        <v>1</v>
      </c>
      <c r="M133">
        <v>3</v>
      </c>
      <c r="N133" t="s">
        <v>712</v>
      </c>
      <c r="O133" t="s">
        <v>191</v>
      </c>
      <c r="P133" t="s">
        <v>713</v>
      </c>
      <c r="Q133" t="s">
        <v>714</v>
      </c>
      <c r="R133" t="s">
        <v>115</v>
      </c>
      <c r="S133" t="s">
        <v>116</v>
      </c>
      <c r="X133"/>
      <c r="Z133"/>
    </row>
    <row r="134" spans="1:26" x14ac:dyDescent="0.25">
      <c r="A134">
        <v>2178</v>
      </c>
      <c r="B134" t="s">
        <v>192</v>
      </c>
      <c r="C134" t="s">
        <v>246</v>
      </c>
      <c r="E134" t="s">
        <v>1</v>
      </c>
      <c r="F134" t="s">
        <v>826</v>
      </c>
      <c r="G134">
        <v>163.91399999999999</v>
      </c>
      <c r="H134">
        <v>89.92</v>
      </c>
      <c r="I134" t="s">
        <v>710</v>
      </c>
      <c r="J134" t="s">
        <v>716</v>
      </c>
      <c r="K134" t="s">
        <v>716</v>
      </c>
      <c r="L134">
        <v>1</v>
      </c>
      <c r="M134">
        <v>3</v>
      </c>
      <c r="N134" t="s">
        <v>712</v>
      </c>
      <c r="O134" t="s">
        <v>191</v>
      </c>
      <c r="P134" t="s">
        <v>713</v>
      </c>
      <c r="Q134" t="s">
        <v>714</v>
      </c>
      <c r="R134" t="s">
        <v>115</v>
      </c>
      <c r="S134" t="s">
        <v>116</v>
      </c>
      <c r="U134">
        <v>3003</v>
      </c>
      <c r="V134" t="s">
        <v>881</v>
      </c>
      <c r="W134">
        <v>44329480867</v>
      </c>
      <c r="X134" t="s">
        <v>925</v>
      </c>
      <c r="Y134" t="s">
        <v>117</v>
      </c>
      <c r="Z134" s="2">
        <v>938705</v>
      </c>
    </row>
    <row r="135" spans="1:26" x14ac:dyDescent="0.25">
      <c r="A135">
        <v>2179</v>
      </c>
      <c r="B135" t="s">
        <v>192</v>
      </c>
      <c r="C135" t="s">
        <v>246</v>
      </c>
      <c r="E135" t="s">
        <v>1</v>
      </c>
      <c r="F135" t="s">
        <v>827</v>
      </c>
      <c r="G135">
        <v>164.63900000000001</v>
      </c>
      <c r="H135">
        <v>90.41</v>
      </c>
      <c r="I135" t="s">
        <v>710</v>
      </c>
      <c r="J135" t="s">
        <v>716</v>
      </c>
      <c r="K135" t="s">
        <v>716</v>
      </c>
      <c r="L135">
        <v>1</v>
      </c>
      <c r="M135">
        <v>3</v>
      </c>
      <c r="N135" t="s">
        <v>712</v>
      </c>
      <c r="O135" t="s">
        <v>191</v>
      </c>
      <c r="P135" t="s">
        <v>713</v>
      </c>
      <c r="Q135" t="s">
        <v>714</v>
      </c>
      <c r="R135" t="s">
        <v>115</v>
      </c>
      <c r="S135" t="s">
        <v>116</v>
      </c>
      <c r="U135">
        <v>3363</v>
      </c>
      <c r="V135" t="s">
        <v>1341</v>
      </c>
      <c r="W135">
        <v>23014864862</v>
      </c>
      <c r="X135" t="s">
        <v>1374</v>
      </c>
      <c r="Y135" t="s">
        <v>117</v>
      </c>
      <c r="Z135" s="2">
        <v>1100129.8999999999</v>
      </c>
    </row>
    <row r="136" spans="1:26" x14ac:dyDescent="0.25">
      <c r="A136">
        <v>2180</v>
      </c>
      <c r="B136" t="s">
        <v>192</v>
      </c>
      <c r="C136" t="s">
        <v>246</v>
      </c>
      <c r="E136" t="s">
        <v>1</v>
      </c>
      <c r="F136" t="s">
        <v>828</v>
      </c>
      <c r="G136">
        <v>164.63900000000001</v>
      </c>
      <c r="H136">
        <v>90.41</v>
      </c>
      <c r="I136" t="s">
        <v>710</v>
      </c>
      <c r="J136" t="s">
        <v>711</v>
      </c>
      <c r="K136" t="s">
        <v>711</v>
      </c>
      <c r="L136">
        <v>1</v>
      </c>
      <c r="M136">
        <v>3</v>
      </c>
      <c r="N136" t="s">
        <v>712</v>
      </c>
      <c r="O136" t="s">
        <v>191</v>
      </c>
      <c r="P136" t="s">
        <v>713</v>
      </c>
      <c r="Q136" t="s">
        <v>714</v>
      </c>
      <c r="R136" t="s">
        <v>115</v>
      </c>
      <c r="S136" t="s">
        <v>116</v>
      </c>
      <c r="X136"/>
      <c r="Z136"/>
    </row>
    <row r="137" spans="1:26" x14ac:dyDescent="0.25">
      <c r="A137">
        <v>2181</v>
      </c>
      <c r="B137" t="s">
        <v>192</v>
      </c>
      <c r="C137" t="s">
        <v>246</v>
      </c>
      <c r="E137" t="s">
        <v>1</v>
      </c>
      <c r="F137" t="s">
        <v>201</v>
      </c>
      <c r="G137">
        <v>163.441</v>
      </c>
      <c r="H137">
        <v>89.66</v>
      </c>
      <c r="I137" t="s">
        <v>710</v>
      </c>
      <c r="J137" t="s">
        <v>716</v>
      </c>
      <c r="K137" t="s">
        <v>716</v>
      </c>
      <c r="L137">
        <v>1</v>
      </c>
      <c r="M137">
        <v>3</v>
      </c>
      <c r="N137" t="s">
        <v>712</v>
      </c>
      <c r="O137" t="s">
        <v>191</v>
      </c>
      <c r="P137" t="s">
        <v>713</v>
      </c>
      <c r="Q137" t="s">
        <v>714</v>
      </c>
      <c r="R137" t="s">
        <v>115</v>
      </c>
      <c r="S137" t="s">
        <v>116</v>
      </c>
      <c r="U137">
        <v>836</v>
      </c>
      <c r="V137" t="s">
        <v>290</v>
      </c>
      <c r="W137">
        <v>34481253851</v>
      </c>
      <c r="X137" t="s">
        <v>829</v>
      </c>
      <c r="Y137" t="s">
        <v>117</v>
      </c>
      <c r="Z137" s="2">
        <v>1028279.53</v>
      </c>
    </row>
    <row r="138" spans="1:26" x14ac:dyDescent="0.25">
      <c r="A138">
        <v>2182</v>
      </c>
      <c r="B138" t="s">
        <v>192</v>
      </c>
      <c r="C138" t="s">
        <v>246</v>
      </c>
      <c r="E138" t="s">
        <v>1</v>
      </c>
      <c r="F138" t="s">
        <v>830</v>
      </c>
      <c r="G138">
        <v>123.226</v>
      </c>
      <c r="H138">
        <v>62.4</v>
      </c>
      <c r="I138" t="s">
        <v>710</v>
      </c>
      <c r="J138" t="s">
        <v>716</v>
      </c>
      <c r="K138" t="s">
        <v>716</v>
      </c>
      <c r="L138">
        <v>1</v>
      </c>
      <c r="M138">
        <v>2</v>
      </c>
      <c r="N138" t="s">
        <v>712</v>
      </c>
      <c r="O138" t="s">
        <v>191</v>
      </c>
      <c r="P138" t="s">
        <v>713</v>
      </c>
      <c r="Q138" t="s">
        <v>714</v>
      </c>
      <c r="R138" t="s">
        <v>115</v>
      </c>
      <c r="S138" t="s">
        <v>116</v>
      </c>
      <c r="U138">
        <v>3134</v>
      </c>
      <c r="V138" t="s">
        <v>1029</v>
      </c>
      <c r="W138">
        <v>11662976836</v>
      </c>
      <c r="X138" t="s">
        <v>1102</v>
      </c>
      <c r="Y138" t="s">
        <v>117</v>
      </c>
      <c r="Z138" s="2">
        <v>747900</v>
      </c>
    </row>
    <row r="139" spans="1:26" x14ac:dyDescent="0.25">
      <c r="A139">
        <v>2183</v>
      </c>
      <c r="B139" t="s">
        <v>192</v>
      </c>
      <c r="C139" t="s">
        <v>246</v>
      </c>
      <c r="E139" t="s">
        <v>1</v>
      </c>
      <c r="F139" t="s">
        <v>831</v>
      </c>
      <c r="G139">
        <v>163.91399999999999</v>
      </c>
      <c r="H139">
        <v>89.92</v>
      </c>
      <c r="I139" t="s">
        <v>710</v>
      </c>
      <c r="J139" t="s">
        <v>716</v>
      </c>
      <c r="K139" t="s">
        <v>716</v>
      </c>
      <c r="L139">
        <v>1</v>
      </c>
      <c r="M139">
        <v>3</v>
      </c>
      <c r="N139" t="s">
        <v>712</v>
      </c>
      <c r="O139" t="s">
        <v>191</v>
      </c>
      <c r="P139" t="s">
        <v>713</v>
      </c>
      <c r="Q139" t="s">
        <v>714</v>
      </c>
      <c r="R139" t="s">
        <v>115</v>
      </c>
      <c r="S139" t="s">
        <v>116</v>
      </c>
      <c r="U139">
        <v>3057</v>
      </c>
      <c r="V139" t="s">
        <v>954</v>
      </c>
      <c r="W139">
        <v>6707994913</v>
      </c>
      <c r="X139" t="s">
        <v>1028</v>
      </c>
      <c r="Y139" t="s">
        <v>117</v>
      </c>
      <c r="Z139" s="2">
        <v>1060038.26</v>
      </c>
    </row>
    <row r="140" spans="1:26" x14ac:dyDescent="0.25">
      <c r="A140">
        <v>2184</v>
      </c>
      <c r="B140" t="s">
        <v>192</v>
      </c>
      <c r="C140" t="s">
        <v>246</v>
      </c>
      <c r="E140" t="s">
        <v>1</v>
      </c>
      <c r="F140" t="s">
        <v>832</v>
      </c>
      <c r="G140">
        <v>123.226</v>
      </c>
      <c r="H140">
        <v>62.4</v>
      </c>
      <c r="I140" t="s">
        <v>710</v>
      </c>
      <c r="J140" t="s">
        <v>716</v>
      </c>
      <c r="K140" t="s">
        <v>716</v>
      </c>
      <c r="L140">
        <v>1</v>
      </c>
      <c r="M140">
        <v>2</v>
      </c>
      <c r="N140" t="s">
        <v>712</v>
      </c>
      <c r="O140" t="s">
        <v>191</v>
      </c>
      <c r="P140" t="s">
        <v>713</v>
      </c>
      <c r="Q140" t="s">
        <v>714</v>
      </c>
      <c r="R140" t="s">
        <v>115</v>
      </c>
      <c r="S140" t="s">
        <v>116</v>
      </c>
      <c r="U140">
        <v>3160</v>
      </c>
      <c r="V140" t="s">
        <v>1116</v>
      </c>
      <c r="W140">
        <v>31965134831</v>
      </c>
      <c r="X140" t="s">
        <v>1147</v>
      </c>
      <c r="Y140" t="s">
        <v>117</v>
      </c>
      <c r="Z140" s="2">
        <v>732375</v>
      </c>
    </row>
    <row r="141" spans="1:26" x14ac:dyDescent="0.25">
      <c r="A141">
        <v>2185</v>
      </c>
      <c r="B141" t="s">
        <v>192</v>
      </c>
      <c r="C141" t="s">
        <v>246</v>
      </c>
      <c r="E141" t="s">
        <v>1</v>
      </c>
      <c r="F141" t="s">
        <v>833</v>
      </c>
      <c r="G141">
        <v>163.91399999999999</v>
      </c>
      <c r="H141">
        <v>89.92</v>
      </c>
      <c r="I141" t="s">
        <v>710</v>
      </c>
      <c r="J141" t="s">
        <v>716</v>
      </c>
      <c r="K141" t="s">
        <v>716</v>
      </c>
      <c r="L141">
        <v>1</v>
      </c>
      <c r="M141">
        <v>3</v>
      </c>
      <c r="N141" t="s">
        <v>712</v>
      </c>
      <c r="O141" t="s">
        <v>191</v>
      </c>
      <c r="P141" t="s">
        <v>713</v>
      </c>
      <c r="Q141" t="s">
        <v>714</v>
      </c>
      <c r="R141" t="s">
        <v>115</v>
      </c>
      <c r="S141" t="s">
        <v>116</v>
      </c>
      <c r="U141">
        <v>3023</v>
      </c>
      <c r="V141" t="s">
        <v>928</v>
      </c>
      <c r="W141">
        <v>22067155890</v>
      </c>
      <c r="X141" t="s">
        <v>929</v>
      </c>
      <c r="Y141" t="s">
        <v>117</v>
      </c>
      <c r="Z141" s="2">
        <v>1036175</v>
      </c>
    </row>
    <row r="142" spans="1:26" x14ac:dyDescent="0.25">
      <c r="A142">
        <v>2186</v>
      </c>
      <c r="B142" t="s">
        <v>192</v>
      </c>
      <c r="C142" t="s">
        <v>246</v>
      </c>
      <c r="E142" t="s">
        <v>1</v>
      </c>
      <c r="F142" t="s">
        <v>834</v>
      </c>
      <c r="G142">
        <v>164.63900000000001</v>
      </c>
      <c r="H142">
        <v>90.41</v>
      </c>
      <c r="I142" t="s">
        <v>710</v>
      </c>
      <c r="J142" t="s">
        <v>711</v>
      </c>
      <c r="K142" t="s">
        <v>711</v>
      </c>
      <c r="L142">
        <v>1</v>
      </c>
      <c r="M142">
        <v>3</v>
      </c>
      <c r="N142" t="s">
        <v>712</v>
      </c>
      <c r="O142" t="s">
        <v>191</v>
      </c>
      <c r="P142" t="s">
        <v>713</v>
      </c>
      <c r="Q142" t="s">
        <v>714</v>
      </c>
      <c r="R142" t="s">
        <v>115</v>
      </c>
      <c r="S142" t="s">
        <v>116</v>
      </c>
      <c r="X142"/>
      <c r="Z142"/>
    </row>
    <row r="143" spans="1:26" x14ac:dyDescent="0.25">
      <c r="A143">
        <v>2187</v>
      </c>
      <c r="B143" t="s">
        <v>192</v>
      </c>
      <c r="C143" t="s">
        <v>246</v>
      </c>
      <c r="E143" t="s">
        <v>1</v>
      </c>
      <c r="F143" t="s">
        <v>835</v>
      </c>
      <c r="G143">
        <v>164.63900000000001</v>
      </c>
      <c r="H143">
        <v>90.41</v>
      </c>
      <c r="I143" t="s">
        <v>710</v>
      </c>
      <c r="J143" t="s">
        <v>711</v>
      </c>
      <c r="K143" t="s">
        <v>711</v>
      </c>
      <c r="L143">
        <v>1</v>
      </c>
      <c r="M143">
        <v>3</v>
      </c>
      <c r="N143" t="s">
        <v>712</v>
      </c>
      <c r="O143" t="s">
        <v>191</v>
      </c>
      <c r="P143" t="s">
        <v>713</v>
      </c>
      <c r="Q143" t="s">
        <v>714</v>
      </c>
      <c r="R143" t="s">
        <v>115</v>
      </c>
      <c r="S143" t="s">
        <v>116</v>
      </c>
      <c r="X143"/>
      <c r="Z143"/>
    </row>
    <row r="144" spans="1:26" x14ac:dyDescent="0.25">
      <c r="A144">
        <v>2188</v>
      </c>
      <c r="B144" t="s">
        <v>192</v>
      </c>
      <c r="C144" t="s">
        <v>246</v>
      </c>
      <c r="E144" t="s">
        <v>1</v>
      </c>
      <c r="F144" t="s">
        <v>199</v>
      </c>
      <c r="G144">
        <v>163.441</v>
      </c>
      <c r="H144">
        <v>89.66</v>
      </c>
      <c r="I144" t="s">
        <v>710</v>
      </c>
      <c r="J144" t="s">
        <v>716</v>
      </c>
      <c r="K144" t="s">
        <v>716</v>
      </c>
      <c r="L144">
        <v>1</v>
      </c>
      <c r="M144">
        <v>3</v>
      </c>
      <c r="N144" t="s">
        <v>712</v>
      </c>
      <c r="O144" t="s">
        <v>191</v>
      </c>
      <c r="P144" t="s">
        <v>713</v>
      </c>
      <c r="Q144" t="s">
        <v>714</v>
      </c>
      <c r="R144" t="s">
        <v>115</v>
      </c>
      <c r="S144" t="s">
        <v>116</v>
      </c>
      <c r="U144">
        <v>827</v>
      </c>
      <c r="V144" t="s">
        <v>292</v>
      </c>
      <c r="W144">
        <v>10583469620</v>
      </c>
      <c r="X144" t="s">
        <v>836</v>
      </c>
      <c r="Y144" t="s">
        <v>117</v>
      </c>
      <c r="Z144" s="2">
        <v>875000</v>
      </c>
    </row>
    <row r="145" spans="1:26" x14ac:dyDescent="0.25">
      <c r="A145">
        <v>2189</v>
      </c>
      <c r="B145" t="s">
        <v>192</v>
      </c>
      <c r="C145" t="s">
        <v>246</v>
      </c>
      <c r="E145" t="s">
        <v>1</v>
      </c>
      <c r="F145" t="s">
        <v>200</v>
      </c>
      <c r="G145">
        <v>123.226</v>
      </c>
      <c r="H145">
        <v>62.4</v>
      </c>
      <c r="I145" t="s">
        <v>710</v>
      </c>
      <c r="J145" t="s">
        <v>716</v>
      </c>
      <c r="K145" t="s">
        <v>716</v>
      </c>
      <c r="L145">
        <v>1</v>
      </c>
      <c r="M145">
        <v>2</v>
      </c>
      <c r="N145" t="s">
        <v>712</v>
      </c>
      <c r="O145" t="s">
        <v>191</v>
      </c>
      <c r="P145" t="s">
        <v>713</v>
      </c>
      <c r="Q145" t="s">
        <v>714</v>
      </c>
      <c r="R145" t="s">
        <v>115</v>
      </c>
      <c r="S145" t="s">
        <v>116</v>
      </c>
      <c r="U145">
        <v>3170</v>
      </c>
      <c r="V145" t="s">
        <v>1150</v>
      </c>
      <c r="W145">
        <v>18279865810</v>
      </c>
      <c r="X145" t="s">
        <v>1200</v>
      </c>
      <c r="Y145" t="s">
        <v>117</v>
      </c>
      <c r="Z145" s="2">
        <v>707082</v>
      </c>
    </row>
    <row r="146" spans="1:26" x14ac:dyDescent="0.25">
      <c r="A146">
        <v>2190</v>
      </c>
      <c r="B146" t="s">
        <v>192</v>
      </c>
      <c r="C146" t="s">
        <v>246</v>
      </c>
      <c r="E146" t="s">
        <v>1</v>
      </c>
      <c r="F146" t="s">
        <v>202</v>
      </c>
      <c r="G146">
        <v>163.441</v>
      </c>
      <c r="H146">
        <v>89.66</v>
      </c>
      <c r="I146" t="s">
        <v>710</v>
      </c>
      <c r="J146" t="s">
        <v>716</v>
      </c>
      <c r="K146" t="s">
        <v>716</v>
      </c>
      <c r="L146">
        <v>1</v>
      </c>
      <c r="M146">
        <v>3</v>
      </c>
      <c r="N146" t="s">
        <v>712</v>
      </c>
      <c r="O146" t="s">
        <v>191</v>
      </c>
      <c r="P146" t="s">
        <v>713</v>
      </c>
      <c r="Q146" t="s">
        <v>714</v>
      </c>
      <c r="R146" t="s">
        <v>115</v>
      </c>
      <c r="S146" t="s">
        <v>116</v>
      </c>
      <c r="U146">
        <v>821</v>
      </c>
      <c r="V146" t="s">
        <v>294</v>
      </c>
      <c r="W146">
        <v>11916718795</v>
      </c>
      <c r="X146" t="s">
        <v>717</v>
      </c>
      <c r="Y146" t="s">
        <v>117</v>
      </c>
      <c r="Z146" s="2">
        <v>1024124.55</v>
      </c>
    </row>
    <row r="147" spans="1:26" x14ac:dyDescent="0.25">
      <c r="A147">
        <v>2191</v>
      </c>
      <c r="B147" t="s">
        <v>192</v>
      </c>
      <c r="C147" t="s">
        <v>246</v>
      </c>
      <c r="E147" t="s">
        <v>1</v>
      </c>
      <c r="F147" t="s">
        <v>203</v>
      </c>
      <c r="G147">
        <v>123.226</v>
      </c>
      <c r="H147">
        <v>62.4</v>
      </c>
      <c r="I147" t="s">
        <v>710</v>
      </c>
      <c r="J147" t="s">
        <v>716</v>
      </c>
      <c r="K147" t="s">
        <v>716</v>
      </c>
      <c r="L147">
        <v>1</v>
      </c>
      <c r="M147">
        <v>2</v>
      </c>
      <c r="N147" t="s">
        <v>712</v>
      </c>
      <c r="O147" t="s">
        <v>191</v>
      </c>
      <c r="P147" t="s">
        <v>713</v>
      </c>
      <c r="Q147" t="s">
        <v>714</v>
      </c>
      <c r="R147" t="s">
        <v>115</v>
      </c>
      <c r="S147" t="s">
        <v>116</v>
      </c>
      <c r="U147">
        <v>843</v>
      </c>
      <c r="V147" t="s">
        <v>395</v>
      </c>
      <c r="W147">
        <v>40689353863</v>
      </c>
      <c r="X147" t="s">
        <v>837</v>
      </c>
      <c r="Y147" t="s">
        <v>117</v>
      </c>
      <c r="Z147" s="2">
        <v>598727.25</v>
      </c>
    </row>
    <row r="148" spans="1:26" x14ac:dyDescent="0.25">
      <c r="A148">
        <v>2192</v>
      </c>
      <c r="B148" t="s">
        <v>192</v>
      </c>
      <c r="C148" t="s">
        <v>246</v>
      </c>
      <c r="E148" t="s">
        <v>1</v>
      </c>
      <c r="F148" t="s">
        <v>296</v>
      </c>
      <c r="G148">
        <v>163.91399999999999</v>
      </c>
      <c r="H148">
        <v>89.92</v>
      </c>
      <c r="I148" t="s">
        <v>710</v>
      </c>
      <c r="J148" t="s">
        <v>716</v>
      </c>
      <c r="K148" t="s">
        <v>716</v>
      </c>
      <c r="L148">
        <v>1</v>
      </c>
      <c r="M148">
        <v>3</v>
      </c>
      <c r="N148" t="s">
        <v>712</v>
      </c>
      <c r="O148" t="s">
        <v>191</v>
      </c>
      <c r="P148" t="s">
        <v>713</v>
      </c>
      <c r="Q148" t="s">
        <v>714</v>
      </c>
      <c r="R148" t="s">
        <v>115</v>
      </c>
      <c r="S148" t="s">
        <v>116</v>
      </c>
      <c r="U148">
        <v>2938</v>
      </c>
      <c r="V148" t="s">
        <v>690</v>
      </c>
      <c r="W148">
        <v>36519117803</v>
      </c>
      <c r="X148" t="s">
        <v>838</v>
      </c>
      <c r="Y148" t="s">
        <v>117</v>
      </c>
      <c r="Z148" s="2">
        <v>1046089.75</v>
      </c>
    </row>
    <row r="149" spans="1:26" x14ac:dyDescent="0.25">
      <c r="A149">
        <v>2193</v>
      </c>
      <c r="B149" t="s">
        <v>192</v>
      </c>
      <c r="C149" t="s">
        <v>246</v>
      </c>
      <c r="E149" t="s">
        <v>1</v>
      </c>
      <c r="F149" t="s">
        <v>839</v>
      </c>
      <c r="G149">
        <v>164.63900000000001</v>
      </c>
      <c r="H149">
        <v>90.41</v>
      </c>
      <c r="I149" t="s">
        <v>710</v>
      </c>
      <c r="J149" t="s">
        <v>716</v>
      </c>
      <c r="K149" t="s">
        <v>716</v>
      </c>
      <c r="L149">
        <v>1</v>
      </c>
      <c r="M149">
        <v>3</v>
      </c>
      <c r="N149" t="s">
        <v>712</v>
      </c>
      <c r="O149" t="s">
        <v>191</v>
      </c>
      <c r="P149" t="s">
        <v>713</v>
      </c>
      <c r="Q149" t="s">
        <v>714</v>
      </c>
      <c r="R149" t="s">
        <v>115</v>
      </c>
      <c r="S149" t="s">
        <v>116</v>
      </c>
      <c r="U149">
        <v>3173</v>
      </c>
      <c r="V149" t="s">
        <v>1148</v>
      </c>
      <c r="W149">
        <v>30490474888</v>
      </c>
      <c r="X149" t="s">
        <v>1205</v>
      </c>
      <c r="Y149" t="s">
        <v>117</v>
      </c>
      <c r="Z149" s="2">
        <v>1025368</v>
      </c>
    </row>
    <row r="150" spans="1:26" x14ac:dyDescent="0.25">
      <c r="A150">
        <v>2194</v>
      </c>
      <c r="B150" t="s">
        <v>192</v>
      </c>
      <c r="C150" t="s">
        <v>246</v>
      </c>
      <c r="E150" t="s">
        <v>1</v>
      </c>
      <c r="F150" t="s">
        <v>840</v>
      </c>
      <c r="G150">
        <v>164.63900000000001</v>
      </c>
      <c r="H150">
        <v>90.41</v>
      </c>
      <c r="I150" t="s">
        <v>710</v>
      </c>
      <c r="J150" t="s">
        <v>711</v>
      </c>
      <c r="K150" t="s">
        <v>711</v>
      </c>
      <c r="L150">
        <v>1</v>
      </c>
      <c r="M150">
        <v>3</v>
      </c>
      <c r="N150" t="s">
        <v>712</v>
      </c>
      <c r="O150" t="s">
        <v>191</v>
      </c>
      <c r="P150" t="s">
        <v>713</v>
      </c>
      <c r="Q150" t="s">
        <v>714</v>
      </c>
      <c r="R150" t="s">
        <v>115</v>
      </c>
      <c r="S150" t="s">
        <v>116</v>
      </c>
      <c r="X150"/>
      <c r="Z150"/>
    </row>
    <row r="151" spans="1:26" x14ac:dyDescent="0.25">
      <c r="A151">
        <v>2195</v>
      </c>
      <c r="B151" t="s">
        <v>192</v>
      </c>
      <c r="C151" t="s">
        <v>246</v>
      </c>
      <c r="E151" t="s">
        <v>1</v>
      </c>
      <c r="F151" t="s">
        <v>204</v>
      </c>
      <c r="G151">
        <v>163.441</v>
      </c>
      <c r="H151">
        <v>89.66</v>
      </c>
      <c r="I151" t="s">
        <v>710</v>
      </c>
      <c r="J151" t="s">
        <v>716</v>
      </c>
      <c r="K151" t="s">
        <v>716</v>
      </c>
      <c r="L151">
        <v>1</v>
      </c>
      <c r="M151">
        <v>3</v>
      </c>
      <c r="N151" t="s">
        <v>712</v>
      </c>
      <c r="O151" t="s">
        <v>191</v>
      </c>
      <c r="P151" t="s">
        <v>713</v>
      </c>
      <c r="Q151" t="s">
        <v>714</v>
      </c>
      <c r="R151" t="s">
        <v>115</v>
      </c>
      <c r="S151" t="s">
        <v>116</v>
      </c>
      <c r="U151">
        <v>859</v>
      </c>
      <c r="V151" t="s">
        <v>411</v>
      </c>
      <c r="W151">
        <v>35831648818</v>
      </c>
      <c r="X151" t="s">
        <v>841</v>
      </c>
      <c r="Y151" t="s">
        <v>117</v>
      </c>
      <c r="Z151" s="2">
        <v>1006928.02</v>
      </c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62"/>
  <sheetViews>
    <sheetView workbookViewId="0">
      <selection activeCell="A2" sqref="A2"/>
    </sheetView>
  </sheetViews>
  <sheetFormatPr defaultRowHeight="15" x14ac:dyDescent="0.25"/>
  <cols>
    <col min="1" max="1" width="21.140625" bestFit="1" customWidth="1"/>
    <col min="2" max="2" width="44.5703125" bestFit="1" customWidth="1"/>
    <col min="3" max="3" width="12" bestFit="1" customWidth="1"/>
    <col min="4" max="4" width="15.140625" bestFit="1" customWidth="1"/>
    <col min="5" max="5" width="21" bestFit="1" customWidth="1"/>
    <col min="6" max="6" width="27" bestFit="1" customWidth="1"/>
    <col min="7" max="7" width="23" bestFit="1" customWidth="1"/>
    <col min="8" max="8" width="19.7109375" bestFit="1" customWidth="1"/>
    <col min="9" max="9" width="19.5703125" bestFit="1" customWidth="1"/>
    <col min="10" max="10" width="32.140625" bestFit="1" customWidth="1"/>
    <col min="11" max="11" width="15.42578125" bestFit="1" customWidth="1"/>
    <col min="12" max="12" width="21.85546875" bestFit="1" customWidth="1"/>
    <col min="13" max="13" width="20.28515625" bestFit="1" customWidth="1"/>
    <col min="14" max="14" width="16.85546875" bestFit="1" customWidth="1"/>
    <col min="15" max="15" width="18.28515625" bestFit="1" customWidth="1"/>
    <col min="16" max="16" width="20.7109375" bestFit="1" customWidth="1"/>
    <col min="17" max="17" width="11.140625" bestFit="1" customWidth="1"/>
    <col min="18" max="18" width="11.5703125" bestFit="1" customWidth="1"/>
    <col min="19" max="19" width="18.140625" bestFit="1" customWidth="1"/>
    <col min="20" max="20" width="19.28515625" bestFit="1" customWidth="1"/>
    <col min="21" max="21" width="23.85546875" bestFit="1" customWidth="1"/>
    <col min="22" max="22" width="22.5703125" bestFit="1" customWidth="1"/>
    <col min="23" max="23" width="14.5703125" bestFit="1" customWidth="1"/>
    <col min="24" max="24" width="24.140625" bestFit="1" customWidth="1"/>
    <col min="25" max="25" width="19.5703125" bestFit="1" customWidth="1"/>
    <col min="26" max="26" width="14.7109375" bestFit="1" customWidth="1"/>
    <col min="27" max="27" width="14" bestFit="1" customWidth="1"/>
    <col min="28" max="28" width="66.28515625" bestFit="1" customWidth="1"/>
    <col min="29" max="29" width="11.5703125" bestFit="1" customWidth="1"/>
    <col min="30" max="30" width="27.140625" bestFit="1" customWidth="1"/>
    <col min="31" max="31" width="19.7109375" bestFit="1" customWidth="1"/>
    <col min="32" max="32" width="11" bestFit="1" customWidth="1"/>
    <col min="33" max="33" width="22.42578125" bestFit="1" customWidth="1"/>
    <col min="34" max="34" width="10.28515625" bestFit="1" customWidth="1"/>
    <col min="35" max="35" width="59.140625" bestFit="1" customWidth="1"/>
    <col min="36" max="36" width="21.42578125" bestFit="1" customWidth="1"/>
    <col min="37" max="37" width="23.140625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  <col min="42" max="42" width="24.7109375" bestFit="1" customWidth="1"/>
  </cols>
  <sheetData>
    <row r="1" spans="1:42" x14ac:dyDescent="0.25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406</v>
      </c>
      <c r="G1" t="s">
        <v>123</v>
      </c>
      <c r="H1" t="s">
        <v>124</v>
      </c>
      <c r="I1" t="s">
        <v>125</v>
      </c>
      <c r="J1" t="s">
        <v>407</v>
      </c>
      <c r="K1" t="s">
        <v>126</v>
      </c>
      <c r="L1" t="s">
        <v>127</v>
      </c>
      <c r="M1" t="s">
        <v>408</v>
      </c>
      <c r="N1" t="s">
        <v>128</v>
      </c>
      <c r="O1" t="s">
        <v>409</v>
      </c>
      <c r="P1" t="s">
        <v>129</v>
      </c>
      <c r="Q1" t="s">
        <v>130</v>
      </c>
      <c r="R1" t="s">
        <v>131</v>
      </c>
      <c r="S1" t="s">
        <v>132</v>
      </c>
      <c r="T1" t="s">
        <v>133</v>
      </c>
      <c r="U1" t="s">
        <v>134</v>
      </c>
      <c r="V1" t="s">
        <v>135</v>
      </c>
      <c r="W1" t="s">
        <v>136</v>
      </c>
      <c r="X1" t="s">
        <v>137</v>
      </c>
      <c r="Y1" t="s">
        <v>138</v>
      </c>
      <c r="Z1" t="s">
        <v>139</v>
      </c>
      <c r="AA1" t="s">
        <v>140</v>
      </c>
      <c r="AB1" t="s">
        <v>141</v>
      </c>
      <c r="AC1" t="s">
        <v>142</v>
      </c>
      <c r="AD1" t="s">
        <v>143</v>
      </c>
      <c r="AE1" t="s">
        <v>144</v>
      </c>
      <c r="AF1" t="s">
        <v>6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1311</v>
      </c>
    </row>
    <row r="2" spans="1:42" x14ac:dyDescent="0.25">
      <c r="A2">
        <v>3025</v>
      </c>
      <c r="B2" t="s">
        <v>926</v>
      </c>
      <c r="C2" t="s">
        <v>938</v>
      </c>
      <c r="D2" t="s">
        <v>939</v>
      </c>
      <c r="E2" t="s">
        <v>940</v>
      </c>
      <c r="F2" t="s">
        <v>192</v>
      </c>
      <c r="G2" s="2">
        <v>311628.79999999999</v>
      </c>
      <c r="H2" t="s">
        <v>157</v>
      </c>
      <c r="I2" t="s">
        <v>227</v>
      </c>
      <c r="J2" s="2">
        <v>330359.25</v>
      </c>
      <c r="L2" s="1">
        <v>45336</v>
      </c>
      <c r="M2" s="1">
        <v>45345</v>
      </c>
      <c r="N2" t="s">
        <v>117</v>
      </c>
      <c r="P2" t="s">
        <v>246</v>
      </c>
      <c r="Q2" t="s">
        <v>252</v>
      </c>
      <c r="R2" t="s">
        <v>742</v>
      </c>
      <c r="S2">
        <v>32.54</v>
      </c>
      <c r="T2" t="s">
        <v>154</v>
      </c>
      <c r="U2" t="s">
        <v>154</v>
      </c>
      <c r="V2" t="s">
        <v>155</v>
      </c>
      <c r="W2" t="s">
        <v>155</v>
      </c>
      <c r="X2" t="s">
        <v>155</v>
      </c>
      <c r="AB2" t="s">
        <v>941</v>
      </c>
      <c r="AC2" t="s">
        <v>942</v>
      </c>
      <c r="AD2" t="s">
        <v>943</v>
      </c>
      <c r="AE2" t="s">
        <v>343</v>
      </c>
      <c r="AF2" t="s">
        <v>944</v>
      </c>
      <c r="AG2" t="s">
        <v>945</v>
      </c>
      <c r="AH2" t="s">
        <v>946</v>
      </c>
      <c r="AI2" t="s">
        <v>947</v>
      </c>
      <c r="AJ2" t="s">
        <v>156</v>
      </c>
      <c r="AK2" t="s">
        <v>156</v>
      </c>
      <c r="AL2" t="s">
        <v>948</v>
      </c>
      <c r="AM2" t="s">
        <v>155</v>
      </c>
    </row>
    <row r="3" spans="1:42" x14ac:dyDescent="0.25">
      <c r="A3">
        <v>2994</v>
      </c>
      <c r="B3" t="s">
        <v>885</v>
      </c>
      <c r="C3" t="s">
        <v>888</v>
      </c>
      <c r="D3" t="s">
        <v>889</v>
      </c>
      <c r="E3" t="s">
        <v>890</v>
      </c>
      <c r="F3" t="s">
        <v>192</v>
      </c>
      <c r="G3" s="2">
        <v>312925.33</v>
      </c>
      <c r="H3" t="s">
        <v>157</v>
      </c>
      <c r="I3" t="s">
        <v>227</v>
      </c>
      <c r="J3" s="2">
        <v>332750.63</v>
      </c>
      <c r="K3" t="s">
        <v>228</v>
      </c>
      <c r="L3" s="1">
        <v>45301</v>
      </c>
      <c r="M3" s="1">
        <v>45314</v>
      </c>
      <c r="N3" t="s">
        <v>117</v>
      </c>
      <c r="P3" t="s">
        <v>246</v>
      </c>
      <c r="Q3" t="s">
        <v>252</v>
      </c>
      <c r="R3" t="s">
        <v>733</v>
      </c>
      <c r="S3">
        <v>33.46</v>
      </c>
      <c r="T3" t="s">
        <v>154</v>
      </c>
      <c r="U3" t="s">
        <v>154</v>
      </c>
      <c r="V3" t="s">
        <v>155</v>
      </c>
      <c r="W3" t="s">
        <v>155</v>
      </c>
      <c r="X3" t="s">
        <v>155</v>
      </c>
      <c r="Y3" t="s">
        <v>225</v>
      </c>
      <c r="AB3" t="s">
        <v>891</v>
      </c>
      <c r="AC3" t="s">
        <v>892</v>
      </c>
      <c r="AD3" t="s">
        <v>191</v>
      </c>
      <c r="AE3" t="s">
        <v>893</v>
      </c>
      <c r="AF3" t="s">
        <v>894</v>
      </c>
      <c r="AG3" t="s">
        <v>222</v>
      </c>
      <c r="AH3" t="s">
        <v>116</v>
      </c>
      <c r="AI3" t="s">
        <v>895</v>
      </c>
      <c r="AJ3" t="s">
        <v>156</v>
      </c>
      <c r="AK3" t="s">
        <v>156</v>
      </c>
      <c r="AL3" t="s">
        <v>896</v>
      </c>
      <c r="AM3" t="s">
        <v>155</v>
      </c>
    </row>
    <row r="4" spans="1:42" x14ac:dyDescent="0.25">
      <c r="A4">
        <v>833</v>
      </c>
      <c r="B4" t="s">
        <v>264</v>
      </c>
      <c r="D4" t="s">
        <v>265</v>
      </c>
      <c r="F4" t="s">
        <v>192</v>
      </c>
      <c r="G4" s="2">
        <v>279909.48</v>
      </c>
      <c r="H4" t="s">
        <v>157</v>
      </c>
      <c r="I4" t="s">
        <v>227</v>
      </c>
      <c r="J4" s="2">
        <v>304625.69</v>
      </c>
      <c r="K4" t="s">
        <v>228</v>
      </c>
      <c r="L4" s="1">
        <v>45069</v>
      </c>
      <c r="M4" s="1">
        <v>45079</v>
      </c>
      <c r="N4" t="s">
        <v>410</v>
      </c>
      <c r="O4" s="1">
        <v>45131</v>
      </c>
      <c r="P4" t="s">
        <v>246</v>
      </c>
      <c r="Q4" t="s">
        <v>252</v>
      </c>
      <c r="R4" t="s">
        <v>263</v>
      </c>
      <c r="S4">
        <v>34.92</v>
      </c>
      <c r="T4" t="s">
        <v>154</v>
      </c>
      <c r="U4" t="s">
        <v>154</v>
      </c>
      <c r="V4" t="s">
        <v>155</v>
      </c>
      <c r="W4" t="s">
        <v>155</v>
      </c>
      <c r="X4" t="s">
        <v>155</v>
      </c>
      <c r="Y4" t="s">
        <v>225</v>
      </c>
      <c r="AB4" t="s">
        <v>340</v>
      </c>
      <c r="AC4" t="s">
        <v>341</v>
      </c>
      <c r="AD4" t="s">
        <v>342</v>
      </c>
      <c r="AE4" t="s">
        <v>343</v>
      </c>
      <c r="AF4" t="s">
        <v>344</v>
      </c>
      <c r="AG4" t="s">
        <v>345</v>
      </c>
      <c r="AH4" t="s">
        <v>346</v>
      </c>
      <c r="AI4" t="s">
        <v>347</v>
      </c>
      <c r="AJ4" t="s">
        <v>156</v>
      </c>
      <c r="AK4" t="s">
        <v>156</v>
      </c>
      <c r="AL4" t="s">
        <v>156</v>
      </c>
      <c r="AM4" t="s">
        <v>155</v>
      </c>
    </row>
    <row r="5" spans="1:42" x14ac:dyDescent="0.25">
      <c r="A5">
        <v>865</v>
      </c>
      <c r="B5" t="s">
        <v>422</v>
      </c>
      <c r="C5" t="s">
        <v>423</v>
      </c>
      <c r="D5" t="s">
        <v>424</v>
      </c>
      <c r="E5" t="s">
        <v>425</v>
      </c>
      <c r="F5" t="s">
        <v>192</v>
      </c>
      <c r="G5" s="2">
        <v>328742.96000000002</v>
      </c>
      <c r="H5" t="s">
        <v>157</v>
      </c>
      <c r="I5" t="s">
        <v>227</v>
      </c>
      <c r="J5" s="2">
        <v>352640.51</v>
      </c>
      <c r="K5" t="s">
        <v>228</v>
      </c>
      <c r="L5" s="1">
        <v>45143</v>
      </c>
      <c r="M5" s="1">
        <v>45148</v>
      </c>
      <c r="N5" t="s">
        <v>117</v>
      </c>
      <c r="P5" t="s">
        <v>246</v>
      </c>
      <c r="Q5" t="s">
        <v>252</v>
      </c>
      <c r="R5" t="s">
        <v>258</v>
      </c>
      <c r="S5">
        <v>34.81</v>
      </c>
      <c r="T5" t="s">
        <v>154</v>
      </c>
      <c r="U5" t="s">
        <v>154</v>
      </c>
      <c r="V5" t="s">
        <v>155</v>
      </c>
      <c r="W5" t="s">
        <v>155</v>
      </c>
      <c r="X5" t="s">
        <v>155</v>
      </c>
      <c r="Y5" t="s">
        <v>225</v>
      </c>
      <c r="AB5" t="s">
        <v>426</v>
      </c>
      <c r="AC5" t="s">
        <v>427</v>
      </c>
      <c r="AD5" t="s">
        <v>428</v>
      </c>
      <c r="AE5" t="s">
        <v>429</v>
      </c>
      <c r="AF5" t="s">
        <v>430</v>
      </c>
      <c r="AG5" t="s">
        <v>431</v>
      </c>
      <c r="AH5" t="s">
        <v>432</v>
      </c>
      <c r="AI5" t="s">
        <v>433</v>
      </c>
      <c r="AJ5" t="s">
        <v>156</v>
      </c>
      <c r="AK5" t="s">
        <v>156</v>
      </c>
      <c r="AL5" t="s">
        <v>434</v>
      </c>
      <c r="AM5" t="s">
        <v>155</v>
      </c>
    </row>
    <row r="6" spans="1:42" x14ac:dyDescent="0.25">
      <c r="A6">
        <v>1922</v>
      </c>
      <c r="B6" t="s">
        <v>613</v>
      </c>
      <c r="C6" t="s">
        <v>618</v>
      </c>
      <c r="D6" t="s">
        <v>619</v>
      </c>
      <c r="E6" t="s">
        <v>620</v>
      </c>
      <c r="F6" t="s">
        <v>192</v>
      </c>
      <c r="G6" s="2">
        <v>324898.46999999997</v>
      </c>
      <c r="H6" t="s">
        <v>157</v>
      </c>
      <c r="I6" t="s">
        <v>227</v>
      </c>
      <c r="J6" s="2">
        <v>347588.39</v>
      </c>
      <c r="L6" s="1">
        <v>45215</v>
      </c>
      <c r="M6" s="1">
        <v>45218</v>
      </c>
      <c r="N6" t="s">
        <v>117</v>
      </c>
      <c r="P6" t="s">
        <v>246</v>
      </c>
      <c r="Q6" t="s">
        <v>252</v>
      </c>
      <c r="R6" t="s">
        <v>262</v>
      </c>
      <c r="S6">
        <v>33.200000000000003</v>
      </c>
      <c r="T6" t="s">
        <v>154</v>
      </c>
      <c r="U6" t="s">
        <v>154</v>
      </c>
      <c r="V6" t="s">
        <v>155</v>
      </c>
      <c r="W6" t="s">
        <v>155</v>
      </c>
      <c r="X6" t="s">
        <v>155</v>
      </c>
      <c r="AB6" t="s">
        <v>621</v>
      </c>
      <c r="AC6" t="s">
        <v>622</v>
      </c>
      <c r="AD6" t="s">
        <v>623</v>
      </c>
      <c r="AE6" t="s">
        <v>624</v>
      </c>
      <c r="AF6" t="s">
        <v>625</v>
      </c>
      <c r="AG6" t="s">
        <v>626</v>
      </c>
      <c r="AH6" t="s">
        <v>116</v>
      </c>
      <c r="AI6" t="s">
        <v>627</v>
      </c>
      <c r="AJ6" t="s">
        <v>156</v>
      </c>
      <c r="AK6" t="s">
        <v>156</v>
      </c>
      <c r="AL6" t="s">
        <v>628</v>
      </c>
      <c r="AM6" t="s">
        <v>155</v>
      </c>
    </row>
    <row r="7" spans="1:42" x14ac:dyDescent="0.25">
      <c r="A7">
        <v>1921</v>
      </c>
      <c r="B7" t="s">
        <v>614</v>
      </c>
      <c r="C7" t="s">
        <v>629</v>
      </c>
      <c r="D7" t="s">
        <v>630</v>
      </c>
      <c r="E7" t="s">
        <v>631</v>
      </c>
      <c r="F7" t="s">
        <v>192</v>
      </c>
      <c r="G7" s="2">
        <v>290122.5</v>
      </c>
      <c r="H7" t="s">
        <v>157</v>
      </c>
      <c r="I7" t="s">
        <v>227</v>
      </c>
      <c r="J7" s="2">
        <v>310898.65999999997</v>
      </c>
      <c r="K7" t="s">
        <v>228</v>
      </c>
      <c r="L7" s="1">
        <v>45197</v>
      </c>
      <c r="M7" s="1">
        <v>45205</v>
      </c>
      <c r="N7" t="s">
        <v>117</v>
      </c>
      <c r="P7" t="s">
        <v>246</v>
      </c>
      <c r="Q7" t="s">
        <v>252</v>
      </c>
      <c r="R7" t="s">
        <v>279</v>
      </c>
      <c r="S7">
        <v>33.200000000000003</v>
      </c>
      <c r="T7" t="s">
        <v>154</v>
      </c>
      <c r="U7" t="s">
        <v>154</v>
      </c>
      <c r="V7" t="s">
        <v>155</v>
      </c>
      <c r="W7" t="s">
        <v>155</v>
      </c>
      <c r="X7" t="s">
        <v>155</v>
      </c>
      <c r="Y7" t="s">
        <v>225</v>
      </c>
      <c r="AB7" t="s">
        <v>632</v>
      </c>
      <c r="AC7" t="s">
        <v>633</v>
      </c>
      <c r="AD7" t="s">
        <v>634</v>
      </c>
      <c r="AE7" t="s">
        <v>635</v>
      </c>
      <c r="AF7" t="s">
        <v>636</v>
      </c>
      <c r="AG7" t="s">
        <v>222</v>
      </c>
      <c r="AH7" t="s">
        <v>116</v>
      </c>
      <c r="AI7" t="s">
        <v>887</v>
      </c>
      <c r="AJ7" t="s">
        <v>156</v>
      </c>
      <c r="AK7" t="s">
        <v>156</v>
      </c>
      <c r="AL7" t="s">
        <v>637</v>
      </c>
      <c r="AM7" t="s">
        <v>155</v>
      </c>
    </row>
    <row r="8" spans="1:42" x14ac:dyDescent="0.25">
      <c r="A8">
        <v>3169</v>
      </c>
      <c r="B8" t="s">
        <v>1152</v>
      </c>
      <c r="C8" t="s">
        <v>1163</v>
      </c>
      <c r="D8" t="s">
        <v>1164</v>
      </c>
      <c r="E8" t="s">
        <v>1165</v>
      </c>
      <c r="F8" t="s">
        <v>192</v>
      </c>
      <c r="G8" s="2">
        <v>313326.40000000002</v>
      </c>
      <c r="H8" t="s">
        <v>157</v>
      </c>
      <c r="I8" t="s">
        <v>227</v>
      </c>
      <c r="J8" s="2">
        <v>328215.09999999998</v>
      </c>
      <c r="K8" t="s">
        <v>228</v>
      </c>
      <c r="L8" s="1">
        <v>45462</v>
      </c>
      <c r="M8" s="1">
        <v>45474</v>
      </c>
      <c r="N8" t="s">
        <v>117</v>
      </c>
      <c r="P8" t="s">
        <v>246</v>
      </c>
      <c r="Q8" t="s">
        <v>252</v>
      </c>
      <c r="R8" t="s">
        <v>731</v>
      </c>
      <c r="S8">
        <v>32.54</v>
      </c>
      <c r="T8" t="s">
        <v>154</v>
      </c>
      <c r="U8" t="s">
        <v>154</v>
      </c>
      <c r="V8" t="s">
        <v>155</v>
      </c>
      <c r="W8" t="s">
        <v>155</v>
      </c>
      <c r="X8" t="s">
        <v>155</v>
      </c>
      <c r="Y8" t="s">
        <v>225</v>
      </c>
      <c r="AB8" t="s">
        <v>1166</v>
      </c>
      <c r="AC8" t="s">
        <v>1167</v>
      </c>
      <c r="AD8" t="s">
        <v>1168</v>
      </c>
      <c r="AE8" t="s">
        <v>1169</v>
      </c>
      <c r="AF8" t="s">
        <v>1170</v>
      </c>
      <c r="AG8" t="s">
        <v>222</v>
      </c>
      <c r="AH8" t="s">
        <v>116</v>
      </c>
      <c r="AI8" t="s">
        <v>1171</v>
      </c>
      <c r="AJ8" t="s">
        <v>156</v>
      </c>
      <c r="AK8" t="s">
        <v>156</v>
      </c>
      <c r="AL8" t="s">
        <v>1172</v>
      </c>
      <c r="AM8" t="s">
        <v>155</v>
      </c>
    </row>
    <row r="9" spans="1:42" x14ac:dyDescent="0.25">
      <c r="A9">
        <v>3164</v>
      </c>
      <c r="B9" t="s">
        <v>1114</v>
      </c>
      <c r="C9" t="s">
        <v>1154</v>
      </c>
      <c r="D9" t="s">
        <v>1155</v>
      </c>
      <c r="E9" t="s">
        <v>1156</v>
      </c>
      <c r="F9" t="s">
        <v>192</v>
      </c>
      <c r="G9" s="2">
        <v>322150</v>
      </c>
      <c r="H9" t="s">
        <v>157</v>
      </c>
      <c r="I9" t="s">
        <v>227</v>
      </c>
      <c r="J9" s="2">
        <v>337457.98</v>
      </c>
      <c r="K9" t="s">
        <v>228</v>
      </c>
      <c r="L9" s="1">
        <v>45450</v>
      </c>
      <c r="M9" s="1">
        <v>45476</v>
      </c>
      <c r="N9" t="s">
        <v>117</v>
      </c>
      <c r="P9" t="s">
        <v>246</v>
      </c>
      <c r="Q9" t="s">
        <v>252</v>
      </c>
      <c r="R9" t="s">
        <v>736</v>
      </c>
      <c r="S9">
        <v>33.200000000000003</v>
      </c>
      <c r="T9" t="s">
        <v>154</v>
      </c>
      <c r="U9" t="s">
        <v>154</v>
      </c>
      <c r="V9" t="s">
        <v>155</v>
      </c>
      <c r="W9" t="s">
        <v>155</v>
      </c>
      <c r="X9" t="s">
        <v>155</v>
      </c>
      <c r="Y9" t="s">
        <v>225</v>
      </c>
      <c r="AB9" t="s">
        <v>1157</v>
      </c>
      <c r="AC9" t="s">
        <v>1158</v>
      </c>
      <c r="AD9" t="s">
        <v>191</v>
      </c>
      <c r="AE9" t="s">
        <v>1159</v>
      </c>
      <c r="AF9" t="s">
        <v>1160</v>
      </c>
      <c r="AG9" t="s">
        <v>222</v>
      </c>
      <c r="AH9" t="s">
        <v>116</v>
      </c>
      <c r="AI9" t="s">
        <v>1161</v>
      </c>
      <c r="AJ9" t="s">
        <v>156</v>
      </c>
      <c r="AK9" t="s">
        <v>156</v>
      </c>
      <c r="AL9" t="s">
        <v>1162</v>
      </c>
      <c r="AM9" t="s">
        <v>155</v>
      </c>
    </row>
    <row r="10" spans="1:42" x14ac:dyDescent="0.25">
      <c r="A10">
        <v>3171</v>
      </c>
      <c r="B10" t="s">
        <v>1151</v>
      </c>
      <c r="C10" t="s">
        <v>1180</v>
      </c>
      <c r="D10" t="s">
        <v>1181</v>
      </c>
      <c r="E10" t="s">
        <v>1182</v>
      </c>
      <c r="F10" t="s">
        <v>192</v>
      </c>
      <c r="G10" s="2">
        <v>313324.55</v>
      </c>
      <c r="H10" t="s">
        <v>157</v>
      </c>
      <c r="I10" t="s">
        <v>227</v>
      </c>
      <c r="J10" s="2">
        <v>328213.15999999997</v>
      </c>
      <c r="K10" t="s">
        <v>228</v>
      </c>
      <c r="L10" s="1">
        <v>45470</v>
      </c>
      <c r="M10" s="1">
        <v>45476</v>
      </c>
      <c r="N10" t="s">
        <v>117</v>
      </c>
      <c r="P10" t="s">
        <v>246</v>
      </c>
      <c r="Q10" t="s">
        <v>252</v>
      </c>
      <c r="R10" t="s">
        <v>735</v>
      </c>
      <c r="S10">
        <v>32.54</v>
      </c>
      <c r="T10" t="s">
        <v>154</v>
      </c>
      <c r="U10" t="s">
        <v>154</v>
      </c>
      <c r="V10" t="s">
        <v>155</v>
      </c>
      <c r="W10" t="s">
        <v>155</v>
      </c>
      <c r="X10" t="s">
        <v>155</v>
      </c>
      <c r="Y10" t="s">
        <v>225</v>
      </c>
      <c r="AB10" t="s">
        <v>1183</v>
      </c>
      <c r="AC10" t="s">
        <v>1184</v>
      </c>
      <c r="AD10" t="s">
        <v>1185</v>
      </c>
      <c r="AE10" t="s">
        <v>1169</v>
      </c>
      <c r="AF10" t="s">
        <v>1186</v>
      </c>
      <c r="AG10" t="s">
        <v>222</v>
      </c>
      <c r="AH10" t="s">
        <v>116</v>
      </c>
      <c r="AI10" t="s">
        <v>1187</v>
      </c>
      <c r="AJ10" t="s">
        <v>156</v>
      </c>
      <c r="AK10" t="s">
        <v>156</v>
      </c>
      <c r="AL10" t="s">
        <v>1188</v>
      </c>
      <c r="AM10" t="s">
        <v>155</v>
      </c>
    </row>
    <row r="11" spans="1:42" x14ac:dyDescent="0.25">
      <c r="A11">
        <v>3130</v>
      </c>
      <c r="B11" t="s">
        <v>1035</v>
      </c>
      <c r="C11" t="s">
        <v>1055</v>
      </c>
      <c r="D11" t="s">
        <v>1056</v>
      </c>
      <c r="E11" t="s">
        <v>1057</v>
      </c>
      <c r="F11" t="s">
        <v>192</v>
      </c>
      <c r="G11" s="2">
        <v>363855</v>
      </c>
      <c r="H11" t="s">
        <v>157</v>
      </c>
      <c r="I11" t="s">
        <v>227</v>
      </c>
      <c r="J11" s="2">
        <v>384180.81</v>
      </c>
      <c r="L11" s="1">
        <v>45401</v>
      </c>
      <c r="M11" s="1">
        <v>45406</v>
      </c>
      <c r="N11" t="s">
        <v>117</v>
      </c>
      <c r="P11" t="s">
        <v>246</v>
      </c>
      <c r="Q11" t="s">
        <v>252</v>
      </c>
      <c r="R11" t="s">
        <v>730</v>
      </c>
      <c r="S11">
        <v>37.69</v>
      </c>
      <c r="T11" t="s">
        <v>154</v>
      </c>
      <c r="U11" t="s">
        <v>154</v>
      </c>
      <c r="V11" t="s">
        <v>155</v>
      </c>
      <c r="W11" t="s">
        <v>155</v>
      </c>
      <c r="X11" t="s">
        <v>155</v>
      </c>
      <c r="AB11" t="s">
        <v>1058</v>
      </c>
      <c r="AC11" t="s">
        <v>1059</v>
      </c>
      <c r="AD11" t="s">
        <v>1060</v>
      </c>
      <c r="AE11" t="s">
        <v>391</v>
      </c>
      <c r="AF11" t="s">
        <v>1061</v>
      </c>
      <c r="AG11" t="s">
        <v>222</v>
      </c>
      <c r="AH11" t="s">
        <v>116</v>
      </c>
      <c r="AI11" t="s">
        <v>1062</v>
      </c>
      <c r="AJ11" t="s">
        <v>156</v>
      </c>
      <c r="AK11" t="s">
        <v>156</v>
      </c>
      <c r="AL11" t="s">
        <v>1063</v>
      </c>
      <c r="AM11" t="s">
        <v>155</v>
      </c>
    </row>
    <row r="12" spans="1:42" x14ac:dyDescent="0.25">
      <c r="A12">
        <v>824</v>
      </c>
      <c r="B12" t="s">
        <v>260</v>
      </c>
      <c r="C12" t="s">
        <v>322</v>
      </c>
      <c r="D12" t="s">
        <v>261</v>
      </c>
      <c r="E12" t="s">
        <v>323</v>
      </c>
      <c r="F12" t="s">
        <v>192</v>
      </c>
      <c r="G12" s="2">
        <v>319209</v>
      </c>
      <c r="H12" t="s">
        <v>157</v>
      </c>
      <c r="I12" t="s">
        <v>227</v>
      </c>
      <c r="J12" s="2">
        <v>347395.38</v>
      </c>
      <c r="K12" t="s">
        <v>228</v>
      </c>
      <c r="L12" s="1">
        <v>45054</v>
      </c>
      <c r="M12" s="1">
        <v>45063</v>
      </c>
      <c r="N12" t="s">
        <v>117</v>
      </c>
      <c r="P12" t="s">
        <v>246</v>
      </c>
      <c r="Q12" t="s">
        <v>252</v>
      </c>
      <c r="R12" t="s">
        <v>259</v>
      </c>
      <c r="S12">
        <v>33.200000000000003</v>
      </c>
      <c r="T12" t="s">
        <v>154</v>
      </c>
      <c r="U12" t="s">
        <v>154</v>
      </c>
      <c r="V12" t="s">
        <v>155</v>
      </c>
      <c r="W12" t="s">
        <v>155</v>
      </c>
      <c r="X12" t="s">
        <v>155</v>
      </c>
      <c r="Y12" t="s">
        <v>225</v>
      </c>
      <c r="AB12" t="s">
        <v>324</v>
      </c>
      <c r="AC12" t="s">
        <v>325</v>
      </c>
      <c r="AD12" t="s">
        <v>326</v>
      </c>
      <c r="AE12" t="s">
        <v>302</v>
      </c>
      <c r="AF12" t="s">
        <v>327</v>
      </c>
      <c r="AG12" t="s">
        <v>115</v>
      </c>
      <c r="AH12" t="s">
        <v>116</v>
      </c>
      <c r="AI12" t="s">
        <v>328</v>
      </c>
      <c r="AJ12" t="s">
        <v>329</v>
      </c>
      <c r="AK12" t="s">
        <v>156</v>
      </c>
      <c r="AL12" t="s">
        <v>330</v>
      </c>
      <c r="AM12" t="s">
        <v>155</v>
      </c>
    </row>
    <row r="13" spans="1:42" x14ac:dyDescent="0.25">
      <c r="A13">
        <v>838</v>
      </c>
      <c r="B13" t="s">
        <v>357</v>
      </c>
      <c r="C13" t="s">
        <v>374</v>
      </c>
      <c r="D13" t="s">
        <v>375</v>
      </c>
      <c r="E13" t="s">
        <v>376</v>
      </c>
      <c r="F13" t="s">
        <v>192</v>
      </c>
      <c r="G13" s="2">
        <v>270820.8</v>
      </c>
      <c r="H13" t="s">
        <v>157</v>
      </c>
      <c r="I13" t="s">
        <v>227</v>
      </c>
      <c r="J13" s="2">
        <v>294312.76</v>
      </c>
      <c r="K13" t="s">
        <v>228</v>
      </c>
      <c r="L13" s="1">
        <v>45084</v>
      </c>
      <c r="M13" s="1">
        <v>45097</v>
      </c>
      <c r="N13" t="s">
        <v>410</v>
      </c>
      <c r="O13" s="1">
        <v>45092</v>
      </c>
      <c r="P13" t="s">
        <v>246</v>
      </c>
      <c r="Q13" t="s">
        <v>252</v>
      </c>
      <c r="R13" t="s">
        <v>267</v>
      </c>
      <c r="S13">
        <v>33.46</v>
      </c>
      <c r="T13" t="s">
        <v>154</v>
      </c>
      <c r="U13" t="s">
        <v>154</v>
      </c>
      <c r="V13" t="s">
        <v>155</v>
      </c>
      <c r="W13" t="s">
        <v>155</v>
      </c>
      <c r="X13" t="s">
        <v>155</v>
      </c>
      <c r="Y13" t="s">
        <v>225</v>
      </c>
      <c r="AB13" t="s">
        <v>377</v>
      </c>
      <c r="AC13" t="s">
        <v>378</v>
      </c>
      <c r="AD13" t="s">
        <v>191</v>
      </c>
      <c r="AE13" t="s">
        <v>379</v>
      </c>
      <c r="AF13" t="s">
        <v>380</v>
      </c>
      <c r="AG13" t="s">
        <v>381</v>
      </c>
      <c r="AH13" t="s">
        <v>116</v>
      </c>
      <c r="AI13" t="s">
        <v>382</v>
      </c>
      <c r="AJ13" t="s">
        <v>383</v>
      </c>
      <c r="AK13" t="s">
        <v>156</v>
      </c>
      <c r="AL13" t="s">
        <v>384</v>
      </c>
      <c r="AM13" t="s">
        <v>155</v>
      </c>
    </row>
    <row r="14" spans="1:42" x14ac:dyDescent="0.25">
      <c r="A14">
        <v>3049</v>
      </c>
      <c r="B14" t="s">
        <v>953</v>
      </c>
      <c r="C14" t="s">
        <v>967</v>
      </c>
      <c r="D14" t="s">
        <v>968</v>
      </c>
      <c r="E14" t="s">
        <v>969</v>
      </c>
      <c r="F14" t="s">
        <v>192</v>
      </c>
      <c r="G14" s="2">
        <v>343100</v>
      </c>
      <c r="H14" t="s">
        <v>157</v>
      </c>
      <c r="I14" t="s">
        <v>227</v>
      </c>
      <c r="J14" s="2">
        <v>362742.77</v>
      </c>
      <c r="K14" t="s">
        <v>228</v>
      </c>
      <c r="L14" s="1">
        <v>45362</v>
      </c>
      <c r="M14" s="1">
        <v>45371</v>
      </c>
      <c r="N14" t="s">
        <v>117</v>
      </c>
      <c r="P14" t="s">
        <v>246</v>
      </c>
      <c r="Q14" t="s">
        <v>252</v>
      </c>
      <c r="R14" t="s">
        <v>724</v>
      </c>
      <c r="S14">
        <v>37.93</v>
      </c>
      <c r="T14" t="s">
        <v>154</v>
      </c>
      <c r="U14" t="s">
        <v>154</v>
      </c>
      <c r="V14" t="s">
        <v>155</v>
      </c>
      <c r="W14" t="s">
        <v>155</v>
      </c>
      <c r="X14" t="s">
        <v>155</v>
      </c>
      <c r="Y14" t="s">
        <v>225</v>
      </c>
      <c r="AB14" t="s">
        <v>970</v>
      </c>
      <c r="AC14" t="s">
        <v>334</v>
      </c>
      <c r="AD14" t="s">
        <v>971</v>
      </c>
      <c r="AE14" t="s">
        <v>336</v>
      </c>
      <c r="AF14" t="s">
        <v>337</v>
      </c>
      <c r="AG14" t="s">
        <v>222</v>
      </c>
      <c r="AH14" t="s">
        <v>116</v>
      </c>
      <c r="AI14" t="s">
        <v>972</v>
      </c>
      <c r="AJ14" t="s">
        <v>156</v>
      </c>
      <c r="AK14" t="s">
        <v>156</v>
      </c>
      <c r="AL14" t="s">
        <v>973</v>
      </c>
      <c r="AM14" t="s">
        <v>155</v>
      </c>
    </row>
    <row r="15" spans="1:42" x14ac:dyDescent="0.25">
      <c r="A15">
        <v>3108</v>
      </c>
      <c r="B15" t="s">
        <v>964</v>
      </c>
      <c r="C15" t="s">
        <v>1043</v>
      </c>
      <c r="D15" t="s">
        <v>1044</v>
      </c>
      <c r="E15" t="s">
        <v>1045</v>
      </c>
      <c r="F15" t="s">
        <v>192</v>
      </c>
      <c r="G15" s="2">
        <v>322217</v>
      </c>
      <c r="H15" t="s">
        <v>157</v>
      </c>
      <c r="I15" t="s">
        <v>227</v>
      </c>
      <c r="J15" s="2">
        <v>340216.81</v>
      </c>
      <c r="K15" t="s">
        <v>228</v>
      </c>
      <c r="L15" s="1">
        <v>45391</v>
      </c>
      <c r="M15" s="1">
        <v>45399</v>
      </c>
      <c r="N15" t="s">
        <v>117</v>
      </c>
      <c r="P15" t="s">
        <v>246</v>
      </c>
      <c r="Q15" t="s">
        <v>252</v>
      </c>
      <c r="R15" t="s">
        <v>738</v>
      </c>
      <c r="S15">
        <v>34.92</v>
      </c>
      <c r="T15" t="s">
        <v>154</v>
      </c>
      <c r="U15" t="s">
        <v>154</v>
      </c>
      <c r="V15" t="s">
        <v>155</v>
      </c>
      <c r="W15" t="s">
        <v>155</v>
      </c>
      <c r="X15" t="s">
        <v>155</v>
      </c>
      <c r="Y15" t="s">
        <v>225</v>
      </c>
      <c r="AB15" t="s">
        <v>1046</v>
      </c>
      <c r="AC15" t="s">
        <v>1047</v>
      </c>
      <c r="AD15" t="s">
        <v>1048</v>
      </c>
      <c r="AE15" t="s">
        <v>1049</v>
      </c>
      <c r="AF15" t="s">
        <v>1050</v>
      </c>
      <c r="AG15" t="s">
        <v>222</v>
      </c>
      <c r="AH15" t="s">
        <v>116</v>
      </c>
      <c r="AI15" t="s">
        <v>1051</v>
      </c>
      <c r="AJ15" t="s">
        <v>156</v>
      </c>
      <c r="AK15" t="s">
        <v>156</v>
      </c>
      <c r="AL15" t="s">
        <v>1052</v>
      </c>
      <c r="AM15" t="s">
        <v>155</v>
      </c>
    </row>
    <row r="16" spans="1:42" x14ac:dyDescent="0.25">
      <c r="A16">
        <v>1926</v>
      </c>
      <c r="B16" t="s">
        <v>668</v>
      </c>
      <c r="C16" t="s">
        <v>670</v>
      </c>
      <c r="D16" t="s">
        <v>671</v>
      </c>
      <c r="E16" t="s">
        <v>672</v>
      </c>
      <c r="F16" t="s">
        <v>192</v>
      </c>
      <c r="G16" s="2">
        <v>312025.71999999997</v>
      </c>
      <c r="H16" t="s">
        <v>157</v>
      </c>
      <c r="I16" t="s">
        <v>227</v>
      </c>
      <c r="J16" s="2">
        <v>333816.64</v>
      </c>
      <c r="K16" t="s">
        <v>228</v>
      </c>
      <c r="L16" s="1">
        <v>45221</v>
      </c>
      <c r="M16" s="1">
        <v>45229</v>
      </c>
      <c r="N16" t="s">
        <v>117</v>
      </c>
      <c r="P16" t="s">
        <v>246</v>
      </c>
      <c r="Q16" t="s">
        <v>252</v>
      </c>
      <c r="R16" t="s">
        <v>272</v>
      </c>
      <c r="S16">
        <v>34.92</v>
      </c>
      <c r="T16" t="s">
        <v>154</v>
      </c>
      <c r="U16" t="s">
        <v>154</v>
      </c>
      <c r="V16" t="s">
        <v>155</v>
      </c>
      <c r="W16" t="s">
        <v>155</v>
      </c>
      <c r="X16" t="s">
        <v>155</v>
      </c>
      <c r="Y16" t="s">
        <v>225</v>
      </c>
      <c r="AB16" t="s">
        <v>673</v>
      </c>
      <c r="AC16" t="s">
        <v>674</v>
      </c>
      <c r="AD16" t="s">
        <v>191</v>
      </c>
      <c r="AE16" t="s">
        <v>675</v>
      </c>
      <c r="AF16" t="s">
        <v>676</v>
      </c>
      <c r="AG16" t="s">
        <v>222</v>
      </c>
      <c r="AH16" t="s">
        <v>116</v>
      </c>
      <c r="AI16" t="s">
        <v>677</v>
      </c>
      <c r="AJ16" t="s">
        <v>156</v>
      </c>
      <c r="AK16" t="s">
        <v>156</v>
      </c>
      <c r="AL16" t="s">
        <v>678</v>
      </c>
      <c r="AM16" t="s">
        <v>155</v>
      </c>
    </row>
    <row r="17" spans="1:39" x14ac:dyDescent="0.25">
      <c r="A17">
        <v>3344</v>
      </c>
      <c r="B17" t="s">
        <v>1329</v>
      </c>
      <c r="C17" t="s">
        <v>1331</v>
      </c>
      <c r="D17" t="s">
        <v>1332</v>
      </c>
      <c r="E17" t="s">
        <v>1333</v>
      </c>
      <c r="F17" t="s">
        <v>192</v>
      </c>
      <c r="G17" s="2">
        <v>1244162.25</v>
      </c>
      <c r="H17" t="s">
        <v>157</v>
      </c>
      <c r="I17" t="s">
        <v>227</v>
      </c>
      <c r="J17" s="2">
        <v>1257599.1000000001</v>
      </c>
      <c r="K17" t="s">
        <v>228</v>
      </c>
      <c r="L17" s="1">
        <v>45608</v>
      </c>
      <c r="M17" s="1">
        <v>45613</v>
      </c>
      <c r="N17" t="s">
        <v>117</v>
      </c>
      <c r="P17" t="s">
        <v>246</v>
      </c>
      <c r="Q17" t="s">
        <v>1</v>
      </c>
      <c r="R17" t="s">
        <v>788</v>
      </c>
      <c r="S17">
        <v>89.66</v>
      </c>
      <c r="T17" t="s">
        <v>154</v>
      </c>
      <c r="U17" t="s">
        <v>154</v>
      </c>
      <c r="V17" t="s">
        <v>155</v>
      </c>
      <c r="W17" t="s">
        <v>155</v>
      </c>
      <c r="X17" t="s">
        <v>155</v>
      </c>
      <c r="Y17" t="s">
        <v>225</v>
      </c>
      <c r="AB17" t="s">
        <v>1334</v>
      </c>
      <c r="AC17" t="s">
        <v>1335</v>
      </c>
      <c r="AD17" t="s">
        <v>1336</v>
      </c>
      <c r="AE17" t="s">
        <v>1337</v>
      </c>
      <c r="AF17" t="s">
        <v>1338</v>
      </c>
      <c r="AG17" t="s">
        <v>222</v>
      </c>
      <c r="AH17" t="s">
        <v>116</v>
      </c>
      <c r="AI17" t="s">
        <v>1339</v>
      </c>
      <c r="AJ17" t="s">
        <v>156</v>
      </c>
      <c r="AK17" t="s">
        <v>156</v>
      </c>
      <c r="AL17" t="s">
        <v>1340</v>
      </c>
      <c r="AM17" t="s">
        <v>155</v>
      </c>
    </row>
    <row r="18" spans="1:39" x14ac:dyDescent="0.25">
      <c r="A18">
        <v>909</v>
      </c>
      <c r="B18" t="s">
        <v>965</v>
      </c>
      <c r="C18" t="s">
        <v>657</v>
      </c>
      <c r="D18" t="s">
        <v>658</v>
      </c>
      <c r="E18" t="s">
        <v>659</v>
      </c>
      <c r="F18" t="s">
        <v>192</v>
      </c>
      <c r="G18" s="2">
        <v>693396.33</v>
      </c>
      <c r="H18" t="s">
        <v>157</v>
      </c>
      <c r="I18" t="s">
        <v>227</v>
      </c>
      <c r="J18" s="2">
        <v>743051.61</v>
      </c>
      <c r="K18" t="s">
        <v>228</v>
      </c>
      <c r="L18" s="1">
        <v>45184</v>
      </c>
      <c r="M18" s="1">
        <v>45190</v>
      </c>
      <c r="N18" t="s">
        <v>117</v>
      </c>
      <c r="P18" t="s">
        <v>246</v>
      </c>
      <c r="Q18" t="s">
        <v>1</v>
      </c>
      <c r="R18" t="s">
        <v>198</v>
      </c>
      <c r="S18">
        <v>62.4</v>
      </c>
      <c r="T18" t="s">
        <v>154</v>
      </c>
      <c r="U18" t="s">
        <v>154</v>
      </c>
      <c r="V18" t="s">
        <v>155</v>
      </c>
      <c r="W18" t="s">
        <v>155</v>
      </c>
      <c r="X18" t="s">
        <v>155</v>
      </c>
      <c r="Y18" t="s">
        <v>225</v>
      </c>
      <c r="Z18" t="s">
        <v>228</v>
      </c>
      <c r="AA18" t="s">
        <v>228</v>
      </c>
      <c r="AB18" t="s">
        <v>660</v>
      </c>
      <c r="AC18" t="s">
        <v>661</v>
      </c>
      <c r="AD18" t="s">
        <v>191</v>
      </c>
      <c r="AE18" t="s">
        <v>662</v>
      </c>
      <c r="AF18" t="s">
        <v>663</v>
      </c>
      <c r="AG18" t="s">
        <v>664</v>
      </c>
      <c r="AH18" t="s">
        <v>116</v>
      </c>
      <c r="AI18" t="s">
        <v>665</v>
      </c>
      <c r="AJ18" t="s">
        <v>156</v>
      </c>
      <c r="AK18" t="s">
        <v>156</v>
      </c>
      <c r="AL18" t="s">
        <v>666</v>
      </c>
      <c r="AM18" t="s">
        <v>155</v>
      </c>
    </row>
    <row r="19" spans="1:39" x14ac:dyDescent="0.25">
      <c r="A19">
        <v>3170</v>
      </c>
      <c r="B19" t="s">
        <v>1150</v>
      </c>
      <c r="C19" t="s">
        <v>1173</v>
      </c>
      <c r="D19" t="s">
        <v>1174</v>
      </c>
      <c r="E19" t="s">
        <v>1175</v>
      </c>
      <c r="F19" t="s">
        <v>192</v>
      </c>
      <c r="G19" s="2">
        <v>707082</v>
      </c>
      <c r="H19" t="s">
        <v>157</v>
      </c>
      <c r="I19" t="s">
        <v>227</v>
      </c>
      <c r="J19" s="2">
        <v>740681.25</v>
      </c>
      <c r="K19" t="s">
        <v>228</v>
      </c>
      <c r="L19" s="1">
        <v>45464</v>
      </c>
      <c r="M19" s="1">
        <v>45470</v>
      </c>
      <c r="N19" t="s">
        <v>117</v>
      </c>
      <c r="P19" t="s">
        <v>246</v>
      </c>
      <c r="Q19" t="s">
        <v>1</v>
      </c>
      <c r="R19" t="s">
        <v>200</v>
      </c>
      <c r="S19">
        <v>62.4</v>
      </c>
      <c r="T19" t="s">
        <v>154</v>
      </c>
      <c r="U19" t="s">
        <v>154</v>
      </c>
      <c r="V19" t="s">
        <v>155</v>
      </c>
      <c r="W19" t="s">
        <v>155</v>
      </c>
      <c r="X19" t="s">
        <v>155</v>
      </c>
      <c r="Y19" t="s">
        <v>225</v>
      </c>
      <c r="AB19" t="s">
        <v>1176</v>
      </c>
      <c r="AC19" t="s">
        <v>400</v>
      </c>
      <c r="AD19" t="s">
        <v>1177</v>
      </c>
      <c r="AE19" t="s">
        <v>402</v>
      </c>
      <c r="AF19" t="s">
        <v>403</v>
      </c>
      <c r="AG19" t="s">
        <v>222</v>
      </c>
      <c r="AH19" t="s">
        <v>116</v>
      </c>
      <c r="AI19" t="s">
        <v>1178</v>
      </c>
      <c r="AJ19" t="s">
        <v>156</v>
      </c>
      <c r="AK19" t="s">
        <v>156</v>
      </c>
      <c r="AL19" t="s">
        <v>1179</v>
      </c>
      <c r="AM19" t="s">
        <v>155</v>
      </c>
    </row>
    <row r="20" spans="1:39" x14ac:dyDescent="0.25">
      <c r="A20">
        <v>3057</v>
      </c>
      <c r="B20" t="s">
        <v>954</v>
      </c>
      <c r="C20" t="s">
        <v>974</v>
      </c>
      <c r="D20" t="s">
        <v>975</v>
      </c>
      <c r="E20" t="s">
        <v>976</v>
      </c>
      <c r="F20" t="s">
        <v>192</v>
      </c>
      <c r="G20" s="2">
        <v>1060038.26</v>
      </c>
      <c r="H20" t="s">
        <v>157</v>
      </c>
      <c r="I20" t="s">
        <v>227</v>
      </c>
      <c r="J20" s="2">
        <v>1120726.3600000001</v>
      </c>
      <c r="K20" t="s">
        <v>228</v>
      </c>
      <c r="L20" s="1">
        <v>45365</v>
      </c>
      <c r="M20" s="1">
        <v>45373</v>
      </c>
      <c r="N20" t="s">
        <v>117</v>
      </c>
      <c r="P20" t="s">
        <v>246</v>
      </c>
      <c r="Q20" t="s">
        <v>1</v>
      </c>
      <c r="R20" t="s">
        <v>831</v>
      </c>
      <c r="S20">
        <v>89.92</v>
      </c>
      <c r="T20" t="s">
        <v>154</v>
      </c>
      <c r="U20" t="s">
        <v>154</v>
      </c>
      <c r="V20" t="s">
        <v>155</v>
      </c>
      <c r="W20" t="s">
        <v>155</v>
      </c>
      <c r="X20" t="s">
        <v>155</v>
      </c>
      <c r="Y20" t="s">
        <v>225</v>
      </c>
      <c r="AB20" t="s">
        <v>977</v>
      </c>
      <c r="AC20" t="s">
        <v>978</v>
      </c>
      <c r="AD20" t="s">
        <v>979</v>
      </c>
      <c r="AE20" t="s">
        <v>980</v>
      </c>
      <c r="AF20" t="s">
        <v>981</v>
      </c>
      <c r="AG20" t="s">
        <v>222</v>
      </c>
      <c r="AH20" t="s">
        <v>116</v>
      </c>
      <c r="AI20" t="s">
        <v>982</v>
      </c>
      <c r="AJ20" t="s">
        <v>156</v>
      </c>
      <c r="AK20" t="s">
        <v>156</v>
      </c>
      <c r="AL20" t="s">
        <v>983</v>
      </c>
      <c r="AM20" t="s">
        <v>155</v>
      </c>
    </row>
    <row r="21" spans="1:39" x14ac:dyDescent="0.25">
      <c r="A21">
        <v>3160</v>
      </c>
      <c r="B21" t="s">
        <v>1116</v>
      </c>
      <c r="C21" t="s">
        <v>1136</v>
      </c>
      <c r="D21" t="s">
        <v>1137</v>
      </c>
      <c r="E21" t="s">
        <v>1138</v>
      </c>
      <c r="F21" t="s">
        <v>192</v>
      </c>
      <c r="G21" s="2">
        <v>732375</v>
      </c>
      <c r="H21" t="s">
        <v>157</v>
      </c>
      <c r="I21" t="s">
        <v>227</v>
      </c>
      <c r="J21" s="2">
        <v>771132.65</v>
      </c>
      <c r="K21" t="s">
        <v>228</v>
      </c>
      <c r="L21" s="1">
        <v>45436</v>
      </c>
      <c r="M21" s="1">
        <v>45443</v>
      </c>
      <c r="N21" t="s">
        <v>117</v>
      </c>
      <c r="P21" t="s">
        <v>246</v>
      </c>
      <c r="Q21" t="s">
        <v>1</v>
      </c>
      <c r="R21" t="s">
        <v>832</v>
      </c>
      <c r="S21">
        <v>62.4</v>
      </c>
      <c r="T21" t="s">
        <v>154</v>
      </c>
      <c r="U21" t="s">
        <v>154</v>
      </c>
      <c r="V21" t="s">
        <v>155</v>
      </c>
      <c r="W21" t="s">
        <v>155</v>
      </c>
      <c r="X21" t="s">
        <v>155</v>
      </c>
      <c r="Y21" t="s">
        <v>225</v>
      </c>
      <c r="AB21" t="s">
        <v>1139</v>
      </c>
      <c r="AC21" t="s">
        <v>1140</v>
      </c>
      <c r="AD21" t="s">
        <v>1141</v>
      </c>
      <c r="AE21" t="s">
        <v>697</v>
      </c>
      <c r="AF21" t="s">
        <v>1142</v>
      </c>
      <c r="AG21" t="s">
        <v>222</v>
      </c>
      <c r="AH21" t="s">
        <v>116</v>
      </c>
      <c r="AI21" t="s">
        <v>1143</v>
      </c>
      <c r="AJ21" t="s">
        <v>156</v>
      </c>
      <c r="AK21" t="s">
        <v>156</v>
      </c>
      <c r="AL21" t="s">
        <v>1144</v>
      </c>
      <c r="AM21" t="s">
        <v>155</v>
      </c>
    </row>
    <row r="22" spans="1:39" x14ac:dyDescent="0.25">
      <c r="A22">
        <v>3086</v>
      </c>
      <c r="B22" t="s">
        <v>960</v>
      </c>
      <c r="C22" t="s">
        <v>1004</v>
      </c>
      <c r="D22" t="s">
        <v>1005</v>
      </c>
      <c r="E22" t="s">
        <v>1006</v>
      </c>
      <c r="F22" t="s">
        <v>192</v>
      </c>
      <c r="G22" s="2">
        <v>1093475</v>
      </c>
      <c r="H22" t="s">
        <v>157</v>
      </c>
      <c r="I22" t="s">
        <v>227</v>
      </c>
      <c r="J22" s="2">
        <v>1156077.3799999999</v>
      </c>
      <c r="K22" t="s">
        <v>228</v>
      </c>
      <c r="L22" s="1">
        <v>45372</v>
      </c>
      <c r="M22" s="1">
        <v>45394</v>
      </c>
      <c r="N22" t="s">
        <v>117</v>
      </c>
      <c r="P22" t="s">
        <v>246</v>
      </c>
      <c r="Q22" t="s">
        <v>1</v>
      </c>
      <c r="R22" t="s">
        <v>796</v>
      </c>
      <c r="S22">
        <v>89.92</v>
      </c>
      <c r="T22" t="s">
        <v>154</v>
      </c>
      <c r="U22" t="s">
        <v>154</v>
      </c>
      <c r="V22" t="s">
        <v>155</v>
      </c>
      <c r="W22" t="s">
        <v>155</v>
      </c>
      <c r="X22" t="s">
        <v>155</v>
      </c>
      <c r="Y22" t="s">
        <v>225</v>
      </c>
      <c r="AB22" t="s">
        <v>1042</v>
      </c>
      <c r="AC22" t="s">
        <v>1007</v>
      </c>
      <c r="AD22" t="s">
        <v>1008</v>
      </c>
      <c r="AE22" t="s">
        <v>1009</v>
      </c>
      <c r="AF22" t="s">
        <v>1010</v>
      </c>
      <c r="AG22" t="s">
        <v>222</v>
      </c>
      <c r="AH22" t="s">
        <v>116</v>
      </c>
      <c r="AI22" t="s">
        <v>1011</v>
      </c>
      <c r="AJ22" t="s">
        <v>156</v>
      </c>
      <c r="AK22" t="s">
        <v>156</v>
      </c>
      <c r="AL22" t="s">
        <v>1012</v>
      </c>
      <c r="AM22" t="s">
        <v>155</v>
      </c>
    </row>
    <row r="23" spans="1:39" x14ac:dyDescent="0.25">
      <c r="A23">
        <v>3093</v>
      </c>
      <c r="B23" t="s">
        <v>966</v>
      </c>
      <c r="C23" t="s">
        <v>1013</v>
      </c>
      <c r="D23" t="s">
        <v>1014</v>
      </c>
      <c r="E23" t="s">
        <v>1015</v>
      </c>
      <c r="F23" t="s">
        <v>192</v>
      </c>
      <c r="G23" s="2">
        <v>759463.75</v>
      </c>
      <c r="H23" t="s">
        <v>157</v>
      </c>
      <c r="I23" t="s">
        <v>227</v>
      </c>
      <c r="J23" s="2">
        <v>802943.7</v>
      </c>
      <c r="K23" t="s">
        <v>228</v>
      </c>
      <c r="L23" s="1">
        <v>45381</v>
      </c>
      <c r="M23" s="1">
        <v>45383</v>
      </c>
      <c r="N23" t="s">
        <v>117</v>
      </c>
      <c r="P23" t="s">
        <v>246</v>
      </c>
      <c r="Q23" t="s">
        <v>1</v>
      </c>
      <c r="R23" t="s">
        <v>775</v>
      </c>
      <c r="S23">
        <v>62.4</v>
      </c>
      <c r="T23" t="s">
        <v>154</v>
      </c>
      <c r="U23" t="s">
        <v>154</v>
      </c>
      <c r="V23" t="s">
        <v>155</v>
      </c>
      <c r="W23" t="s">
        <v>155</v>
      </c>
      <c r="X23" t="s">
        <v>155</v>
      </c>
      <c r="Y23" t="s">
        <v>225</v>
      </c>
      <c r="AB23" t="s">
        <v>1016</v>
      </c>
      <c r="AC23" t="s">
        <v>1017</v>
      </c>
      <c r="AD23" t="s">
        <v>191</v>
      </c>
      <c r="AE23" t="s">
        <v>1018</v>
      </c>
      <c r="AF23" t="s">
        <v>1019</v>
      </c>
      <c r="AG23" t="s">
        <v>1020</v>
      </c>
      <c r="AH23" t="s">
        <v>1021</v>
      </c>
      <c r="AI23" t="s">
        <v>1022</v>
      </c>
      <c r="AJ23" t="s">
        <v>156</v>
      </c>
      <c r="AK23" t="s">
        <v>156</v>
      </c>
      <c r="AL23" t="s">
        <v>1023</v>
      </c>
      <c r="AM23" t="s">
        <v>155</v>
      </c>
    </row>
    <row r="24" spans="1:39" x14ac:dyDescent="0.25">
      <c r="A24">
        <v>3163</v>
      </c>
      <c r="B24" t="s">
        <v>1112</v>
      </c>
      <c r="C24" t="s">
        <v>1117</v>
      </c>
      <c r="D24" t="s">
        <v>1118</v>
      </c>
      <c r="E24" t="s">
        <v>1119</v>
      </c>
      <c r="F24" t="s">
        <v>192</v>
      </c>
      <c r="G24" s="2">
        <v>1108373</v>
      </c>
      <c r="H24" t="s">
        <v>157</v>
      </c>
      <c r="I24" t="s">
        <v>227</v>
      </c>
      <c r="J24" s="2">
        <v>1167028.6499999999</v>
      </c>
      <c r="K24" t="s">
        <v>228</v>
      </c>
      <c r="L24" s="1">
        <v>45442</v>
      </c>
      <c r="M24" s="1">
        <v>45453</v>
      </c>
      <c r="N24" t="s">
        <v>117</v>
      </c>
      <c r="P24" t="s">
        <v>246</v>
      </c>
      <c r="Q24" t="s">
        <v>1</v>
      </c>
      <c r="R24" t="s">
        <v>783</v>
      </c>
      <c r="S24">
        <v>89.92</v>
      </c>
      <c r="T24" t="s">
        <v>154</v>
      </c>
      <c r="U24" t="s">
        <v>154</v>
      </c>
      <c r="V24" t="s">
        <v>155</v>
      </c>
      <c r="W24" t="s">
        <v>155</v>
      </c>
      <c r="X24" t="s">
        <v>155</v>
      </c>
      <c r="Y24" t="s">
        <v>225</v>
      </c>
      <c r="AB24" t="s">
        <v>1120</v>
      </c>
      <c r="AC24" t="s">
        <v>602</v>
      </c>
      <c r="AD24" t="s">
        <v>1121</v>
      </c>
      <c r="AE24" t="s">
        <v>980</v>
      </c>
      <c r="AF24" t="s">
        <v>1122</v>
      </c>
      <c r="AG24" t="s">
        <v>222</v>
      </c>
      <c r="AH24" t="s">
        <v>116</v>
      </c>
      <c r="AI24" t="s">
        <v>1123</v>
      </c>
      <c r="AJ24" t="s">
        <v>156</v>
      </c>
      <c r="AK24" t="s">
        <v>156</v>
      </c>
      <c r="AL24" t="s">
        <v>1124</v>
      </c>
      <c r="AM24" t="s">
        <v>155</v>
      </c>
    </row>
    <row r="25" spans="1:39" x14ac:dyDescent="0.25">
      <c r="A25">
        <v>827</v>
      </c>
      <c r="B25" t="s">
        <v>292</v>
      </c>
      <c r="C25" t="s">
        <v>331</v>
      </c>
      <c r="D25" t="s">
        <v>293</v>
      </c>
      <c r="E25" t="s">
        <v>332</v>
      </c>
      <c r="F25" t="s">
        <v>192</v>
      </c>
      <c r="G25" s="2">
        <v>875000</v>
      </c>
      <c r="H25" t="s">
        <v>157</v>
      </c>
      <c r="I25" t="s">
        <v>227</v>
      </c>
      <c r="J25" s="2">
        <v>952263.12</v>
      </c>
      <c r="K25" t="s">
        <v>228</v>
      </c>
      <c r="L25" s="1">
        <v>45063</v>
      </c>
      <c r="M25" s="1">
        <v>45077</v>
      </c>
      <c r="N25" t="s">
        <v>117</v>
      </c>
      <c r="P25" t="s">
        <v>246</v>
      </c>
      <c r="Q25" t="s">
        <v>1</v>
      </c>
      <c r="R25" t="s">
        <v>199</v>
      </c>
      <c r="S25">
        <v>89.66</v>
      </c>
      <c r="T25" t="s">
        <v>154</v>
      </c>
      <c r="U25" t="s">
        <v>154</v>
      </c>
      <c r="V25" t="s">
        <v>155</v>
      </c>
      <c r="W25" t="s">
        <v>155</v>
      </c>
      <c r="X25" t="s">
        <v>155</v>
      </c>
      <c r="Y25" t="s">
        <v>225</v>
      </c>
      <c r="Z25" t="s">
        <v>228</v>
      </c>
      <c r="AA25" t="s">
        <v>228</v>
      </c>
      <c r="AB25" t="s">
        <v>333</v>
      </c>
      <c r="AC25" t="s">
        <v>334</v>
      </c>
      <c r="AD25" t="s">
        <v>335</v>
      </c>
      <c r="AE25" t="s">
        <v>336</v>
      </c>
      <c r="AF25" t="s">
        <v>337</v>
      </c>
      <c r="AG25" t="s">
        <v>222</v>
      </c>
      <c r="AH25" t="s">
        <v>116</v>
      </c>
      <c r="AI25" t="s">
        <v>338</v>
      </c>
      <c r="AJ25" t="s">
        <v>156</v>
      </c>
      <c r="AK25" t="s">
        <v>156</v>
      </c>
      <c r="AL25" t="s">
        <v>339</v>
      </c>
      <c r="AM25" t="s">
        <v>155</v>
      </c>
    </row>
    <row r="26" spans="1:39" x14ac:dyDescent="0.25">
      <c r="A26">
        <v>822</v>
      </c>
      <c r="B26" t="s">
        <v>250</v>
      </c>
      <c r="C26" t="s">
        <v>306</v>
      </c>
      <c r="D26" t="s">
        <v>251</v>
      </c>
      <c r="E26" t="s">
        <v>307</v>
      </c>
      <c r="F26" t="s">
        <v>192</v>
      </c>
      <c r="G26" s="2">
        <v>956692</v>
      </c>
      <c r="H26" t="s">
        <v>157</v>
      </c>
      <c r="I26" t="s">
        <v>227</v>
      </c>
      <c r="J26" s="2">
        <v>1041168.59</v>
      </c>
      <c r="K26" t="s">
        <v>228</v>
      </c>
      <c r="L26" s="1">
        <v>45052</v>
      </c>
      <c r="M26" s="1">
        <v>45056</v>
      </c>
      <c r="N26" t="s">
        <v>117</v>
      </c>
      <c r="P26" t="s">
        <v>246</v>
      </c>
      <c r="Q26" t="s">
        <v>1</v>
      </c>
      <c r="R26" t="s">
        <v>249</v>
      </c>
      <c r="S26">
        <v>89.92</v>
      </c>
      <c r="T26" t="s">
        <v>154</v>
      </c>
      <c r="U26" t="s">
        <v>154</v>
      </c>
      <c r="V26" t="s">
        <v>155</v>
      </c>
      <c r="W26" t="s">
        <v>155</v>
      </c>
      <c r="X26" t="s">
        <v>155</v>
      </c>
      <c r="Y26" t="s">
        <v>225</v>
      </c>
      <c r="AB26" t="s">
        <v>308</v>
      </c>
      <c r="AC26" t="s">
        <v>309</v>
      </c>
      <c r="AD26" t="s">
        <v>310</v>
      </c>
      <c r="AE26" t="s">
        <v>206</v>
      </c>
      <c r="AF26" t="s">
        <v>311</v>
      </c>
      <c r="AG26" t="s">
        <v>115</v>
      </c>
      <c r="AH26" t="s">
        <v>116</v>
      </c>
      <c r="AI26" t="s">
        <v>312</v>
      </c>
      <c r="AJ26" t="s">
        <v>156</v>
      </c>
      <c r="AK26" t="s">
        <v>156</v>
      </c>
      <c r="AL26" t="s">
        <v>313</v>
      </c>
      <c r="AM26" t="s">
        <v>155</v>
      </c>
    </row>
    <row r="27" spans="1:39" x14ac:dyDescent="0.25">
      <c r="A27">
        <v>3301</v>
      </c>
      <c r="B27" t="s">
        <v>1261</v>
      </c>
      <c r="C27" t="s">
        <v>1265</v>
      </c>
      <c r="D27" t="s">
        <v>1266</v>
      </c>
      <c r="E27" t="s">
        <v>1267</v>
      </c>
      <c r="F27" t="s">
        <v>192</v>
      </c>
      <c r="G27" s="2">
        <v>808542.86</v>
      </c>
      <c r="H27" t="s">
        <v>157</v>
      </c>
      <c r="I27" t="s">
        <v>227</v>
      </c>
      <c r="J27" s="2">
        <v>827777.86</v>
      </c>
      <c r="K27" t="s">
        <v>228</v>
      </c>
      <c r="L27" s="1">
        <v>45554</v>
      </c>
      <c r="M27" s="1">
        <v>45555</v>
      </c>
      <c r="N27" t="s">
        <v>117</v>
      </c>
      <c r="P27" t="s">
        <v>246</v>
      </c>
      <c r="Q27" t="s">
        <v>1</v>
      </c>
      <c r="R27" t="s">
        <v>803</v>
      </c>
      <c r="S27">
        <v>62.4</v>
      </c>
      <c r="T27" t="s">
        <v>154</v>
      </c>
      <c r="U27" t="s">
        <v>154</v>
      </c>
      <c r="V27" t="s">
        <v>155</v>
      </c>
      <c r="W27" t="s">
        <v>155</v>
      </c>
      <c r="X27" t="s">
        <v>155</v>
      </c>
      <c r="Y27" t="s">
        <v>225</v>
      </c>
      <c r="AB27" t="s">
        <v>1268</v>
      </c>
      <c r="AC27" t="s">
        <v>1269</v>
      </c>
      <c r="AD27" t="s">
        <v>1270</v>
      </c>
      <c r="AE27" t="s">
        <v>402</v>
      </c>
      <c r="AF27" t="s">
        <v>1271</v>
      </c>
      <c r="AG27" t="s">
        <v>222</v>
      </c>
      <c r="AH27" t="s">
        <v>116</v>
      </c>
      <c r="AI27" t="s">
        <v>1272</v>
      </c>
      <c r="AJ27" t="s">
        <v>156</v>
      </c>
      <c r="AK27" t="s">
        <v>156</v>
      </c>
      <c r="AL27" t="s">
        <v>1273</v>
      </c>
      <c r="AM27" t="s">
        <v>155</v>
      </c>
    </row>
    <row r="28" spans="1:39" x14ac:dyDescent="0.25">
      <c r="A28">
        <v>2938</v>
      </c>
      <c r="B28" t="s">
        <v>690</v>
      </c>
      <c r="C28" t="s">
        <v>700</v>
      </c>
      <c r="D28" t="s">
        <v>701</v>
      </c>
      <c r="E28" t="s">
        <v>702</v>
      </c>
      <c r="F28" t="s">
        <v>192</v>
      </c>
      <c r="G28" s="2">
        <v>1046089.75</v>
      </c>
      <c r="H28" t="s">
        <v>157</v>
      </c>
      <c r="I28" t="s">
        <v>227</v>
      </c>
      <c r="J28" s="2">
        <v>1115327.08</v>
      </c>
      <c r="K28" t="s">
        <v>228</v>
      </c>
      <c r="L28" s="1">
        <v>45240</v>
      </c>
      <c r="M28" s="1">
        <v>45259</v>
      </c>
      <c r="N28" t="s">
        <v>117</v>
      </c>
      <c r="P28" t="s">
        <v>246</v>
      </c>
      <c r="Q28" t="s">
        <v>1</v>
      </c>
      <c r="R28" t="s">
        <v>296</v>
      </c>
      <c r="S28">
        <v>89.92</v>
      </c>
      <c r="T28" t="s">
        <v>154</v>
      </c>
      <c r="U28" t="s">
        <v>154</v>
      </c>
      <c r="V28" t="s">
        <v>155</v>
      </c>
      <c r="W28" t="s">
        <v>155</v>
      </c>
      <c r="X28" t="s">
        <v>155</v>
      </c>
      <c r="Y28" t="s">
        <v>225</v>
      </c>
      <c r="AB28" t="s">
        <v>703</v>
      </c>
      <c r="AC28" t="s">
        <v>704</v>
      </c>
      <c r="AD28" t="s">
        <v>705</v>
      </c>
      <c r="AE28" t="s">
        <v>391</v>
      </c>
      <c r="AF28" t="s">
        <v>706</v>
      </c>
      <c r="AG28" t="s">
        <v>222</v>
      </c>
      <c r="AH28" t="s">
        <v>116</v>
      </c>
      <c r="AI28" t="s">
        <v>707</v>
      </c>
      <c r="AJ28" t="s">
        <v>708</v>
      </c>
      <c r="AK28" t="s">
        <v>156</v>
      </c>
      <c r="AL28" t="s">
        <v>708</v>
      </c>
      <c r="AM28" t="s">
        <v>155</v>
      </c>
    </row>
    <row r="29" spans="1:39" x14ac:dyDescent="0.25">
      <c r="A29">
        <v>910</v>
      </c>
      <c r="B29" t="s">
        <v>616</v>
      </c>
      <c r="C29" t="s">
        <v>647</v>
      </c>
      <c r="D29" t="s">
        <v>648</v>
      </c>
      <c r="E29" t="s">
        <v>649</v>
      </c>
      <c r="F29" t="s">
        <v>192</v>
      </c>
      <c r="G29" s="2">
        <v>1195425</v>
      </c>
      <c r="H29" t="s">
        <v>157</v>
      </c>
      <c r="I29" t="s">
        <v>227</v>
      </c>
      <c r="J29" s="2">
        <v>1281031.3999999999</v>
      </c>
      <c r="K29" t="s">
        <v>228</v>
      </c>
      <c r="L29" s="1">
        <v>45186</v>
      </c>
      <c r="M29" s="1">
        <v>45191</v>
      </c>
      <c r="N29" t="s">
        <v>117</v>
      </c>
      <c r="P29" t="s">
        <v>246</v>
      </c>
      <c r="Q29" t="s">
        <v>1</v>
      </c>
      <c r="R29" t="s">
        <v>286</v>
      </c>
      <c r="S29">
        <v>89.66</v>
      </c>
      <c r="T29" t="s">
        <v>154</v>
      </c>
      <c r="U29" t="s">
        <v>154</v>
      </c>
      <c r="V29" t="s">
        <v>155</v>
      </c>
      <c r="W29" t="s">
        <v>155</v>
      </c>
      <c r="X29" t="s">
        <v>155</v>
      </c>
      <c r="Y29" t="s">
        <v>225</v>
      </c>
      <c r="AB29" t="s">
        <v>650</v>
      </c>
      <c r="AC29" t="s">
        <v>651</v>
      </c>
      <c r="AD29" t="s">
        <v>652</v>
      </c>
      <c r="AE29" t="s">
        <v>653</v>
      </c>
      <c r="AF29" t="s">
        <v>654</v>
      </c>
      <c r="AG29" t="s">
        <v>222</v>
      </c>
      <c r="AH29" t="s">
        <v>116</v>
      </c>
      <c r="AI29" t="s">
        <v>655</v>
      </c>
      <c r="AJ29" t="s">
        <v>156</v>
      </c>
      <c r="AK29" t="s">
        <v>156</v>
      </c>
      <c r="AL29" t="s">
        <v>656</v>
      </c>
      <c r="AM29" t="s">
        <v>155</v>
      </c>
    </row>
    <row r="30" spans="1:39" x14ac:dyDescent="0.25">
      <c r="A30">
        <v>1929</v>
      </c>
      <c r="B30" t="s">
        <v>669</v>
      </c>
      <c r="C30" t="s">
        <v>679</v>
      </c>
      <c r="D30" t="s">
        <v>680</v>
      </c>
      <c r="E30" t="s">
        <v>681</v>
      </c>
      <c r="F30" t="s">
        <v>192</v>
      </c>
      <c r="G30" s="2">
        <v>694531.56</v>
      </c>
      <c r="H30" t="s">
        <v>157</v>
      </c>
      <c r="I30" t="s">
        <v>227</v>
      </c>
      <c r="J30" s="2">
        <v>743035.52</v>
      </c>
      <c r="K30" t="s">
        <v>228</v>
      </c>
      <c r="L30" s="1">
        <v>45221</v>
      </c>
      <c r="M30" s="1">
        <v>45229</v>
      </c>
      <c r="N30" t="s">
        <v>117</v>
      </c>
      <c r="P30" t="s">
        <v>246</v>
      </c>
      <c r="Q30" t="s">
        <v>1</v>
      </c>
      <c r="R30" t="s">
        <v>197</v>
      </c>
      <c r="S30">
        <v>62.4</v>
      </c>
      <c r="T30" t="s">
        <v>154</v>
      </c>
      <c r="U30" t="s">
        <v>154</v>
      </c>
      <c r="V30" t="s">
        <v>155</v>
      </c>
      <c r="W30" t="s">
        <v>155</v>
      </c>
      <c r="X30" t="s">
        <v>155</v>
      </c>
      <c r="Y30" t="s">
        <v>225</v>
      </c>
      <c r="AB30" t="s">
        <v>682</v>
      </c>
      <c r="AC30" t="s">
        <v>683</v>
      </c>
      <c r="AD30" t="s">
        <v>684</v>
      </c>
      <c r="AE30" t="s">
        <v>391</v>
      </c>
      <c r="AF30" t="s">
        <v>685</v>
      </c>
      <c r="AG30" t="s">
        <v>222</v>
      </c>
      <c r="AH30" t="s">
        <v>116</v>
      </c>
      <c r="AI30" t="s">
        <v>686</v>
      </c>
      <c r="AJ30" t="s">
        <v>156</v>
      </c>
      <c r="AK30" t="s">
        <v>156</v>
      </c>
      <c r="AL30" t="s">
        <v>687</v>
      </c>
      <c r="AM30" t="s">
        <v>155</v>
      </c>
    </row>
    <row r="31" spans="1:39" x14ac:dyDescent="0.25">
      <c r="A31">
        <v>3084</v>
      </c>
      <c r="B31" t="s">
        <v>958</v>
      </c>
      <c r="C31" t="s">
        <v>994</v>
      </c>
      <c r="D31" t="s">
        <v>995</v>
      </c>
      <c r="E31" t="s">
        <v>996</v>
      </c>
      <c r="F31" t="s">
        <v>192</v>
      </c>
      <c r="G31" s="2">
        <v>1055812.29</v>
      </c>
      <c r="H31" t="s">
        <v>157</v>
      </c>
      <c r="I31" t="s">
        <v>227</v>
      </c>
      <c r="J31" s="2">
        <v>1116258.45</v>
      </c>
      <c r="K31" t="s">
        <v>228</v>
      </c>
      <c r="L31" s="1">
        <v>45373</v>
      </c>
      <c r="M31" s="1">
        <v>45385</v>
      </c>
      <c r="N31" t="s">
        <v>117</v>
      </c>
      <c r="P31" t="s">
        <v>246</v>
      </c>
      <c r="Q31" t="s">
        <v>1</v>
      </c>
      <c r="R31" t="s">
        <v>818</v>
      </c>
      <c r="S31">
        <v>89.92</v>
      </c>
      <c r="T31" t="s">
        <v>154</v>
      </c>
      <c r="U31" t="s">
        <v>154</v>
      </c>
      <c r="V31" t="s">
        <v>155</v>
      </c>
      <c r="W31" t="s">
        <v>155</v>
      </c>
      <c r="X31" t="s">
        <v>155</v>
      </c>
      <c r="Y31" t="s">
        <v>225</v>
      </c>
      <c r="AB31" t="s">
        <v>997</v>
      </c>
      <c r="AC31" t="s">
        <v>998</v>
      </c>
      <c r="AD31" t="s">
        <v>999</v>
      </c>
      <c r="AE31" t="s">
        <v>1000</v>
      </c>
      <c r="AF31" t="s">
        <v>1001</v>
      </c>
      <c r="AG31" t="s">
        <v>1002</v>
      </c>
      <c r="AH31" t="s">
        <v>116</v>
      </c>
      <c r="AI31" t="s">
        <v>1312</v>
      </c>
      <c r="AJ31" t="s">
        <v>156</v>
      </c>
      <c r="AK31" t="s">
        <v>156</v>
      </c>
      <c r="AL31" t="s">
        <v>1003</v>
      </c>
      <c r="AM31" t="s">
        <v>155</v>
      </c>
    </row>
    <row r="32" spans="1:39" x14ac:dyDescent="0.25">
      <c r="A32">
        <v>823</v>
      </c>
      <c r="B32" t="s">
        <v>247</v>
      </c>
      <c r="C32" t="s">
        <v>314</v>
      </c>
      <c r="D32" t="s">
        <v>248</v>
      </c>
      <c r="E32" t="s">
        <v>315</v>
      </c>
      <c r="F32" t="s">
        <v>192</v>
      </c>
      <c r="G32" s="2">
        <v>687600</v>
      </c>
      <c r="H32" t="s">
        <v>157</v>
      </c>
      <c r="I32" t="s">
        <v>227</v>
      </c>
      <c r="J32" s="2">
        <v>748315.57</v>
      </c>
      <c r="K32" t="s">
        <v>228</v>
      </c>
      <c r="L32" s="1">
        <v>45052</v>
      </c>
      <c r="M32" s="1">
        <v>45063</v>
      </c>
      <c r="N32" t="s">
        <v>117</v>
      </c>
      <c r="P32" t="s">
        <v>246</v>
      </c>
      <c r="Q32" t="s">
        <v>1</v>
      </c>
      <c r="R32" t="s">
        <v>205</v>
      </c>
      <c r="S32">
        <v>62.4</v>
      </c>
      <c r="T32" t="s">
        <v>154</v>
      </c>
      <c r="U32" t="s">
        <v>154</v>
      </c>
      <c r="V32" t="s">
        <v>155</v>
      </c>
      <c r="W32" t="s">
        <v>155</v>
      </c>
      <c r="X32" t="s">
        <v>155</v>
      </c>
      <c r="Y32" t="s">
        <v>225</v>
      </c>
      <c r="AB32" t="s">
        <v>316</v>
      </c>
      <c r="AC32" t="s">
        <v>317</v>
      </c>
      <c r="AD32" t="s">
        <v>191</v>
      </c>
      <c r="AE32" t="s">
        <v>318</v>
      </c>
      <c r="AF32" t="s">
        <v>319</v>
      </c>
      <c r="AG32" t="s">
        <v>115</v>
      </c>
      <c r="AH32" t="s">
        <v>116</v>
      </c>
      <c r="AI32" t="s">
        <v>320</v>
      </c>
      <c r="AJ32" t="s">
        <v>156</v>
      </c>
      <c r="AK32" t="s">
        <v>156</v>
      </c>
      <c r="AL32" t="s">
        <v>321</v>
      </c>
      <c r="AM32" t="s">
        <v>155</v>
      </c>
    </row>
    <row r="33" spans="1:39" x14ac:dyDescent="0.25">
      <c r="A33">
        <v>866</v>
      </c>
      <c r="B33" t="s">
        <v>435</v>
      </c>
      <c r="C33" t="s">
        <v>436</v>
      </c>
      <c r="D33" t="s">
        <v>437</v>
      </c>
      <c r="E33" t="s">
        <v>438</v>
      </c>
      <c r="F33" t="s">
        <v>192</v>
      </c>
      <c r="G33" s="2">
        <v>1080311.6499999999</v>
      </c>
      <c r="H33" t="s">
        <v>157</v>
      </c>
      <c r="I33" t="s">
        <v>227</v>
      </c>
      <c r="J33" s="2">
        <v>1158843.52</v>
      </c>
      <c r="K33" t="s">
        <v>228</v>
      </c>
      <c r="L33" s="1">
        <v>45145</v>
      </c>
      <c r="M33" s="1">
        <v>45154</v>
      </c>
      <c r="N33" t="s">
        <v>117</v>
      </c>
      <c r="P33" t="s">
        <v>246</v>
      </c>
      <c r="Q33" t="s">
        <v>1</v>
      </c>
      <c r="R33" t="s">
        <v>196</v>
      </c>
      <c r="S33">
        <v>89.66</v>
      </c>
      <c r="T33" t="s">
        <v>154</v>
      </c>
      <c r="U33" t="s">
        <v>154</v>
      </c>
      <c r="V33" t="s">
        <v>155</v>
      </c>
      <c r="W33" t="s">
        <v>155</v>
      </c>
      <c r="X33" t="s">
        <v>155</v>
      </c>
      <c r="Y33" t="s">
        <v>225</v>
      </c>
      <c r="AB33" t="s">
        <v>439</v>
      </c>
      <c r="AC33" t="s">
        <v>440</v>
      </c>
      <c r="AD33" t="s">
        <v>441</v>
      </c>
      <c r="AE33" t="s">
        <v>391</v>
      </c>
      <c r="AF33" t="s">
        <v>442</v>
      </c>
      <c r="AG33" t="s">
        <v>222</v>
      </c>
      <c r="AH33" t="s">
        <v>116</v>
      </c>
      <c r="AI33" t="s">
        <v>443</v>
      </c>
      <c r="AJ33" t="s">
        <v>156</v>
      </c>
      <c r="AK33" t="s">
        <v>156</v>
      </c>
      <c r="AL33" t="s">
        <v>444</v>
      </c>
      <c r="AM33" t="s">
        <v>155</v>
      </c>
    </row>
    <row r="34" spans="1:39" x14ac:dyDescent="0.25">
      <c r="A34">
        <v>3003</v>
      </c>
      <c r="B34" t="s">
        <v>881</v>
      </c>
      <c r="C34" t="s">
        <v>897</v>
      </c>
      <c r="D34" t="s">
        <v>898</v>
      </c>
      <c r="E34" t="s">
        <v>899</v>
      </c>
      <c r="F34" t="s">
        <v>192</v>
      </c>
      <c r="G34" s="2">
        <v>938705</v>
      </c>
      <c r="H34" t="s">
        <v>157</v>
      </c>
      <c r="I34" t="s">
        <v>227</v>
      </c>
      <c r="J34" s="2">
        <v>998176.41</v>
      </c>
      <c r="K34" t="s">
        <v>228</v>
      </c>
      <c r="L34" s="1">
        <v>45314</v>
      </c>
      <c r="M34" s="1">
        <v>45323</v>
      </c>
      <c r="N34" t="s">
        <v>117</v>
      </c>
      <c r="P34" t="s">
        <v>246</v>
      </c>
      <c r="Q34" t="s">
        <v>1</v>
      </c>
      <c r="R34" t="s">
        <v>826</v>
      </c>
      <c r="S34">
        <v>89.92</v>
      </c>
      <c r="T34" t="s">
        <v>154</v>
      </c>
      <c r="U34" t="s">
        <v>154</v>
      </c>
      <c r="V34" t="s">
        <v>155</v>
      </c>
      <c r="W34" t="s">
        <v>155</v>
      </c>
      <c r="X34" t="s">
        <v>155</v>
      </c>
      <c r="Y34" t="s">
        <v>225</v>
      </c>
      <c r="AB34" t="s">
        <v>900</v>
      </c>
      <c r="AC34" t="s">
        <v>901</v>
      </c>
      <c r="AD34" t="s">
        <v>902</v>
      </c>
      <c r="AE34" t="s">
        <v>391</v>
      </c>
      <c r="AF34" t="s">
        <v>903</v>
      </c>
      <c r="AG34" t="s">
        <v>222</v>
      </c>
      <c r="AH34" t="s">
        <v>116</v>
      </c>
      <c r="AI34" t="s">
        <v>904</v>
      </c>
      <c r="AJ34" t="s">
        <v>905</v>
      </c>
      <c r="AK34" t="s">
        <v>156</v>
      </c>
      <c r="AL34" t="s">
        <v>906</v>
      </c>
      <c r="AM34" t="s">
        <v>155</v>
      </c>
    </row>
    <row r="35" spans="1:39" x14ac:dyDescent="0.25">
      <c r="A35">
        <v>3363</v>
      </c>
      <c r="B35" t="s">
        <v>1341</v>
      </c>
      <c r="C35" t="s">
        <v>1342</v>
      </c>
      <c r="D35" t="s">
        <v>1343</v>
      </c>
      <c r="E35" t="s">
        <v>1344</v>
      </c>
      <c r="F35" t="s">
        <v>192</v>
      </c>
      <c r="G35" s="2">
        <v>1100129.8999999999</v>
      </c>
      <c r="H35" t="s">
        <v>157</v>
      </c>
      <c r="I35" t="s">
        <v>227</v>
      </c>
      <c r="J35" s="2">
        <v>1112011.21</v>
      </c>
      <c r="K35" t="s">
        <v>228</v>
      </c>
      <c r="L35" s="1">
        <v>45617</v>
      </c>
      <c r="M35" s="1">
        <v>45628</v>
      </c>
      <c r="N35" t="s">
        <v>117</v>
      </c>
      <c r="P35" t="s">
        <v>246</v>
      </c>
      <c r="Q35" t="s">
        <v>1</v>
      </c>
      <c r="R35" t="s">
        <v>827</v>
      </c>
      <c r="S35">
        <v>90.41</v>
      </c>
      <c r="T35" t="s">
        <v>154</v>
      </c>
      <c r="U35" t="s">
        <v>154</v>
      </c>
      <c r="V35" t="s">
        <v>155</v>
      </c>
      <c r="W35" t="s">
        <v>155</v>
      </c>
      <c r="X35" t="s">
        <v>155</v>
      </c>
      <c r="Y35" t="s">
        <v>225</v>
      </c>
      <c r="AB35" t="s">
        <v>1345</v>
      </c>
      <c r="AC35" t="s">
        <v>1346</v>
      </c>
      <c r="AD35" t="s">
        <v>1347</v>
      </c>
      <c r="AE35" t="s">
        <v>1348</v>
      </c>
      <c r="AF35" t="s">
        <v>1349</v>
      </c>
      <c r="AG35" t="s">
        <v>222</v>
      </c>
      <c r="AH35" t="s">
        <v>116</v>
      </c>
      <c r="AI35" t="s">
        <v>1350</v>
      </c>
      <c r="AJ35" t="s">
        <v>156</v>
      </c>
      <c r="AK35" t="s">
        <v>156</v>
      </c>
      <c r="AL35" t="s">
        <v>1351</v>
      </c>
      <c r="AM35" t="s">
        <v>155</v>
      </c>
    </row>
    <row r="36" spans="1:39" x14ac:dyDescent="0.25">
      <c r="A36">
        <v>3134</v>
      </c>
      <c r="B36" t="s">
        <v>1029</v>
      </c>
      <c r="C36" t="s">
        <v>1064</v>
      </c>
      <c r="D36" t="s">
        <v>1065</v>
      </c>
      <c r="E36" t="s">
        <v>1066</v>
      </c>
      <c r="F36" t="s">
        <v>192</v>
      </c>
      <c r="G36" s="2">
        <v>747900</v>
      </c>
      <c r="H36" t="s">
        <v>157</v>
      </c>
      <c r="I36" t="s">
        <v>227</v>
      </c>
      <c r="J36" s="2">
        <v>789679.48</v>
      </c>
      <c r="L36" s="1">
        <v>45405</v>
      </c>
      <c r="M36" s="1">
        <v>45412</v>
      </c>
      <c r="N36" t="s">
        <v>117</v>
      </c>
      <c r="P36" t="s">
        <v>246</v>
      </c>
      <c r="Q36" t="s">
        <v>1</v>
      </c>
      <c r="R36" t="s">
        <v>830</v>
      </c>
      <c r="S36">
        <v>62.4</v>
      </c>
      <c r="T36" t="s">
        <v>154</v>
      </c>
      <c r="U36" t="s">
        <v>154</v>
      </c>
      <c r="V36" t="s">
        <v>155</v>
      </c>
      <c r="W36" t="s">
        <v>155</v>
      </c>
      <c r="X36" t="s">
        <v>155</v>
      </c>
      <c r="AB36" t="s">
        <v>1067</v>
      </c>
      <c r="AC36" t="s">
        <v>1068</v>
      </c>
      <c r="AD36" t="s">
        <v>1069</v>
      </c>
      <c r="AE36" t="s">
        <v>1070</v>
      </c>
      <c r="AF36" t="s">
        <v>1071</v>
      </c>
      <c r="AG36" t="s">
        <v>222</v>
      </c>
      <c r="AH36" t="s">
        <v>116</v>
      </c>
      <c r="AI36" t="s">
        <v>1072</v>
      </c>
      <c r="AJ36" t="s">
        <v>156</v>
      </c>
      <c r="AK36" t="s">
        <v>156</v>
      </c>
      <c r="AL36" t="s">
        <v>1073</v>
      </c>
      <c r="AM36" t="s">
        <v>155</v>
      </c>
    </row>
    <row r="37" spans="1:39" x14ac:dyDescent="0.25">
      <c r="A37">
        <v>3189</v>
      </c>
      <c r="B37" t="s">
        <v>1201</v>
      </c>
      <c r="C37" t="s">
        <v>1212</v>
      </c>
      <c r="D37" t="s">
        <v>1213</v>
      </c>
      <c r="E37" t="s">
        <v>1214</v>
      </c>
      <c r="F37" t="s">
        <v>192</v>
      </c>
      <c r="G37" s="2">
        <v>1210616.48</v>
      </c>
      <c r="H37" t="s">
        <v>157</v>
      </c>
      <c r="I37" t="s">
        <v>227</v>
      </c>
      <c r="J37" s="2">
        <v>1257300.25</v>
      </c>
      <c r="K37" t="s">
        <v>228</v>
      </c>
      <c r="L37" s="1">
        <v>45504</v>
      </c>
      <c r="M37" s="1">
        <v>45510</v>
      </c>
      <c r="N37" t="s">
        <v>117</v>
      </c>
      <c r="P37" t="s">
        <v>246</v>
      </c>
      <c r="Q37" t="s">
        <v>1</v>
      </c>
      <c r="R37" t="s">
        <v>753</v>
      </c>
      <c r="S37">
        <v>89.66</v>
      </c>
      <c r="T37" t="s">
        <v>154</v>
      </c>
      <c r="U37" t="s">
        <v>154</v>
      </c>
      <c r="V37" t="s">
        <v>155</v>
      </c>
      <c r="W37" t="s">
        <v>155</v>
      </c>
      <c r="X37" t="s">
        <v>155</v>
      </c>
      <c r="Y37" t="s">
        <v>225</v>
      </c>
      <c r="AB37" t="s">
        <v>1215</v>
      </c>
      <c r="AC37" t="s">
        <v>1216</v>
      </c>
      <c r="AD37" t="s">
        <v>1217</v>
      </c>
      <c r="AE37" t="s">
        <v>1218</v>
      </c>
      <c r="AF37" t="s">
        <v>1219</v>
      </c>
      <c r="AG37" t="s">
        <v>222</v>
      </c>
      <c r="AH37" t="s">
        <v>116</v>
      </c>
      <c r="AI37" t="s">
        <v>1220</v>
      </c>
      <c r="AJ37" t="s">
        <v>156</v>
      </c>
      <c r="AK37" t="s">
        <v>156</v>
      </c>
      <c r="AL37" t="s">
        <v>1221</v>
      </c>
      <c r="AM37" t="s">
        <v>155</v>
      </c>
    </row>
    <row r="38" spans="1:39" x14ac:dyDescent="0.25">
      <c r="A38">
        <v>3146</v>
      </c>
      <c r="B38" t="s">
        <v>1032</v>
      </c>
      <c r="C38" t="s">
        <v>1093</v>
      </c>
      <c r="D38" t="s">
        <v>1094</v>
      </c>
      <c r="E38" t="s">
        <v>1095</v>
      </c>
      <c r="F38" t="s">
        <v>192</v>
      </c>
      <c r="G38" s="2">
        <v>1104705</v>
      </c>
      <c r="H38" t="s">
        <v>157</v>
      </c>
      <c r="I38" t="s">
        <v>227</v>
      </c>
      <c r="J38" s="2">
        <v>1166416.47</v>
      </c>
      <c r="K38" t="s">
        <v>228</v>
      </c>
      <c r="L38" s="1">
        <v>45412</v>
      </c>
      <c r="M38" s="1">
        <v>45421</v>
      </c>
      <c r="N38" t="s">
        <v>117</v>
      </c>
      <c r="P38" t="s">
        <v>246</v>
      </c>
      <c r="Q38" t="s">
        <v>1</v>
      </c>
      <c r="R38" t="s">
        <v>802</v>
      </c>
      <c r="S38">
        <v>89.92</v>
      </c>
      <c r="T38" t="s">
        <v>154</v>
      </c>
      <c r="U38" t="s">
        <v>154</v>
      </c>
      <c r="V38" t="s">
        <v>155</v>
      </c>
      <c r="W38" t="s">
        <v>155</v>
      </c>
      <c r="X38" t="s">
        <v>155</v>
      </c>
      <c r="Y38" t="s">
        <v>225</v>
      </c>
      <c r="AB38" t="s">
        <v>1135</v>
      </c>
      <c r="AC38" t="s">
        <v>1096</v>
      </c>
      <c r="AD38" t="s">
        <v>643</v>
      </c>
      <c r="AE38" t="s">
        <v>1097</v>
      </c>
      <c r="AF38" t="s">
        <v>1098</v>
      </c>
      <c r="AG38" t="s">
        <v>222</v>
      </c>
      <c r="AH38" t="s">
        <v>116</v>
      </c>
      <c r="AI38" t="s">
        <v>1099</v>
      </c>
      <c r="AJ38" t="s">
        <v>156</v>
      </c>
      <c r="AK38" t="s">
        <v>156</v>
      </c>
      <c r="AL38" t="s">
        <v>1100</v>
      </c>
      <c r="AM38" t="s">
        <v>155</v>
      </c>
    </row>
    <row r="39" spans="1:39" x14ac:dyDescent="0.25">
      <c r="A39">
        <v>1916</v>
      </c>
      <c r="B39" t="s">
        <v>615</v>
      </c>
      <c r="C39" t="s">
        <v>638</v>
      </c>
      <c r="D39" t="s">
        <v>639</v>
      </c>
      <c r="E39" t="s">
        <v>640</v>
      </c>
      <c r="F39" t="s">
        <v>192</v>
      </c>
      <c r="G39" s="2">
        <v>1143600</v>
      </c>
      <c r="H39" t="s">
        <v>157</v>
      </c>
      <c r="I39" t="s">
        <v>227</v>
      </c>
      <c r="J39" s="2">
        <v>1225495.1200000001</v>
      </c>
      <c r="K39" t="s">
        <v>228</v>
      </c>
      <c r="L39" s="1">
        <v>45194</v>
      </c>
      <c r="M39" s="1">
        <v>45197</v>
      </c>
      <c r="N39" t="s">
        <v>117</v>
      </c>
      <c r="P39" t="s">
        <v>246</v>
      </c>
      <c r="Q39" t="s">
        <v>1</v>
      </c>
      <c r="R39" t="s">
        <v>285</v>
      </c>
      <c r="S39">
        <v>89.92</v>
      </c>
      <c r="T39" t="s">
        <v>154</v>
      </c>
      <c r="U39" t="s">
        <v>154</v>
      </c>
      <c r="V39" t="s">
        <v>155</v>
      </c>
      <c r="W39" t="s">
        <v>155</v>
      </c>
      <c r="X39" t="s">
        <v>155</v>
      </c>
      <c r="Y39" t="s">
        <v>225</v>
      </c>
      <c r="AB39" t="s">
        <v>641</v>
      </c>
      <c r="AC39" t="s">
        <v>642</v>
      </c>
      <c r="AD39" t="s">
        <v>643</v>
      </c>
      <c r="AE39" t="s">
        <v>391</v>
      </c>
      <c r="AF39" t="s">
        <v>644</v>
      </c>
      <c r="AG39" t="s">
        <v>222</v>
      </c>
      <c r="AH39" t="s">
        <v>116</v>
      </c>
      <c r="AI39" t="s">
        <v>645</v>
      </c>
      <c r="AJ39" t="s">
        <v>156</v>
      </c>
      <c r="AK39" t="s">
        <v>156</v>
      </c>
      <c r="AL39" t="s">
        <v>646</v>
      </c>
      <c r="AM39" t="s">
        <v>155</v>
      </c>
    </row>
    <row r="40" spans="1:39" x14ac:dyDescent="0.25">
      <c r="A40">
        <v>843</v>
      </c>
      <c r="B40" t="s">
        <v>395</v>
      </c>
      <c r="C40" t="s">
        <v>396</v>
      </c>
      <c r="D40" t="s">
        <v>397</v>
      </c>
      <c r="E40" t="s">
        <v>398</v>
      </c>
      <c r="F40" t="s">
        <v>192</v>
      </c>
      <c r="G40" s="2">
        <v>598727.25</v>
      </c>
      <c r="H40" t="s">
        <v>157</v>
      </c>
      <c r="I40" t="s">
        <v>227</v>
      </c>
      <c r="J40" s="2">
        <v>650662.98</v>
      </c>
      <c r="K40" t="s">
        <v>228</v>
      </c>
      <c r="L40" s="1">
        <v>45106</v>
      </c>
      <c r="M40" s="1">
        <v>45111</v>
      </c>
      <c r="N40" t="s">
        <v>117</v>
      </c>
      <c r="O40" s="1"/>
      <c r="P40" t="s">
        <v>246</v>
      </c>
      <c r="Q40" t="s">
        <v>1</v>
      </c>
      <c r="R40" t="s">
        <v>203</v>
      </c>
      <c r="S40">
        <v>62.4</v>
      </c>
      <c r="T40" t="s">
        <v>154</v>
      </c>
      <c r="U40" t="s">
        <v>154</v>
      </c>
      <c r="V40" t="s">
        <v>155</v>
      </c>
      <c r="W40" t="s">
        <v>155</v>
      </c>
      <c r="X40" t="s">
        <v>155</v>
      </c>
      <c r="Y40" t="s">
        <v>225</v>
      </c>
      <c r="AB40" t="s">
        <v>399</v>
      </c>
      <c r="AC40" t="s">
        <v>400</v>
      </c>
      <c r="AD40" t="s">
        <v>401</v>
      </c>
      <c r="AE40" t="s">
        <v>402</v>
      </c>
      <c r="AF40" t="s">
        <v>403</v>
      </c>
      <c r="AG40" t="s">
        <v>222</v>
      </c>
      <c r="AH40" t="s">
        <v>116</v>
      </c>
      <c r="AI40" t="s">
        <v>404</v>
      </c>
      <c r="AJ40" t="s">
        <v>156</v>
      </c>
      <c r="AK40" t="s">
        <v>156</v>
      </c>
      <c r="AL40" t="s">
        <v>405</v>
      </c>
      <c r="AM40" t="s">
        <v>155</v>
      </c>
    </row>
    <row r="41" spans="1:39" x14ac:dyDescent="0.25">
      <c r="A41">
        <v>840</v>
      </c>
      <c r="B41" t="s">
        <v>367</v>
      </c>
      <c r="C41" t="s">
        <v>385</v>
      </c>
      <c r="D41" t="s">
        <v>386</v>
      </c>
      <c r="E41" t="s">
        <v>387</v>
      </c>
      <c r="F41" t="s">
        <v>192</v>
      </c>
      <c r="G41" s="2">
        <v>988117.52</v>
      </c>
      <c r="H41" t="s">
        <v>157</v>
      </c>
      <c r="I41" t="s">
        <v>227</v>
      </c>
      <c r="J41" s="2">
        <v>1073830.3500000001</v>
      </c>
      <c r="K41" t="s">
        <v>228</v>
      </c>
      <c r="L41" s="1">
        <v>45098</v>
      </c>
      <c r="M41" s="1">
        <v>45110</v>
      </c>
      <c r="N41" t="s">
        <v>117</v>
      </c>
      <c r="P41" t="s">
        <v>246</v>
      </c>
      <c r="Q41" t="s">
        <v>1</v>
      </c>
      <c r="R41" t="s">
        <v>284</v>
      </c>
      <c r="S41">
        <v>90.41</v>
      </c>
      <c r="T41" t="s">
        <v>154</v>
      </c>
      <c r="U41" t="s">
        <v>154</v>
      </c>
      <c r="V41" t="s">
        <v>155</v>
      </c>
      <c r="W41" t="s">
        <v>155</v>
      </c>
      <c r="X41" t="s">
        <v>155</v>
      </c>
      <c r="Y41" t="s">
        <v>225</v>
      </c>
      <c r="AB41" t="s">
        <v>388</v>
      </c>
      <c r="AC41" t="s">
        <v>389</v>
      </c>
      <c r="AD41" t="s">
        <v>390</v>
      </c>
      <c r="AE41" t="s">
        <v>391</v>
      </c>
      <c r="AF41" t="s">
        <v>392</v>
      </c>
      <c r="AG41" t="s">
        <v>222</v>
      </c>
      <c r="AH41" t="s">
        <v>116</v>
      </c>
      <c r="AI41" t="s">
        <v>393</v>
      </c>
      <c r="AJ41" t="s">
        <v>156</v>
      </c>
      <c r="AK41" t="s">
        <v>156</v>
      </c>
      <c r="AL41" t="s">
        <v>394</v>
      </c>
      <c r="AM41" t="s">
        <v>155</v>
      </c>
    </row>
    <row r="42" spans="1:39" x14ac:dyDescent="0.25">
      <c r="A42">
        <v>3116</v>
      </c>
      <c r="B42" t="s">
        <v>1352</v>
      </c>
      <c r="C42" t="s">
        <v>606</v>
      </c>
      <c r="D42" t="s">
        <v>607</v>
      </c>
      <c r="E42" t="s">
        <v>608</v>
      </c>
      <c r="F42" t="s">
        <v>192</v>
      </c>
      <c r="G42" s="2">
        <v>1107697</v>
      </c>
      <c r="H42" t="s">
        <v>157</v>
      </c>
      <c r="I42" t="s">
        <v>227</v>
      </c>
      <c r="J42" s="2">
        <v>1169575.6100000001</v>
      </c>
      <c r="L42" s="1">
        <v>45399</v>
      </c>
      <c r="M42" s="1">
        <v>45400</v>
      </c>
      <c r="N42" t="s">
        <v>117</v>
      </c>
      <c r="P42" t="s">
        <v>246</v>
      </c>
      <c r="Q42" t="s">
        <v>1</v>
      </c>
      <c r="R42" t="s">
        <v>811</v>
      </c>
      <c r="S42">
        <v>89.92</v>
      </c>
      <c r="T42" t="s">
        <v>154</v>
      </c>
      <c r="U42" t="s">
        <v>154</v>
      </c>
      <c r="V42" t="s">
        <v>155</v>
      </c>
      <c r="W42" t="s">
        <v>155</v>
      </c>
      <c r="X42" t="s">
        <v>155</v>
      </c>
      <c r="AB42" t="s">
        <v>1053</v>
      </c>
      <c r="AC42" t="s">
        <v>609</v>
      </c>
      <c r="AD42" t="s">
        <v>1054</v>
      </c>
      <c r="AE42" t="s">
        <v>302</v>
      </c>
      <c r="AF42" t="s">
        <v>610</v>
      </c>
      <c r="AG42" t="s">
        <v>115</v>
      </c>
      <c r="AH42" t="s">
        <v>116</v>
      </c>
      <c r="AI42" t="s">
        <v>611</v>
      </c>
      <c r="AJ42" t="s">
        <v>156</v>
      </c>
      <c r="AK42" t="s">
        <v>156</v>
      </c>
      <c r="AL42" t="s">
        <v>612</v>
      </c>
      <c r="AM42" t="s">
        <v>155</v>
      </c>
    </row>
    <row r="43" spans="1:39" x14ac:dyDescent="0.25">
      <c r="A43">
        <v>3157</v>
      </c>
      <c r="B43" t="s">
        <v>1115</v>
      </c>
      <c r="C43" t="s">
        <v>1125</v>
      </c>
      <c r="D43" t="s">
        <v>1126</v>
      </c>
      <c r="E43" t="s">
        <v>1127</v>
      </c>
      <c r="F43" t="s">
        <v>192</v>
      </c>
      <c r="G43" s="2">
        <v>1137235.6599999999</v>
      </c>
      <c r="H43" t="s">
        <v>157</v>
      </c>
      <c r="I43" t="s">
        <v>227</v>
      </c>
      <c r="J43" s="2">
        <v>1197418.74</v>
      </c>
      <c r="K43" t="s">
        <v>228</v>
      </c>
      <c r="L43" s="1">
        <v>45423</v>
      </c>
      <c r="M43" s="1">
        <v>45435</v>
      </c>
      <c r="N43" t="s">
        <v>117</v>
      </c>
      <c r="P43" t="s">
        <v>246</v>
      </c>
      <c r="Q43" t="s">
        <v>1</v>
      </c>
      <c r="R43" t="s">
        <v>790</v>
      </c>
      <c r="S43">
        <v>89.92</v>
      </c>
      <c r="T43" t="s">
        <v>154</v>
      </c>
      <c r="U43" t="s">
        <v>154</v>
      </c>
      <c r="V43" t="s">
        <v>155</v>
      </c>
      <c r="W43" t="s">
        <v>155</v>
      </c>
      <c r="X43" t="s">
        <v>155</v>
      </c>
      <c r="Y43" t="s">
        <v>225</v>
      </c>
      <c r="AB43" t="s">
        <v>1128</v>
      </c>
      <c r="AC43" t="s">
        <v>1129</v>
      </c>
      <c r="AD43" t="s">
        <v>1130</v>
      </c>
      <c r="AE43" t="s">
        <v>1131</v>
      </c>
      <c r="AF43" t="s">
        <v>1132</v>
      </c>
      <c r="AG43" t="s">
        <v>222</v>
      </c>
      <c r="AH43" t="s">
        <v>116</v>
      </c>
      <c r="AI43" t="s">
        <v>1133</v>
      </c>
      <c r="AJ43" t="s">
        <v>156</v>
      </c>
      <c r="AK43" t="s">
        <v>156</v>
      </c>
      <c r="AL43" t="s">
        <v>1134</v>
      </c>
      <c r="AM43" t="s">
        <v>155</v>
      </c>
    </row>
    <row r="44" spans="1:39" x14ac:dyDescent="0.25">
      <c r="A44">
        <v>3194</v>
      </c>
      <c r="B44" t="s">
        <v>1206</v>
      </c>
      <c r="C44" t="s">
        <v>1222</v>
      </c>
      <c r="D44" t="s">
        <v>1223</v>
      </c>
      <c r="E44" t="s">
        <v>1224</v>
      </c>
      <c r="F44" t="s">
        <v>192</v>
      </c>
      <c r="G44" s="2">
        <v>1132000</v>
      </c>
      <c r="H44" t="s">
        <v>157</v>
      </c>
      <c r="I44" t="s">
        <v>227</v>
      </c>
      <c r="J44" s="2">
        <v>1167308.8899999999</v>
      </c>
      <c r="K44" t="s">
        <v>228</v>
      </c>
      <c r="L44" s="1">
        <v>45522</v>
      </c>
      <c r="M44" s="1">
        <v>45537</v>
      </c>
      <c r="N44" t="s">
        <v>117</v>
      </c>
      <c r="P44" t="s">
        <v>246</v>
      </c>
      <c r="Q44" t="s">
        <v>1</v>
      </c>
      <c r="R44" t="s">
        <v>715</v>
      </c>
      <c r="S44">
        <v>89.66</v>
      </c>
      <c r="T44" t="s">
        <v>154</v>
      </c>
      <c r="U44" t="s">
        <v>154</v>
      </c>
      <c r="V44" t="s">
        <v>155</v>
      </c>
      <c r="W44" t="s">
        <v>155</v>
      </c>
      <c r="X44" t="s">
        <v>155</v>
      </c>
      <c r="Y44" t="s">
        <v>225</v>
      </c>
      <c r="AB44" t="s">
        <v>1225</v>
      </c>
      <c r="AC44" t="s">
        <v>1226</v>
      </c>
      <c r="AD44" t="s">
        <v>191</v>
      </c>
      <c r="AE44" t="s">
        <v>1131</v>
      </c>
      <c r="AF44" t="s">
        <v>1227</v>
      </c>
      <c r="AG44" t="s">
        <v>222</v>
      </c>
      <c r="AH44" t="s">
        <v>116</v>
      </c>
      <c r="AI44" t="s">
        <v>1228</v>
      </c>
      <c r="AJ44" t="s">
        <v>156</v>
      </c>
      <c r="AK44" t="s">
        <v>156</v>
      </c>
      <c r="AL44" t="s">
        <v>1229</v>
      </c>
      <c r="AM44" t="s">
        <v>155</v>
      </c>
    </row>
    <row r="45" spans="1:39" x14ac:dyDescent="0.25">
      <c r="A45">
        <v>3251</v>
      </c>
      <c r="B45" t="s">
        <v>1208</v>
      </c>
      <c r="C45" t="s">
        <v>1230</v>
      </c>
      <c r="D45" t="s">
        <v>1231</v>
      </c>
      <c r="E45" t="s">
        <v>1232</v>
      </c>
      <c r="F45" t="s">
        <v>192</v>
      </c>
      <c r="G45" s="2">
        <v>1092159.96</v>
      </c>
      <c r="H45" t="s">
        <v>157</v>
      </c>
      <c r="I45" t="s">
        <v>227</v>
      </c>
      <c r="J45" s="2">
        <v>1126226.17</v>
      </c>
      <c r="K45" t="s">
        <v>228</v>
      </c>
      <c r="L45" s="1">
        <v>45535</v>
      </c>
      <c r="M45" s="1">
        <v>45541</v>
      </c>
      <c r="N45" t="s">
        <v>117</v>
      </c>
      <c r="P45" t="s">
        <v>246</v>
      </c>
      <c r="Q45" t="s">
        <v>1</v>
      </c>
      <c r="R45" t="s">
        <v>814</v>
      </c>
      <c r="S45">
        <v>89.66</v>
      </c>
      <c r="T45" t="s">
        <v>154</v>
      </c>
      <c r="U45" t="s">
        <v>154</v>
      </c>
      <c r="V45" t="s">
        <v>155</v>
      </c>
      <c r="W45" t="s">
        <v>155</v>
      </c>
      <c r="X45" t="s">
        <v>155</v>
      </c>
      <c r="Y45" t="s">
        <v>225</v>
      </c>
      <c r="AB45" t="s">
        <v>1233</v>
      </c>
      <c r="AC45" t="s">
        <v>1234</v>
      </c>
      <c r="AD45" t="s">
        <v>191</v>
      </c>
      <c r="AE45" t="s">
        <v>343</v>
      </c>
      <c r="AF45" t="s">
        <v>1235</v>
      </c>
      <c r="AG45" t="s">
        <v>1236</v>
      </c>
      <c r="AH45" t="s">
        <v>116</v>
      </c>
      <c r="AI45" t="s">
        <v>1237</v>
      </c>
      <c r="AJ45" t="s">
        <v>156</v>
      </c>
      <c r="AK45" t="s">
        <v>156</v>
      </c>
      <c r="AL45" t="s">
        <v>1238</v>
      </c>
      <c r="AM45" t="s">
        <v>155</v>
      </c>
    </row>
    <row r="46" spans="1:39" x14ac:dyDescent="0.25">
      <c r="A46">
        <v>2932</v>
      </c>
      <c r="B46" t="s">
        <v>688</v>
      </c>
      <c r="C46" t="s">
        <v>691</v>
      </c>
      <c r="D46" t="s">
        <v>692</v>
      </c>
      <c r="E46" t="s">
        <v>693</v>
      </c>
      <c r="F46" t="s">
        <v>192</v>
      </c>
      <c r="G46" s="2">
        <v>1120380.8999999999</v>
      </c>
      <c r="H46" t="s">
        <v>157</v>
      </c>
      <c r="I46" t="s">
        <v>227</v>
      </c>
      <c r="J46" s="2">
        <v>1194535.33</v>
      </c>
      <c r="K46" t="s">
        <v>228</v>
      </c>
      <c r="L46" s="1">
        <v>45231</v>
      </c>
      <c r="M46" s="1">
        <v>45240</v>
      </c>
      <c r="N46" t="s">
        <v>117</v>
      </c>
      <c r="P46" t="s">
        <v>246</v>
      </c>
      <c r="Q46" t="s">
        <v>1</v>
      </c>
      <c r="R46" t="s">
        <v>289</v>
      </c>
      <c r="S46">
        <v>89.66</v>
      </c>
      <c r="T46" t="s">
        <v>154</v>
      </c>
      <c r="U46" t="s">
        <v>154</v>
      </c>
      <c r="V46" t="s">
        <v>155</v>
      </c>
      <c r="W46" t="s">
        <v>155</v>
      </c>
      <c r="X46" t="s">
        <v>155</v>
      </c>
      <c r="Y46" t="s">
        <v>225</v>
      </c>
      <c r="AB46" t="s">
        <v>694</v>
      </c>
      <c r="AC46" t="s">
        <v>695</v>
      </c>
      <c r="AD46" t="s">
        <v>696</v>
      </c>
      <c r="AE46" t="s">
        <v>697</v>
      </c>
      <c r="AF46" t="s">
        <v>311</v>
      </c>
      <c r="AG46" t="s">
        <v>222</v>
      </c>
      <c r="AH46" t="s">
        <v>116</v>
      </c>
      <c r="AI46" t="s">
        <v>698</v>
      </c>
      <c r="AJ46" t="s">
        <v>156</v>
      </c>
      <c r="AK46" t="s">
        <v>156</v>
      </c>
      <c r="AL46" t="s">
        <v>699</v>
      </c>
      <c r="AM46" t="s">
        <v>155</v>
      </c>
    </row>
    <row r="47" spans="1:39" x14ac:dyDescent="0.25">
      <c r="A47">
        <v>3205</v>
      </c>
      <c r="B47" t="s">
        <v>1211</v>
      </c>
      <c r="C47" t="s">
        <v>1239</v>
      </c>
      <c r="D47" t="s">
        <v>1240</v>
      </c>
      <c r="E47" t="s">
        <v>1241</v>
      </c>
      <c r="F47" t="s">
        <v>192</v>
      </c>
      <c r="G47" s="2">
        <v>1241500</v>
      </c>
      <c r="H47" t="s">
        <v>157</v>
      </c>
      <c r="I47" t="s">
        <v>227</v>
      </c>
      <c r="J47" s="2">
        <v>1280224.3700000001</v>
      </c>
      <c r="K47" t="s">
        <v>228</v>
      </c>
      <c r="L47" s="1">
        <v>45531</v>
      </c>
      <c r="M47" s="1">
        <v>45537</v>
      </c>
      <c r="N47" t="s">
        <v>117</v>
      </c>
      <c r="P47" t="s">
        <v>246</v>
      </c>
      <c r="Q47" t="s">
        <v>1</v>
      </c>
      <c r="R47" t="s">
        <v>755</v>
      </c>
      <c r="S47">
        <v>89.92</v>
      </c>
      <c r="T47" t="s">
        <v>154</v>
      </c>
      <c r="U47" t="s">
        <v>154</v>
      </c>
      <c r="V47" t="s">
        <v>155</v>
      </c>
      <c r="W47" t="s">
        <v>155</v>
      </c>
      <c r="X47" t="s">
        <v>155</v>
      </c>
      <c r="Y47" t="s">
        <v>225</v>
      </c>
      <c r="AB47" t="s">
        <v>1242</v>
      </c>
      <c r="AC47" t="s">
        <v>1243</v>
      </c>
      <c r="AD47" t="s">
        <v>191</v>
      </c>
      <c r="AE47" t="s">
        <v>1244</v>
      </c>
      <c r="AF47" t="s">
        <v>1245</v>
      </c>
      <c r="AG47" t="s">
        <v>222</v>
      </c>
      <c r="AH47" t="s">
        <v>116</v>
      </c>
      <c r="AI47" t="s">
        <v>1246</v>
      </c>
      <c r="AJ47" t="s">
        <v>156</v>
      </c>
      <c r="AK47" t="s">
        <v>156</v>
      </c>
      <c r="AL47" t="s">
        <v>1247</v>
      </c>
      <c r="AM47" t="s">
        <v>155</v>
      </c>
    </row>
    <row r="48" spans="1:39" x14ac:dyDescent="0.25">
      <c r="A48">
        <v>3329</v>
      </c>
      <c r="B48" t="s">
        <v>1280</v>
      </c>
      <c r="C48" t="s">
        <v>1313</v>
      </c>
      <c r="D48" t="s">
        <v>1314</v>
      </c>
      <c r="E48" t="s">
        <v>1315</v>
      </c>
      <c r="F48" t="s">
        <v>192</v>
      </c>
      <c r="G48" s="2">
        <v>831600</v>
      </c>
      <c r="H48" t="s">
        <v>157</v>
      </c>
      <c r="I48" t="s">
        <v>227</v>
      </c>
      <c r="J48" s="2">
        <v>845487.18</v>
      </c>
      <c r="K48" t="s">
        <v>228</v>
      </c>
      <c r="L48" s="1">
        <v>45587</v>
      </c>
      <c r="M48" s="1">
        <v>45595</v>
      </c>
      <c r="N48" t="s">
        <v>117</v>
      </c>
      <c r="P48" t="s">
        <v>246</v>
      </c>
      <c r="Q48" t="s">
        <v>1</v>
      </c>
      <c r="R48" t="s">
        <v>801</v>
      </c>
      <c r="S48">
        <v>62.4</v>
      </c>
      <c r="T48" t="s">
        <v>154</v>
      </c>
      <c r="U48" t="s">
        <v>154</v>
      </c>
      <c r="V48" t="s">
        <v>155</v>
      </c>
      <c r="W48" t="s">
        <v>155</v>
      </c>
      <c r="X48" t="s">
        <v>155</v>
      </c>
      <c r="Y48" t="s">
        <v>225</v>
      </c>
      <c r="AB48" t="s">
        <v>1316</v>
      </c>
      <c r="AC48" t="s">
        <v>1317</v>
      </c>
      <c r="AD48" t="s">
        <v>1318</v>
      </c>
      <c r="AE48" t="s">
        <v>980</v>
      </c>
      <c r="AF48" t="s">
        <v>1319</v>
      </c>
      <c r="AG48" t="s">
        <v>222</v>
      </c>
      <c r="AH48" t="s">
        <v>116</v>
      </c>
      <c r="AI48" t="s">
        <v>1320</v>
      </c>
      <c r="AJ48" t="s">
        <v>156</v>
      </c>
      <c r="AK48" t="s">
        <v>156</v>
      </c>
      <c r="AL48" t="s">
        <v>1321</v>
      </c>
      <c r="AM48" t="s">
        <v>155</v>
      </c>
    </row>
    <row r="49" spans="1:39" x14ac:dyDescent="0.25">
      <c r="A49">
        <v>3139</v>
      </c>
      <c r="B49" t="s">
        <v>1034</v>
      </c>
      <c r="C49" t="s">
        <v>1083</v>
      </c>
      <c r="D49" t="s">
        <v>1084</v>
      </c>
      <c r="E49" t="s">
        <v>1085</v>
      </c>
      <c r="F49" t="s">
        <v>192</v>
      </c>
      <c r="G49" s="2">
        <v>754189.13</v>
      </c>
      <c r="H49" t="s">
        <v>157</v>
      </c>
      <c r="I49" t="s">
        <v>227</v>
      </c>
      <c r="J49" s="2">
        <v>796319.94</v>
      </c>
      <c r="K49" t="s">
        <v>228</v>
      </c>
      <c r="L49" s="1">
        <v>45408</v>
      </c>
      <c r="M49" s="1">
        <v>45412</v>
      </c>
      <c r="N49" t="s">
        <v>117</v>
      </c>
      <c r="P49" t="s">
        <v>246</v>
      </c>
      <c r="Q49" t="s">
        <v>1</v>
      </c>
      <c r="R49" t="s">
        <v>795</v>
      </c>
      <c r="S49">
        <v>62.4</v>
      </c>
      <c r="T49" t="s">
        <v>154</v>
      </c>
      <c r="U49" t="s">
        <v>154</v>
      </c>
      <c r="V49" t="s">
        <v>155</v>
      </c>
      <c r="W49" t="s">
        <v>155</v>
      </c>
      <c r="X49" t="s">
        <v>155</v>
      </c>
      <c r="Y49" t="s">
        <v>225</v>
      </c>
      <c r="AB49" t="s">
        <v>1086</v>
      </c>
      <c r="AC49" t="s">
        <v>1087</v>
      </c>
      <c r="AD49" t="s">
        <v>191</v>
      </c>
      <c r="AE49" t="s">
        <v>1088</v>
      </c>
      <c r="AF49" t="s">
        <v>1089</v>
      </c>
      <c r="AG49" t="s">
        <v>1090</v>
      </c>
      <c r="AH49" t="s">
        <v>116</v>
      </c>
      <c r="AI49" t="s">
        <v>1091</v>
      </c>
      <c r="AJ49" t="s">
        <v>156</v>
      </c>
      <c r="AK49" t="s">
        <v>156</v>
      </c>
      <c r="AL49" t="s">
        <v>1092</v>
      </c>
      <c r="AM49" t="s">
        <v>155</v>
      </c>
    </row>
    <row r="50" spans="1:39" x14ac:dyDescent="0.25">
      <c r="A50">
        <v>3173</v>
      </c>
      <c r="B50" t="s">
        <v>1148</v>
      </c>
      <c r="C50" t="s">
        <v>1189</v>
      </c>
      <c r="D50" t="s">
        <v>1190</v>
      </c>
      <c r="E50" t="s">
        <v>1191</v>
      </c>
      <c r="F50" t="s">
        <v>192</v>
      </c>
      <c r="G50" s="2">
        <v>1025368</v>
      </c>
      <c r="H50" t="s">
        <v>157</v>
      </c>
      <c r="I50" t="s">
        <v>227</v>
      </c>
      <c r="J50" s="2">
        <v>1074091.6200000001</v>
      </c>
      <c r="K50" t="s">
        <v>228</v>
      </c>
      <c r="L50" s="1">
        <v>45471</v>
      </c>
      <c r="M50" s="1">
        <v>45476</v>
      </c>
      <c r="N50" t="s">
        <v>117</v>
      </c>
      <c r="P50" t="s">
        <v>246</v>
      </c>
      <c r="Q50" t="s">
        <v>1</v>
      </c>
      <c r="R50" t="s">
        <v>839</v>
      </c>
      <c r="S50">
        <v>90.41</v>
      </c>
      <c r="T50" t="s">
        <v>154</v>
      </c>
      <c r="U50" t="s">
        <v>154</v>
      </c>
      <c r="V50" t="s">
        <v>155</v>
      </c>
      <c r="W50" t="s">
        <v>155</v>
      </c>
      <c r="X50" t="s">
        <v>155</v>
      </c>
      <c r="Y50" t="s">
        <v>225</v>
      </c>
      <c r="AB50" t="s">
        <v>1202</v>
      </c>
      <c r="AC50" t="s">
        <v>1192</v>
      </c>
      <c r="AD50" t="s">
        <v>1193</v>
      </c>
      <c r="AE50" t="s">
        <v>1194</v>
      </c>
      <c r="AF50" t="s">
        <v>1195</v>
      </c>
      <c r="AG50" t="s">
        <v>222</v>
      </c>
      <c r="AH50" t="s">
        <v>116</v>
      </c>
      <c r="AI50" t="s">
        <v>1196</v>
      </c>
      <c r="AJ50" t="s">
        <v>156</v>
      </c>
      <c r="AK50" t="s">
        <v>156</v>
      </c>
      <c r="AL50" t="s">
        <v>1197</v>
      </c>
      <c r="AM50" t="s">
        <v>155</v>
      </c>
    </row>
    <row r="51" spans="1:39" x14ac:dyDescent="0.25">
      <c r="A51">
        <v>3340</v>
      </c>
      <c r="B51" t="s">
        <v>1327</v>
      </c>
      <c r="C51" t="s">
        <v>1353</v>
      </c>
      <c r="D51" t="s">
        <v>1354</v>
      </c>
      <c r="E51" t="s">
        <v>1355</v>
      </c>
      <c r="F51" t="s">
        <v>192</v>
      </c>
      <c r="G51" s="2">
        <v>1160898</v>
      </c>
      <c r="H51" t="s">
        <v>157</v>
      </c>
      <c r="I51" t="s">
        <v>227</v>
      </c>
      <c r="J51" s="2">
        <v>1173435.6000000001</v>
      </c>
      <c r="K51" t="s">
        <v>228</v>
      </c>
      <c r="L51" s="1">
        <v>45603</v>
      </c>
      <c r="M51" s="1">
        <v>45624</v>
      </c>
      <c r="N51" t="s">
        <v>117</v>
      </c>
      <c r="P51" t="s">
        <v>246</v>
      </c>
      <c r="Q51" t="s">
        <v>1</v>
      </c>
      <c r="R51" t="s">
        <v>807</v>
      </c>
      <c r="S51">
        <v>89.66</v>
      </c>
      <c r="T51" t="s">
        <v>154</v>
      </c>
      <c r="U51" t="s">
        <v>154</v>
      </c>
      <c r="V51" t="s">
        <v>155</v>
      </c>
      <c r="W51" t="s">
        <v>155</v>
      </c>
      <c r="X51" t="s">
        <v>155</v>
      </c>
      <c r="Y51" t="s">
        <v>225</v>
      </c>
      <c r="AB51" t="s">
        <v>1356</v>
      </c>
      <c r="AC51" t="s">
        <v>1357</v>
      </c>
      <c r="AD51" t="s">
        <v>643</v>
      </c>
      <c r="AE51" t="s">
        <v>1337</v>
      </c>
      <c r="AF51" t="s">
        <v>1358</v>
      </c>
      <c r="AG51" t="s">
        <v>222</v>
      </c>
      <c r="AH51" t="s">
        <v>116</v>
      </c>
      <c r="AI51" t="s">
        <v>1359</v>
      </c>
      <c r="AJ51" t="s">
        <v>156</v>
      </c>
      <c r="AK51" t="s">
        <v>156</v>
      </c>
      <c r="AL51" t="s">
        <v>1360</v>
      </c>
      <c r="AM51" t="s">
        <v>155</v>
      </c>
    </row>
    <row r="52" spans="1:39" x14ac:dyDescent="0.25">
      <c r="A52">
        <v>3023</v>
      </c>
      <c r="B52" t="s">
        <v>928</v>
      </c>
      <c r="C52" t="s">
        <v>930</v>
      </c>
      <c r="D52" t="s">
        <v>931</v>
      </c>
      <c r="E52" t="s">
        <v>932</v>
      </c>
      <c r="F52" t="s">
        <v>192</v>
      </c>
      <c r="G52" s="2">
        <v>1036175</v>
      </c>
      <c r="H52" t="s">
        <v>157</v>
      </c>
      <c r="I52" t="s">
        <v>227</v>
      </c>
      <c r="J52" s="2">
        <v>1098454.31</v>
      </c>
      <c r="K52" t="s">
        <v>228</v>
      </c>
      <c r="L52" s="1">
        <v>45338</v>
      </c>
      <c r="M52" s="1">
        <v>45345</v>
      </c>
      <c r="N52" t="s">
        <v>117</v>
      </c>
      <c r="P52" t="s">
        <v>246</v>
      </c>
      <c r="Q52" t="s">
        <v>1</v>
      </c>
      <c r="R52" t="s">
        <v>833</v>
      </c>
      <c r="S52">
        <v>89.92</v>
      </c>
      <c r="T52" t="s">
        <v>154</v>
      </c>
      <c r="U52" t="s">
        <v>154</v>
      </c>
      <c r="V52" t="s">
        <v>155</v>
      </c>
      <c r="W52" t="s">
        <v>155</v>
      </c>
      <c r="X52" t="s">
        <v>155</v>
      </c>
      <c r="Y52" t="s">
        <v>225</v>
      </c>
      <c r="AB52" t="s">
        <v>933</v>
      </c>
      <c r="AC52" t="s">
        <v>934</v>
      </c>
      <c r="AD52" t="s">
        <v>643</v>
      </c>
      <c r="AE52" t="s">
        <v>391</v>
      </c>
      <c r="AF52" t="s">
        <v>935</v>
      </c>
      <c r="AG52" t="s">
        <v>222</v>
      </c>
      <c r="AH52" t="s">
        <v>116</v>
      </c>
      <c r="AI52" t="s">
        <v>936</v>
      </c>
      <c r="AJ52" t="s">
        <v>156</v>
      </c>
      <c r="AK52" t="s">
        <v>156</v>
      </c>
      <c r="AL52" t="s">
        <v>937</v>
      </c>
      <c r="AM52" t="s">
        <v>155</v>
      </c>
    </row>
    <row r="53" spans="1:39" x14ac:dyDescent="0.25">
      <c r="A53">
        <v>3242</v>
      </c>
      <c r="B53" t="s">
        <v>1210</v>
      </c>
      <c r="C53" t="s">
        <v>1248</v>
      </c>
      <c r="D53" t="s">
        <v>1249</v>
      </c>
      <c r="E53" t="s">
        <v>1250</v>
      </c>
      <c r="F53" t="s">
        <v>192</v>
      </c>
      <c r="G53" s="2">
        <v>820563.81</v>
      </c>
      <c r="H53" t="s">
        <v>157</v>
      </c>
      <c r="I53" t="s">
        <v>227</v>
      </c>
      <c r="J53" s="2">
        <v>846158.51</v>
      </c>
      <c r="K53" t="s">
        <v>228</v>
      </c>
      <c r="L53" s="1">
        <v>45533</v>
      </c>
      <c r="M53" s="1">
        <v>45541</v>
      </c>
      <c r="N53" t="s">
        <v>117</v>
      </c>
      <c r="P53" t="s">
        <v>246</v>
      </c>
      <c r="Q53" t="s">
        <v>1</v>
      </c>
      <c r="R53" t="s">
        <v>789</v>
      </c>
      <c r="S53">
        <v>62.4</v>
      </c>
      <c r="T53" t="s">
        <v>154</v>
      </c>
      <c r="U53" t="s">
        <v>154</v>
      </c>
      <c r="V53" t="s">
        <v>155</v>
      </c>
      <c r="W53" t="s">
        <v>155</v>
      </c>
      <c r="X53" t="s">
        <v>155</v>
      </c>
      <c r="Y53" t="s">
        <v>225</v>
      </c>
      <c r="AB53" t="s">
        <v>1274</v>
      </c>
      <c r="AC53" t="s">
        <v>1251</v>
      </c>
      <c r="AD53" t="s">
        <v>1252</v>
      </c>
      <c r="AE53" t="s">
        <v>1253</v>
      </c>
      <c r="AF53" t="s">
        <v>1254</v>
      </c>
      <c r="AG53" t="s">
        <v>222</v>
      </c>
      <c r="AH53" t="s">
        <v>116</v>
      </c>
      <c r="AI53" t="s">
        <v>1255</v>
      </c>
      <c r="AJ53" t="s">
        <v>156</v>
      </c>
      <c r="AK53" t="s">
        <v>156</v>
      </c>
      <c r="AL53" t="s">
        <v>1256</v>
      </c>
      <c r="AM53" t="s">
        <v>155</v>
      </c>
    </row>
    <row r="54" spans="1:39" x14ac:dyDescent="0.25">
      <c r="A54">
        <v>3135</v>
      </c>
      <c r="B54" t="s">
        <v>1030</v>
      </c>
      <c r="C54" t="s">
        <v>1074</v>
      </c>
      <c r="D54" t="s">
        <v>1075</v>
      </c>
      <c r="E54" t="s">
        <v>1076</v>
      </c>
      <c r="F54" t="s">
        <v>192</v>
      </c>
      <c r="G54" s="2">
        <v>1082758</v>
      </c>
      <c r="H54" t="s">
        <v>157</v>
      </c>
      <c r="I54" t="s">
        <v>227</v>
      </c>
      <c r="J54" s="2">
        <v>1143243.45</v>
      </c>
      <c r="K54" t="s">
        <v>228</v>
      </c>
      <c r="L54" s="1">
        <v>45404</v>
      </c>
      <c r="M54" s="1">
        <v>45408</v>
      </c>
      <c r="N54" t="s">
        <v>117</v>
      </c>
      <c r="P54" t="s">
        <v>246</v>
      </c>
      <c r="Q54" t="s">
        <v>1</v>
      </c>
      <c r="R54" t="s">
        <v>804</v>
      </c>
      <c r="S54">
        <v>89.92</v>
      </c>
      <c r="T54" t="s">
        <v>154</v>
      </c>
      <c r="U54" t="s">
        <v>154</v>
      </c>
      <c r="V54" t="s">
        <v>155</v>
      </c>
      <c r="W54" t="s">
        <v>155</v>
      </c>
      <c r="X54" t="s">
        <v>155</v>
      </c>
      <c r="Y54" t="s">
        <v>225</v>
      </c>
      <c r="AB54" t="s">
        <v>1077</v>
      </c>
      <c r="AC54" t="s">
        <v>1078</v>
      </c>
      <c r="AD54" t="s">
        <v>1079</v>
      </c>
      <c r="AE54" t="s">
        <v>391</v>
      </c>
      <c r="AF54" t="s">
        <v>1080</v>
      </c>
      <c r="AG54" t="s">
        <v>222</v>
      </c>
      <c r="AH54" t="s">
        <v>116</v>
      </c>
      <c r="AI54" t="s">
        <v>1081</v>
      </c>
      <c r="AJ54" t="s">
        <v>156</v>
      </c>
      <c r="AK54" t="s">
        <v>156</v>
      </c>
      <c r="AL54" t="s">
        <v>1082</v>
      </c>
      <c r="AM54" t="s">
        <v>155</v>
      </c>
    </row>
    <row r="55" spans="1:39" x14ac:dyDescent="0.25">
      <c r="A55">
        <v>821</v>
      </c>
      <c r="B55" t="s">
        <v>294</v>
      </c>
      <c r="C55" t="s">
        <v>297</v>
      </c>
      <c r="D55" t="s">
        <v>295</v>
      </c>
      <c r="E55" t="s">
        <v>298</v>
      </c>
      <c r="F55" t="s">
        <v>192</v>
      </c>
      <c r="G55" s="2">
        <v>1024124.55</v>
      </c>
      <c r="H55" t="s">
        <v>157</v>
      </c>
      <c r="I55" t="s">
        <v>227</v>
      </c>
      <c r="J55" s="2">
        <v>1114555.48</v>
      </c>
      <c r="K55" t="s">
        <v>228</v>
      </c>
      <c r="L55" s="1">
        <v>45052</v>
      </c>
      <c r="M55" s="1">
        <v>45057</v>
      </c>
      <c r="N55" t="s">
        <v>117</v>
      </c>
      <c r="P55" t="s">
        <v>246</v>
      </c>
      <c r="Q55" t="s">
        <v>1</v>
      </c>
      <c r="R55" t="s">
        <v>202</v>
      </c>
      <c r="S55">
        <v>89.66</v>
      </c>
      <c r="T55" t="s">
        <v>154</v>
      </c>
      <c r="U55" t="s">
        <v>154</v>
      </c>
      <c r="V55" t="s">
        <v>155</v>
      </c>
      <c r="W55" t="s">
        <v>155</v>
      </c>
      <c r="X55" t="s">
        <v>155</v>
      </c>
      <c r="Y55" t="s">
        <v>225</v>
      </c>
      <c r="AB55" t="s">
        <v>299</v>
      </c>
      <c r="AC55" t="s">
        <v>300</v>
      </c>
      <c r="AD55" t="s">
        <v>301</v>
      </c>
      <c r="AE55" t="s">
        <v>302</v>
      </c>
      <c r="AF55" t="s">
        <v>303</v>
      </c>
      <c r="AG55" t="s">
        <v>115</v>
      </c>
      <c r="AH55" t="s">
        <v>116</v>
      </c>
      <c r="AI55" t="s">
        <v>304</v>
      </c>
      <c r="AJ55" t="s">
        <v>156</v>
      </c>
      <c r="AK55" t="s">
        <v>156</v>
      </c>
      <c r="AL55" t="s">
        <v>305</v>
      </c>
      <c r="AM55" t="s">
        <v>155</v>
      </c>
    </row>
    <row r="56" spans="1:39" x14ac:dyDescent="0.25">
      <c r="A56">
        <v>895</v>
      </c>
      <c r="B56" t="s">
        <v>596</v>
      </c>
      <c r="C56" t="s">
        <v>598</v>
      </c>
      <c r="D56" t="s">
        <v>599</v>
      </c>
      <c r="E56" t="s">
        <v>600</v>
      </c>
      <c r="F56" t="s">
        <v>192</v>
      </c>
      <c r="G56" s="2">
        <v>1097503.5</v>
      </c>
      <c r="H56" t="s">
        <v>157</v>
      </c>
      <c r="I56" t="s">
        <v>227</v>
      </c>
      <c r="J56" s="2">
        <v>1177285.1100000001</v>
      </c>
      <c r="L56" s="1">
        <v>45168</v>
      </c>
      <c r="M56" s="1">
        <v>45173</v>
      </c>
      <c r="N56" t="s">
        <v>117</v>
      </c>
      <c r="P56" t="s">
        <v>246</v>
      </c>
      <c r="Q56" t="s">
        <v>1</v>
      </c>
      <c r="R56" t="s">
        <v>195</v>
      </c>
      <c r="S56">
        <v>89.66</v>
      </c>
      <c r="T56" t="s">
        <v>154</v>
      </c>
      <c r="U56" t="s">
        <v>154</v>
      </c>
      <c r="V56" t="s">
        <v>155</v>
      </c>
      <c r="W56" t="s">
        <v>155</v>
      </c>
      <c r="X56" t="s">
        <v>155</v>
      </c>
      <c r="AB56" t="s">
        <v>601</v>
      </c>
      <c r="AC56" t="s">
        <v>602</v>
      </c>
      <c r="AD56" t="s">
        <v>603</v>
      </c>
      <c r="AE56" t="s">
        <v>391</v>
      </c>
      <c r="AF56" t="s">
        <v>442</v>
      </c>
      <c r="AG56" t="s">
        <v>222</v>
      </c>
      <c r="AH56" t="s">
        <v>116</v>
      </c>
      <c r="AI56" t="s">
        <v>604</v>
      </c>
      <c r="AJ56" t="s">
        <v>156</v>
      </c>
      <c r="AK56" t="s">
        <v>156</v>
      </c>
      <c r="AL56" t="s">
        <v>605</v>
      </c>
      <c r="AM56" t="s">
        <v>155</v>
      </c>
    </row>
    <row r="57" spans="1:39" x14ac:dyDescent="0.25">
      <c r="A57">
        <v>3066</v>
      </c>
      <c r="B57" t="s">
        <v>955</v>
      </c>
      <c r="C57" t="s">
        <v>984</v>
      </c>
      <c r="D57" t="s">
        <v>985</v>
      </c>
      <c r="E57" t="s">
        <v>986</v>
      </c>
      <c r="F57" t="s">
        <v>192</v>
      </c>
      <c r="G57" s="2">
        <v>1043766</v>
      </c>
      <c r="H57" t="s">
        <v>157</v>
      </c>
      <c r="I57" t="s">
        <v>227</v>
      </c>
      <c r="J57" s="2">
        <v>1103522.5</v>
      </c>
      <c r="K57" t="s">
        <v>228</v>
      </c>
      <c r="L57" s="1">
        <v>45371</v>
      </c>
      <c r="M57" s="1">
        <v>45377</v>
      </c>
      <c r="N57" t="s">
        <v>117</v>
      </c>
      <c r="P57" t="s">
        <v>246</v>
      </c>
      <c r="Q57" t="s">
        <v>1</v>
      </c>
      <c r="R57" t="s">
        <v>824</v>
      </c>
      <c r="S57">
        <v>89.92</v>
      </c>
      <c r="T57" t="s">
        <v>154</v>
      </c>
      <c r="U57" t="s">
        <v>154</v>
      </c>
      <c r="V57" t="s">
        <v>155</v>
      </c>
      <c r="W57" t="s">
        <v>155</v>
      </c>
      <c r="X57" t="s">
        <v>155</v>
      </c>
      <c r="Y57" t="s">
        <v>225</v>
      </c>
      <c r="AB57" t="s">
        <v>987</v>
      </c>
      <c r="AC57" t="s">
        <v>988</v>
      </c>
      <c r="AD57" t="s">
        <v>989</v>
      </c>
      <c r="AE57" t="s">
        <v>990</v>
      </c>
      <c r="AF57" t="s">
        <v>991</v>
      </c>
      <c r="AG57" t="s">
        <v>222</v>
      </c>
      <c r="AH57" t="s">
        <v>116</v>
      </c>
      <c r="AI57" t="s">
        <v>992</v>
      </c>
      <c r="AJ57" t="s">
        <v>156</v>
      </c>
      <c r="AK57" t="s">
        <v>156</v>
      </c>
      <c r="AL57" t="s">
        <v>993</v>
      </c>
      <c r="AM57" t="s">
        <v>155</v>
      </c>
    </row>
    <row r="58" spans="1:39" x14ac:dyDescent="0.25">
      <c r="A58">
        <v>3007</v>
      </c>
      <c r="B58" t="s">
        <v>884</v>
      </c>
      <c r="C58" t="s">
        <v>912</v>
      </c>
      <c r="D58" t="s">
        <v>913</v>
      </c>
      <c r="E58" t="s">
        <v>914</v>
      </c>
      <c r="F58" t="s">
        <v>192</v>
      </c>
      <c r="G58" s="2">
        <v>706462</v>
      </c>
      <c r="H58" t="s">
        <v>157</v>
      </c>
      <c r="I58" t="s">
        <v>227</v>
      </c>
      <c r="J58" s="2">
        <v>751219.71</v>
      </c>
      <c r="K58" t="s">
        <v>228</v>
      </c>
      <c r="L58" s="1">
        <v>45321</v>
      </c>
      <c r="M58" s="1">
        <v>45323</v>
      </c>
      <c r="N58" t="s">
        <v>117</v>
      </c>
      <c r="P58" t="s">
        <v>246</v>
      </c>
      <c r="Q58" t="s">
        <v>1</v>
      </c>
      <c r="R58" t="s">
        <v>810</v>
      </c>
      <c r="S58">
        <v>62.4</v>
      </c>
      <c r="T58" t="s">
        <v>154</v>
      </c>
      <c r="U58" t="s">
        <v>154</v>
      </c>
      <c r="V58" t="s">
        <v>155</v>
      </c>
      <c r="W58" t="s">
        <v>155</v>
      </c>
      <c r="X58" t="s">
        <v>155</v>
      </c>
      <c r="Y58" t="s">
        <v>225</v>
      </c>
      <c r="AB58" t="s">
        <v>915</v>
      </c>
      <c r="AC58" t="s">
        <v>916</v>
      </c>
      <c r="AD58" t="s">
        <v>191</v>
      </c>
      <c r="AE58" t="s">
        <v>917</v>
      </c>
      <c r="AF58" t="s">
        <v>918</v>
      </c>
      <c r="AG58" t="s">
        <v>919</v>
      </c>
      <c r="AH58" t="s">
        <v>920</v>
      </c>
      <c r="AI58" t="s">
        <v>921</v>
      </c>
      <c r="AJ58" t="s">
        <v>156</v>
      </c>
      <c r="AK58" t="s">
        <v>156</v>
      </c>
      <c r="AL58" t="s">
        <v>922</v>
      </c>
      <c r="AM58" t="s">
        <v>155</v>
      </c>
    </row>
    <row r="59" spans="1:39" x14ac:dyDescent="0.25">
      <c r="A59">
        <v>3362</v>
      </c>
      <c r="B59" t="s">
        <v>1330</v>
      </c>
      <c r="C59" t="s">
        <v>1361</v>
      </c>
      <c r="D59" t="s">
        <v>1362</v>
      </c>
      <c r="E59" t="s">
        <v>1363</v>
      </c>
      <c r="F59" t="s">
        <v>192</v>
      </c>
      <c r="G59" s="2">
        <v>1212800</v>
      </c>
      <c r="H59" t="s">
        <v>157</v>
      </c>
      <c r="I59" t="s">
        <v>227</v>
      </c>
      <c r="J59" s="2">
        <v>1225898.1399999999</v>
      </c>
      <c r="K59" t="s">
        <v>228</v>
      </c>
      <c r="L59" s="1">
        <v>45621</v>
      </c>
      <c r="M59" s="1">
        <v>45628</v>
      </c>
      <c r="N59" t="s">
        <v>117</v>
      </c>
      <c r="P59" t="s">
        <v>246</v>
      </c>
      <c r="Q59" t="s">
        <v>1</v>
      </c>
      <c r="R59" t="s">
        <v>782</v>
      </c>
      <c r="S59">
        <v>89.66</v>
      </c>
      <c r="T59" t="s">
        <v>154</v>
      </c>
      <c r="U59" t="s">
        <v>154</v>
      </c>
      <c r="V59" t="s">
        <v>155</v>
      </c>
      <c r="W59" t="s">
        <v>155</v>
      </c>
      <c r="X59" t="s">
        <v>155</v>
      </c>
      <c r="Y59" t="s">
        <v>225</v>
      </c>
      <c r="Z59" t="s">
        <v>228</v>
      </c>
      <c r="AA59" t="s">
        <v>228</v>
      </c>
      <c r="AB59" t="s">
        <v>1364</v>
      </c>
      <c r="AC59" t="s">
        <v>1365</v>
      </c>
      <c r="AD59" t="s">
        <v>1366</v>
      </c>
      <c r="AE59" t="s">
        <v>402</v>
      </c>
      <c r="AF59" t="s">
        <v>1367</v>
      </c>
      <c r="AG59" t="s">
        <v>222</v>
      </c>
      <c r="AH59" t="s">
        <v>116</v>
      </c>
      <c r="AI59" t="s">
        <v>1368</v>
      </c>
      <c r="AJ59" t="s">
        <v>156</v>
      </c>
      <c r="AK59" t="s">
        <v>156</v>
      </c>
      <c r="AL59" t="s">
        <v>1369</v>
      </c>
      <c r="AM59" t="s">
        <v>155</v>
      </c>
    </row>
    <row r="60" spans="1:39" x14ac:dyDescent="0.25">
      <c r="A60">
        <v>3297</v>
      </c>
      <c r="B60" t="s">
        <v>886</v>
      </c>
      <c r="C60" t="s">
        <v>907</v>
      </c>
      <c r="D60" t="s">
        <v>908</v>
      </c>
      <c r="E60" t="s">
        <v>909</v>
      </c>
      <c r="F60" t="s">
        <v>192</v>
      </c>
      <c r="G60" s="2">
        <v>1092424.5</v>
      </c>
      <c r="J60" s="2">
        <v>1126498.96</v>
      </c>
      <c r="L60" s="1">
        <v>45534</v>
      </c>
      <c r="M60" s="1">
        <v>45552</v>
      </c>
      <c r="N60" t="s">
        <v>117</v>
      </c>
      <c r="P60" t="s">
        <v>246</v>
      </c>
      <c r="Q60" t="s">
        <v>1</v>
      </c>
      <c r="R60" t="s">
        <v>816</v>
      </c>
      <c r="S60">
        <v>89.66</v>
      </c>
      <c r="T60" t="s">
        <v>154</v>
      </c>
      <c r="U60" t="s">
        <v>154</v>
      </c>
      <c r="V60" t="s">
        <v>155</v>
      </c>
      <c r="W60" t="s">
        <v>155</v>
      </c>
      <c r="X60" t="s">
        <v>155</v>
      </c>
      <c r="AF60" t="s">
        <v>910</v>
      </c>
      <c r="AI60" t="s">
        <v>1275</v>
      </c>
      <c r="AJ60" t="s">
        <v>156</v>
      </c>
      <c r="AK60" t="s">
        <v>156</v>
      </c>
      <c r="AL60" t="s">
        <v>911</v>
      </c>
      <c r="AM60" t="s">
        <v>155</v>
      </c>
    </row>
    <row r="61" spans="1:39" x14ac:dyDescent="0.25">
      <c r="A61">
        <v>859</v>
      </c>
      <c r="B61" t="s">
        <v>411</v>
      </c>
      <c r="C61" t="s">
        <v>412</v>
      </c>
      <c r="D61" t="s">
        <v>413</v>
      </c>
      <c r="E61" t="s">
        <v>414</v>
      </c>
      <c r="F61" t="s">
        <v>192</v>
      </c>
      <c r="G61" s="2">
        <v>1006928.02</v>
      </c>
      <c r="H61" t="s">
        <v>157</v>
      </c>
      <c r="I61" t="s">
        <v>227</v>
      </c>
      <c r="J61" s="2">
        <v>1087833.47</v>
      </c>
      <c r="K61" t="s">
        <v>228</v>
      </c>
      <c r="L61" s="1">
        <v>45129</v>
      </c>
      <c r="M61" s="1">
        <v>45140</v>
      </c>
      <c r="N61" t="s">
        <v>117</v>
      </c>
      <c r="P61" t="s">
        <v>246</v>
      </c>
      <c r="Q61" t="s">
        <v>1</v>
      </c>
      <c r="R61" t="s">
        <v>204</v>
      </c>
      <c r="S61">
        <v>89.66</v>
      </c>
      <c r="T61" t="s">
        <v>154</v>
      </c>
      <c r="U61" t="s">
        <v>154</v>
      </c>
      <c r="V61" t="s">
        <v>155</v>
      </c>
      <c r="W61" t="s">
        <v>155</v>
      </c>
      <c r="X61" t="s">
        <v>155</v>
      </c>
      <c r="Y61" t="s">
        <v>225</v>
      </c>
      <c r="AB61" t="s">
        <v>415</v>
      </c>
      <c r="AC61" t="s">
        <v>416</v>
      </c>
      <c r="AD61" t="s">
        <v>417</v>
      </c>
      <c r="AE61" t="s">
        <v>418</v>
      </c>
      <c r="AF61" t="s">
        <v>419</v>
      </c>
      <c r="AG61" t="s">
        <v>222</v>
      </c>
      <c r="AH61" t="s">
        <v>116</v>
      </c>
      <c r="AI61" t="s">
        <v>420</v>
      </c>
      <c r="AJ61" t="s">
        <v>156</v>
      </c>
      <c r="AK61" t="s">
        <v>156</v>
      </c>
      <c r="AL61" t="s">
        <v>421</v>
      </c>
      <c r="AM61" t="s">
        <v>155</v>
      </c>
    </row>
    <row r="62" spans="1:39" x14ac:dyDescent="0.25">
      <c r="A62">
        <v>836</v>
      </c>
      <c r="B62" t="s">
        <v>290</v>
      </c>
      <c r="C62" t="s">
        <v>348</v>
      </c>
      <c r="D62" t="s">
        <v>291</v>
      </c>
      <c r="E62" t="s">
        <v>349</v>
      </c>
      <c r="F62" t="s">
        <v>192</v>
      </c>
      <c r="G62" s="2">
        <v>1028279.53</v>
      </c>
      <c r="H62" t="s">
        <v>157</v>
      </c>
      <c r="I62" t="s">
        <v>227</v>
      </c>
      <c r="J62" s="2">
        <v>1119077.3500000001</v>
      </c>
      <c r="L62" s="1">
        <v>45062</v>
      </c>
      <c r="M62" s="1">
        <v>45083</v>
      </c>
      <c r="N62" t="s">
        <v>117</v>
      </c>
      <c r="P62" t="s">
        <v>246</v>
      </c>
      <c r="Q62" t="s">
        <v>1</v>
      </c>
      <c r="R62" t="s">
        <v>201</v>
      </c>
      <c r="S62">
        <v>89.66</v>
      </c>
      <c r="T62" t="s">
        <v>154</v>
      </c>
      <c r="U62" t="s">
        <v>154</v>
      </c>
      <c r="V62" t="s">
        <v>155</v>
      </c>
      <c r="W62" t="s">
        <v>155</v>
      </c>
      <c r="X62" t="s">
        <v>155</v>
      </c>
      <c r="AB62" t="s">
        <v>350</v>
      </c>
      <c r="AC62" t="s">
        <v>351</v>
      </c>
      <c r="AD62" t="s">
        <v>352</v>
      </c>
      <c r="AE62" t="s">
        <v>353</v>
      </c>
      <c r="AF62" t="s">
        <v>354</v>
      </c>
      <c r="AG62" t="s">
        <v>222</v>
      </c>
      <c r="AH62" t="s">
        <v>116</v>
      </c>
      <c r="AI62" t="s">
        <v>355</v>
      </c>
      <c r="AJ62" t="s">
        <v>156</v>
      </c>
      <c r="AK62" t="s">
        <v>156</v>
      </c>
      <c r="AL62" t="s">
        <v>356</v>
      </c>
      <c r="AM62" t="s">
        <v>155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I2036"/>
  <sheetViews>
    <sheetView zoomScaleNormal="100" workbookViewId="0"/>
  </sheetViews>
  <sheetFormatPr defaultRowHeight="15" x14ac:dyDescent="0.25"/>
  <cols>
    <col min="1" max="1" width="19" bestFit="1" customWidth="1"/>
    <col min="2" max="2" width="20.7109375" bestFit="1" customWidth="1"/>
    <col min="3" max="3" width="11.140625" bestFit="1" customWidth="1"/>
    <col min="4" max="4" width="11.5703125" bestFit="1" customWidth="1"/>
    <col min="5" max="5" width="44.5703125" bestFit="1" customWidth="1"/>
    <col min="6" max="6" width="23.85546875" bestFit="1" customWidth="1"/>
    <col min="7" max="7" width="16.85546875" bestFit="1" customWidth="1"/>
    <col min="8" max="8" width="19.140625" bestFit="1" customWidth="1"/>
    <col min="9" max="9" width="18.5703125" bestFit="1" customWidth="1"/>
    <col min="10" max="10" width="20.140625" bestFit="1" customWidth="1"/>
    <col min="11" max="11" width="16.28515625" bestFit="1" customWidth="1"/>
    <col min="12" max="12" width="15.5703125" bestFit="1" customWidth="1"/>
    <col min="13" max="13" width="19.7109375" bestFit="1" customWidth="1"/>
    <col min="14" max="14" width="18.7109375" bestFit="1" customWidth="1"/>
    <col min="15" max="15" width="15" bestFit="1" customWidth="1"/>
    <col min="16" max="16" width="20.28515625" bestFit="1" customWidth="1"/>
    <col min="17" max="17" width="13" bestFit="1" customWidth="1"/>
    <col min="18" max="18" width="23.85546875" bestFit="1" customWidth="1"/>
    <col min="19" max="19" width="34.5703125" bestFit="1" customWidth="1"/>
    <col min="20" max="20" width="23.42578125" bestFit="1" customWidth="1"/>
    <col min="21" max="21" width="19" bestFit="1" customWidth="1"/>
    <col min="22" max="22" width="17.140625" bestFit="1" customWidth="1"/>
    <col min="23" max="23" width="7.140625" bestFit="1" customWidth="1"/>
    <col min="24" max="24" width="25.7109375" bestFit="1" customWidth="1"/>
    <col min="25" max="25" width="18.42578125" bestFit="1" customWidth="1"/>
    <col min="26" max="26" width="18.28515625" bestFit="1" customWidth="1"/>
    <col min="27" max="27" width="14.42578125" bestFit="1" customWidth="1"/>
    <col min="28" max="28" width="17.7109375" bestFit="1" customWidth="1"/>
    <col min="29" max="29" width="22.140625" bestFit="1" customWidth="1"/>
    <col min="30" max="30" width="27.5703125" bestFit="1" customWidth="1"/>
    <col min="31" max="31" width="9.7109375" bestFit="1" customWidth="1"/>
    <col min="32" max="32" width="11.42578125" bestFit="1" customWidth="1"/>
    <col min="33" max="33" width="19.5703125" bestFit="1" customWidth="1"/>
    <col min="34" max="34" width="9.5703125" bestFit="1" customWidth="1"/>
    <col min="35" max="35" width="12.85546875" bestFit="1" customWidth="1"/>
  </cols>
  <sheetData>
    <row r="1" spans="1:35" x14ac:dyDescent="0.25">
      <c r="A1" t="s">
        <v>1281</v>
      </c>
      <c r="B1" t="s">
        <v>129</v>
      </c>
      <c r="C1" t="s">
        <v>130</v>
      </c>
      <c r="D1" t="s">
        <v>131</v>
      </c>
      <c r="E1" t="s">
        <v>1282</v>
      </c>
      <c r="F1" t="s">
        <v>1283</v>
      </c>
      <c r="G1" t="s">
        <v>1284</v>
      </c>
      <c r="H1" t="s">
        <v>1285</v>
      </c>
      <c r="I1" t="s">
        <v>1286</v>
      </c>
      <c r="J1" t="s">
        <v>1287</v>
      </c>
      <c r="K1" t="s">
        <v>1288</v>
      </c>
      <c r="L1" t="s">
        <v>1289</v>
      </c>
      <c r="M1" t="s">
        <v>1290</v>
      </c>
      <c r="N1" t="s">
        <v>1291</v>
      </c>
      <c r="O1" t="s">
        <v>1292</v>
      </c>
      <c r="P1" t="s">
        <v>1293</v>
      </c>
      <c r="Q1" t="s">
        <v>1294</v>
      </c>
      <c r="R1" t="s">
        <v>1295</v>
      </c>
      <c r="S1" t="s">
        <v>1296</v>
      </c>
      <c r="T1" t="s">
        <v>1297</v>
      </c>
      <c r="U1" t="s">
        <v>1298</v>
      </c>
      <c r="V1" t="s">
        <v>1299</v>
      </c>
      <c r="W1" t="s">
        <v>158</v>
      </c>
      <c r="X1" t="s">
        <v>1300</v>
      </c>
      <c r="Y1" t="s">
        <v>1301</v>
      </c>
      <c r="Z1" t="s">
        <v>1302</v>
      </c>
      <c r="AA1" t="s">
        <v>1303</v>
      </c>
      <c r="AB1" t="s">
        <v>1304</v>
      </c>
      <c r="AC1" t="s">
        <v>1305</v>
      </c>
      <c r="AD1" t="s">
        <v>1370</v>
      </c>
      <c r="AE1" t="s">
        <v>1306</v>
      </c>
      <c r="AF1" t="s">
        <v>1307</v>
      </c>
      <c r="AG1" t="s">
        <v>1308</v>
      </c>
      <c r="AH1" t="s">
        <v>1309</v>
      </c>
      <c r="AI1" t="s">
        <v>1310</v>
      </c>
    </row>
    <row r="2" spans="1:35" x14ac:dyDescent="0.25">
      <c r="A2">
        <v>15984</v>
      </c>
      <c r="B2" t="s">
        <v>246</v>
      </c>
      <c r="C2" t="s">
        <v>1</v>
      </c>
      <c r="D2" t="s">
        <v>194</v>
      </c>
      <c r="E2" t="s">
        <v>254</v>
      </c>
      <c r="F2" t="s">
        <v>117</v>
      </c>
      <c r="G2" t="s">
        <v>358</v>
      </c>
      <c r="H2">
        <v>1</v>
      </c>
      <c r="I2">
        <v>1</v>
      </c>
      <c r="J2">
        <v>1</v>
      </c>
      <c r="M2">
        <v>0</v>
      </c>
      <c r="N2">
        <v>1</v>
      </c>
      <c r="O2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155</v>
      </c>
      <c r="X2" t="s">
        <v>159</v>
      </c>
      <c r="Z2" t="s">
        <v>163</v>
      </c>
      <c r="AA2">
        <v>2</v>
      </c>
      <c r="AB2" t="s">
        <v>161</v>
      </c>
      <c r="AC2" t="s">
        <v>155</v>
      </c>
      <c r="AD2" t="s">
        <v>162</v>
      </c>
      <c r="AE2" t="s">
        <v>1276</v>
      </c>
      <c r="AF2" t="s">
        <v>1277</v>
      </c>
      <c r="AG2" t="s">
        <v>1278</v>
      </c>
    </row>
    <row r="3" spans="1:35" x14ac:dyDescent="0.25">
      <c r="A3">
        <v>15985</v>
      </c>
      <c r="B3" t="s">
        <v>246</v>
      </c>
      <c r="C3" t="s">
        <v>1</v>
      </c>
      <c r="D3" t="s">
        <v>193</v>
      </c>
      <c r="E3" t="s">
        <v>254</v>
      </c>
      <c r="F3" t="s">
        <v>117</v>
      </c>
      <c r="G3" t="s">
        <v>358</v>
      </c>
      <c r="H3">
        <v>1</v>
      </c>
      <c r="I3">
        <v>1</v>
      </c>
      <c r="J3">
        <v>1</v>
      </c>
      <c r="M3">
        <v>0</v>
      </c>
      <c r="N3">
        <v>1</v>
      </c>
      <c r="O3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155</v>
      </c>
      <c r="X3" t="s">
        <v>159</v>
      </c>
      <c r="Z3" t="s">
        <v>163</v>
      </c>
      <c r="AA3">
        <v>2</v>
      </c>
      <c r="AB3" t="s">
        <v>161</v>
      </c>
      <c r="AC3" t="s">
        <v>155</v>
      </c>
      <c r="AD3" t="s">
        <v>162</v>
      </c>
      <c r="AE3" t="s">
        <v>1276</v>
      </c>
      <c r="AF3" t="s">
        <v>1277</v>
      </c>
      <c r="AG3" t="s">
        <v>1278</v>
      </c>
    </row>
    <row r="4" spans="1:35" x14ac:dyDescent="0.25">
      <c r="A4">
        <v>15986</v>
      </c>
      <c r="B4" t="s">
        <v>246</v>
      </c>
      <c r="C4" t="s">
        <v>1</v>
      </c>
      <c r="D4" t="s">
        <v>288</v>
      </c>
      <c r="E4" t="s">
        <v>254</v>
      </c>
      <c r="F4" t="s">
        <v>117</v>
      </c>
      <c r="G4" t="s">
        <v>358</v>
      </c>
      <c r="H4">
        <v>1</v>
      </c>
      <c r="I4">
        <v>1</v>
      </c>
      <c r="J4">
        <v>1</v>
      </c>
      <c r="M4">
        <v>0</v>
      </c>
      <c r="N4">
        <v>1</v>
      </c>
      <c r="O4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155</v>
      </c>
      <c r="X4" t="s">
        <v>159</v>
      </c>
      <c r="Z4" t="s">
        <v>163</v>
      </c>
      <c r="AA4">
        <v>2</v>
      </c>
      <c r="AB4" t="s">
        <v>161</v>
      </c>
      <c r="AC4" t="s">
        <v>155</v>
      </c>
      <c r="AD4" t="s">
        <v>162</v>
      </c>
      <c r="AE4" t="s">
        <v>1276</v>
      </c>
      <c r="AF4" t="s">
        <v>1277</v>
      </c>
      <c r="AG4" t="s">
        <v>1278</v>
      </c>
    </row>
    <row r="5" spans="1:35" x14ac:dyDescent="0.25">
      <c r="A5">
        <v>15987</v>
      </c>
      <c r="B5" t="s">
        <v>246</v>
      </c>
      <c r="C5" t="s">
        <v>1</v>
      </c>
      <c r="D5" t="s">
        <v>287</v>
      </c>
      <c r="E5" t="s">
        <v>254</v>
      </c>
      <c r="F5" t="s">
        <v>117</v>
      </c>
      <c r="G5" t="s">
        <v>358</v>
      </c>
      <c r="H5">
        <v>1</v>
      </c>
      <c r="I5">
        <v>1</v>
      </c>
      <c r="J5">
        <v>1</v>
      </c>
      <c r="M5">
        <v>0</v>
      </c>
      <c r="N5">
        <v>1</v>
      </c>
      <c r="O5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155</v>
      </c>
      <c r="X5" t="s">
        <v>159</v>
      </c>
      <c r="Z5" t="s">
        <v>163</v>
      </c>
      <c r="AA5">
        <v>2</v>
      </c>
      <c r="AB5" t="s">
        <v>161</v>
      </c>
      <c r="AC5" t="s">
        <v>155</v>
      </c>
      <c r="AD5" t="s">
        <v>162</v>
      </c>
      <c r="AE5" t="s">
        <v>1276</v>
      </c>
      <c r="AF5" t="s">
        <v>1277</v>
      </c>
      <c r="AG5" t="s">
        <v>1278</v>
      </c>
    </row>
    <row r="6" spans="1:35" x14ac:dyDescent="0.25">
      <c r="A6">
        <v>15988</v>
      </c>
      <c r="B6" t="s">
        <v>246</v>
      </c>
      <c r="C6" t="s">
        <v>252</v>
      </c>
      <c r="D6" t="s">
        <v>283</v>
      </c>
      <c r="E6" t="s">
        <v>254</v>
      </c>
      <c r="F6" t="s">
        <v>117</v>
      </c>
      <c r="G6" t="s">
        <v>358</v>
      </c>
      <c r="H6">
        <v>1</v>
      </c>
      <c r="I6">
        <v>1</v>
      </c>
      <c r="J6">
        <v>1</v>
      </c>
      <c r="M6">
        <v>0</v>
      </c>
      <c r="N6">
        <v>1</v>
      </c>
      <c r="O6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155</v>
      </c>
      <c r="X6" t="s">
        <v>159</v>
      </c>
      <c r="Z6" t="s">
        <v>163</v>
      </c>
      <c r="AA6">
        <v>2</v>
      </c>
      <c r="AB6" t="s">
        <v>161</v>
      </c>
      <c r="AC6" t="s">
        <v>155</v>
      </c>
      <c r="AD6" t="s">
        <v>162</v>
      </c>
      <c r="AE6" t="s">
        <v>1276</v>
      </c>
      <c r="AF6" t="s">
        <v>1277</v>
      </c>
      <c r="AG6" t="s">
        <v>1278</v>
      </c>
    </row>
    <row r="7" spans="1:35" x14ac:dyDescent="0.25">
      <c r="A7">
        <v>15989</v>
      </c>
      <c r="B7" t="s">
        <v>246</v>
      </c>
      <c r="C7" t="s">
        <v>252</v>
      </c>
      <c r="D7" t="s">
        <v>280</v>
      </c>
      <c r="E7" t="s">
        <v>254</v>
      </c>
      <c r="F7" t="s">
        <v>117</v>
      </c>
      <c r="G7" t="s">
        <v>358</v>
      </c>
      <c r="H7">
        <v>1</v>
      </c>
      <c r="I7">
        <v>1</v>
      </c>
      <c r="J7">
        <v>1</v>
      </c>
      <c r="M7">
        <v>0</v>
      </c>
      <c r="N7">
        <v>1</v>
      </c>
      <c r="O7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155</v>
      </c>
      <c r="X7" t="s">
        <v>159</v>
      </c>
      <c r="Z7" t="s">
        <v>163</v>
      </c>
      <c r="AA7">
        <v>2</v>
      </c>
      <c r="AB7" t="s">
        <v>161</v>
      </c>
      <c r="AC7" t="s">
        <v>155</v>
      </c>
      <c r="AD7" t="s">
        <v>162</v>
      </c>
      <c r="AE7" t="s">
        <v>1276</v>
      </c>
      <c r="AF7" t="s">
        <v>1277</v>
      </c>
      <c r="AG7" t="s">
        <v>1278</v>
      </c>
    </row>
    <row r="8" spans="1:35" x14ac:dyDescent="0.25">
      <c r="A8">
        <v>15990</v>
      </c>
      <c r="B8" t="s">
        <v>246</v>
      </c>
      <c r="C8" t="s">
        <v>252</v>
      </c>
      <c r="D8" t="s">
        <v>281</v>
      </c>
      <c r="E8" t="s">
        <v>254</v>
      </c>
      <c r="F8" t="s">
        <v>117</v>
      </c>
      <c r="G8" t="s">
        <v>358</v>
      </c>
      <c r="H8">
        <v>1</v>
      </c>
      <c r="I8">
        <v>1</v>
      </c>
      <c r="J8">
        <v>1</v>
      </c>
      <c r="M8">
        <v>0</v>
      </c>
      <c r="N8">
        <v>1</v>
      </c>
      <c r="O8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155</v>
      </c>
      <c r="X8" t="s">
        <v>159</v>
      </c>
      <c r="Z8" t="s">
        <v>163</v>
      </c>
      <c r="AA8">
        <v>2</v>
      </c>
      <c r="AB8" t="s">
        <v>161</v>
      </c>
      <c r="AC8" t="s">
        <v>155</v>
      </c>
      <c r="AD8" t="s">
        <v>162</v>
      </c>
      <c r="AE8" t="s">
        <v>1276</v>
      </c>
      <c r="AF8" t="s">
        <v>1277</v>
      </c>
      <c r="AG8" t="s">
        <v>1278</v>
      </c>
    </row>
    <row r="9" spans="1:35" x14ac:dyDescent="0.25">
      <c r="A9">
        <v>15991</v>
      </c>
      <c r="B9" t="s">
        <v>246</v>
      </c>
      <c r="C9" t="s">
        <v>252</v>
      </c>
      <c r="D9" t="s">
        <v>282</v>
      </c>
      <c r="E9" t="s">
        <v>254</v>
      </c>
      <c r="F9" t="s">
        <v>117</v>
      </c>
      <c r="G9" t="s">
        <v>358</v>
      </c>
      <c r="H9">
        <v>1</v>
      </c>
      <c r="I9">
        <v>1</v>
      </c>
      <c r="J9">
        <v>1</v>
      </c>
      <c r="M9">
        <v>0</v>
      </c>
      <c r="N9">
        <v>1</v>
      </c>
      <c r="O9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155</v>
      </c>
      <c r="X9" t="s">
        <v>159</v>
      </c>
      <c r="Z9" t="s">
        <v>163</v>
      </c>
      <c r="AA9">
        <v>2</v>
      </c>
      <c r="AB9" t="s">
        <v>161</v>
      </c>
      <c r="AC9" t="s">
        <v>155</v>
      </c>
      <c r="AD9" t="s">
        <v>162</v>
      </c>
      <c r="AE9" t="s">
        <v>1276</v>
      </c>
      <c r="AF9" t="s">
        <v>1277</v>
      </c>
      <c r="AG9" t="s">
        <v>1278</v>
      </c>
    </row>
    <row r="10" spans="1:35" x14ac:dyDescent="0.25">
      <c r="A10">
        <v>15992</v>
      </c>
      <c r="B10" t="s">
        <v>246</v>
      </c>
      <c r="C10" t="s">
        <v>252</v>
      </c>
      <c r="D10" t="s">
        <v>276</v>
      </c>
      <c r="E10" t="s">
        <v>254</v>
      </c>
      <c r="F10" t="s">
        <v>117</v>
      </c>
      <c r="G10" t="s">
        <v>358</v>
      </c>
      <c r="H10">
        <v>1</v>
      </c>
      <c r="I10">
        <v>1</v>
      </c>
      <c r="J10">
        <v>1</v>
      </c>
      <c r="M10">
        <v>0</v>
      </c>
      <c r="N10">
        <v>1</v>
      </c>
      <c r="O1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155</v>
      </c>
      <c r="X10" t="s">
        <v>159</v>
      </c>
      <c r="Z10" t="s">
        <v>163</v>
      </c>
      <c r="AA10">
        <v>2</v>
      </c>
      <c r="AB10" t="s">
        <v>161</v>
      </c>
      <c r="AC10" t="s">
        <v>155</v>
      </c>
      <c r="AD10" t="s">
        <v>162</v>
      </c>
      <c r="AE10" t="s">
        <v>1276</v>
      </c>
      <c r="AF10" t="s">
        <v>1277</v>
      </c>
      <c r="AG10" t="s">
        <v>1278</v>
      </c>
    </row>
    <row r="11" spans="1:35" x14ac:dyDescent="0.25">
      <c r="A11">
        <v>15993</v>
      </c>
      <c r="B11" t="s">
        <v>246</v>
      </c>
      <c r="C11" t="s">
        <v>252</v>
      </c>
      <c r="D11" t="s">
        <v>277</v>
      </c>
      <c r="E11" t="s">
        <v>254</v>
      </c>
      <c r="F11" t="s">
        <v>117</v>
      </c>
      <c r="G11" t="s">
        <v>358</v>
      </c>
      <c r="H11">
        <v>1</v>
      </c>
      <c r="I11">
        <v>1</v>
      </c>
      <c r="J11">
        <v>1</v>
      </c>
      <c r="M11">
        <v>0</v>
      </c>
      <c r="N11">
        <v>1</v>
      </c>
      <c r="O11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155</v>
      </c>
      <c r="X11" t="s">
        <v>159</v>
      </c>
      <c r="Z11" t="s">
        <v>163</v>
      </c>
      <c r="AA11">
        <v>2</v>
      </c>
      <c r="AB11" t="s">
        <v>161</v>
      </c>
      <c r="AC11" t="s">
        <v>155</v>
      </c>
      <c r="AD11" t="s">
        <v>162</v>
      </c>
      <c r="AE11" t="s">
        <v>1276</v>
      </c>
      <c r="AF11" t="s">
        <v>1277</v>
      </c>
      <c r="AG11" t="s">
        <v>1278</v>
      </c>
    </row>
    <row r="12" spans="1:35" x14ac:dyDescent="0.25">
      <c r="A12">
        <v>15994</v>
      </c>
      <c r="B12" t="s">
        <v>246</v>
      </c>
      <c r="C12" t="s">
        <v>252</v>
      </c>
      <c r="D12" t="s">
        <v>278</v>
      </c>
      <c r="E12" t="s">
        <v>254</v>
      </c>
      <c r="F12" t="s">
        <v>117</v>
      </c>
      <c r="G12" t="s">
        <v>358</v>
      </c>
      <c r="H12">
        <v>1</v>
      </c>
      <c r="I12">
        <v>1</v>
      </c>
      <c r="J12">
        <v>1</v>
      </c>
      <c r="M12">
        <v>0</v>
      </c>
      <c r="N12">
        <v>1</v>
      </c>
      <c r="O12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155</v>
      </c>
      <c r="X12" t="s">
        <v>159</v>
      </c>
      <c r="Z12" t="s">
        <v>163</v>
      </c>
      <c r="AA12">
        <v>2</v>
      </c>
      <c r="AB12" t="s">
        <v>161</v>
      </c>
      <c r="AC12" t="s">
        <v>155</v>
      </c>
      <c r="AD12" t="s">
        <v>162</v>
      </c>
      <c r="AE12" t="s">
        <v>1276</v>
      </c>
      <c r="AF12" t="s">
        <v>1277</v>
      </c>
      <c r="AG12" t="s">
        <v>1278</v>
      </c>
    </row>
    <row r="13" spans="1:35" x14ac:dyDescent="0.25">
      <c r="A13">
        <v>15995</v>
      </c>
      <c r="B13" t="s">
        <v>246</v>
      </c>
      <c r="C13" t="s">
        <v>252</v>
      </c>
      <c r="D13" t="s">
        <v>273</v>
      </c>
      <c r="E13" t="s">
        <v>254</v>
      </c>
      <c r="F13" t="s">
        <v>117</v>
      </c>
      <c r="G13" t="s">
        <v>358</v>
      </c>
      <c r="H13">
        <v>1</v>
      </c>
      <c r="I13">
        <v>1</v>
      </c>
      <c r="J13">
        <v>1</v>
      </c>
      <c r="M13">
        <v>0</v>
      </c>
      <c r="N13">
        <v>1</v>
      </c>
      <c r="O13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155</v>
      </c>
      <c r="X13" t="s">
        <v>159</v>
      </c>
      <c r="Z13" t="s">
        <v>163</v>
      </c>
      <c r="AA13">
        <v>2</v>
      </c>
      <c r="AB13" t="s">
        <v>161</v>
      </c>
      <c r="AC13" t="s">
        <v>155</v>
      </c>
      <c r="AD13" t="s">
        <v>162</v>
      </c>
      <c r="AE13" t="s">
        <v>1276</v>
      </c>
      <c r="AF13" t="s">
        <v>1277</v>
      </c>
      <c r="AG13" t="s">
        <v>1278</v>
      </c>
    </row>
    <row r="14" spans="1:35" x14ac:dyDescent="0.25">
      <c r="A14">
        <v>15996</v>
      </c>
      <c r="B14" t="s">
        <v>246</v>
      </c>
      <c r="C14" t="s">
        <v>252</v>
      </c>
      <c r="D14" t="s">
        <v>274</v>
      </c>
      <c r="E14" t="s">
        <v>254</v>
      </c>
      <c r="F14" t="s">
        <v>117</v>
      </c>
      <c r="G14" t="s">
        <v>358</v>
      </c>
      <c r="H14">
        <v>1</v>
      </c>
      <c r="I14">
        <v>1</v>
      </c>
      <c r="J14">
        <v>1</v>
      </c>
      <c r="M14">
        <v>0</v>
      </c>
      <c r="N14">
        <v>1</v>
      </c>
      <c r="O14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155</v>
      </c>
      <c r="X14" t="s">
        <v>159</v>
      </c>
      <c r="Z14" t="s">
        <v>163</v>
      </c>
      <c r="AA14">
        <v>2</v>
      </c>
      <c r="AB14" t="s">
        <v>161</v>
      </c>
      <c r="AC14" t="s">
        <v>155</v>
      </c>
      <c r="AD14" t="s">
        <v>162</v>
      </c>
      <c r="AE14" t="s">
        <v>1276</v>
      </c>
      <c r="AF14" t="s">
        <v>1277</v>
      </c>
      <c r="AG14" t="s">
        <v>1278</v>
      </c>
    </row>
    <row r="15" spans="1:35" x14ac:dyDescent="0.25">
      <c r="A15">
        <v>15997</v>
      </c>
      <c r="B15" t="s">
        <v>246</v>
      </c>
      <c r="C15" t="s">
        <v>252</v>
      </c>
      <c r="D15" t="s">
        <v>275</v>
      </c>
      <c r="E15" t="s">
        <v>254</v>
      </c>
      <c r="F15" t="s">
        <v>117</v>
      </c>
      <c r="G15" t="s">
        <v>358</v>
      </c>
      <c r="H15">
        <v>1</v>
      </c>
      <c r="I15">
        <v>1</v>
      </c>
      <c r="J15">
        <v>1</v>
      </c>
      <c r="M15">
        <v>0</v>
      </c>
      <c r="N15">
        <v>1</v>
      </c>
      <c r="O15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155</v>
      </c>
      <c r="X15" t="s">
        <v>159</v>
      </c>
      <c r="Z15" t="s">
        <v>163</v>
      </c>
      <c r="AA15">
        <v>2</v>
      </c>
      <c r="AB15" t="s">
        <v>161</v>
      </c>
      <c r="AC15" t="s">
        <v>155</v>
      </c>
      <c r="AD15" t="s">
        <v>162</v>
      </c>
      <c r="AE15" t="s">
        <v>1276</v>
      </c>
      <c r="AF15" t="s">
        <v>1277</v>
      </c>
      <c r="AG15" t="s">
        <v>1278</v>
      </c>
    </row>
    <row r="16" spans="1:35" x14ac:dyDescent="0.25">
      <c r="A16">
        <v>15998</v>
      </c>
      <c r="B16" t="s">
        <v>246</v>
      </c>
      <c r="C16" t="s">
        <v>252</v>
      </c>
      <c r="D16" t="s">
        <v>268</v>
      </c>
      <c r="E16" t="s">
        <v>254</v>
      </c>
      <c r="F16" t="s">
        <v>117</v>
      </c>
      <c r="G16" t="s">
        <v>358</v>
      </c>
      <c r="H16">
        <v>1</v>
      </c>
      <c r="I16">
        <v>1</v>
      </c>
      <c r="J16">
        <v>1</v>
      </c>
      <c r="M16">
        <v>0</v>
      </c>
      <c r="N16">
        <v>1</v>
      </c>
      <c r="O16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155</v>
      </c>
      <c r="X16" t="s">
        <v>159</v>
      </c>
      <c r="Z16" t="s">
        <v>163</v>
      </c>
      <c r="AA16">
        <v>2</v>
      </c>
      <c r="AB16" t="s">
        <v>161</v>
      </c>
      <c r="AC16" t="s">
        <v>155</v>
      </c>
      <c r="AD16" t="s">
        <v>162</v>
      </c>
      <c r="AE16" t="s">
        <v>1276</v>
      </c>
      <c r="AF16" t="s">
        <v>1277</v>
      </c>
      <c r="AG16" t="s">
        <v>1278</v>
      </c>
    </row>
    <row r="17" spans="1:34" x14ac:dyDescent="0.25">
      <c r="A17">
        <v>15999</v>
      </c>
      <c r="B17" t="s">
        <v>246</v>
      </c>
      <c r="C17" t="s">
        <v>252</v>
      </c>
      <c r="D17" t="s">
        <v>269</v>
      </c>
      <c r="E17" t="s">
        <v>254</v>
      </c>
      <c r="F17" t="s">
        <v>117</v>
      </c>
      <c r="G17" t="s">
        <v>358</v>
      </c>
      <c r="H17">
        <v>1</v>
      </c>
      <c r="I17">
        <v>1</v>
      </c>
      <c r="J17">
        <v>1</v>
      </c>
      <c r="M17">
        <v>0</v>
      </c>
      <c r="N17">
        <v>1</v>
      </c>
      <c r="O17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155</v>
      </c>
      <c r="X17" t="s">
        <v>159</v>
      </c>
      <c r="Z17" t="s">
        <v>163</v>
      </c>
      <c r="AA17">
        <v>2</v>
      </c>
      <c r="AB17" t="s">
        <v>161</v>
      </c>
      <c r="AC17" t="s">
        <v>155</v>
      </c>
      <c r="AD17" t="s">
        <v>162</v>
      </c>
      <c r="AE17" t="s">
        <v>1276</v>
      </c>
      <c r="AF17" t="s">
        <v>1277</v>
      </c>
      <c r="AG17" t="s">
        <v>1278</v>
      </c>
    </row>
    <row r="18" spans="1:34" x14ac:dyDescent="0.25">
      <c r="A18">
        <v>16000</v>
      </c>
      <c r="B18" t="s">
        <v>246</v>
      </c>
      <c r="C18" t="s">
        <v>252</v>
      </c>
      <c r="D18" t="s">
        <v>270</v>
      </c>
      <c r="E18" t="s">
        <v>254</v>
      </c>
      <c r="F18" t="s">
        <v>117</v>
      </c>
      <c r="G18" t="s">
        <v>358</v>
      </c>
      <c r="H18">
        <v>1</v>
      </c>
      <c r="I18">
        <v>1</v>
      </c>
      <c r="J18">
        <v>1</v>
      </c>
      <c r="M18">
        <v>0</v>
      </c>
      <c r="N18">
        <v>1</v>
      </c>
      <c r="O18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155</v>
      </c>
      <c r="X18" t="s">
        <v>159</v>
      </c>
      <c r="Z18" t="s">
        <v>163</v>
      </c>
      <c r="AA18">
        <v>2</v>
      </c>
      <c r="AB18" t="s">
        <v>161</v>
      </c>
      <c r="AC18" t="s">
        <v>155</v>
      </c>
      <c r="AD18" t="s">
        <v>162</v>
      </c>
      <c r="AE18" t="s">
        <v>1276</v>
      </c>
      <c r="AF18" t="s">
        <v>1277</v>
      </c>
      <c r="AG18" t="s">
        <v>1278</v>
      </c>
    </row>
    <row r="19" spans="1:34" x14ac:dyDescent="0.25">
      <c r="A19">
        <v>16001</v>
      </c>
      <c r="B19" t="s">
        <v>246</v>
      </c>
      <c r="C19" t="s">
        <v>252</v>
      </c>
      <c r="D19" t="s">
        <v>271</v>
      </c>
      <c r="E19" t="s">
        <v>254</v>
      </c>
      <c r="F19" t="s">
        <v>117</v>
      </c>
      <c r="G19" t="s">
        <v>358</v>
      </c>
      <c r="H19">
        <v>1</v>
      </c>
      <c r="I19">
        <v>1</v>
      </c>
      <c r="J19">
        <v>1</v>
      </c>
      <c r="M19">
        <v>0</v>
      </c>
      <c r="N19">
        <v>1</v>
      </c>
      <c r="O19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155</v>
      </c>
      <c r="X19" t="s">
        <v>159</v>
      </c>
      <c r="Z19" t="s">
        <v>163</v>
      </c>
      <c r="AA19">
        <v>2</v>
      </c>
      <c r="AB19" t="s">
        <v>161</v>
      </c>
      <c r="AC19" t="s">
        <v>155</v>
      </c>
      <c r="AD19" t="s">
        <v>162</v>
      </c>
      <c r="AE19" t="s">
        <v>1276</v>
      </c>
      <c r="AF19" t="s">
        <v>1277</v>
      </c>
      <c r="AG19" t="s">
        <v>1278</v>
      </c>
    </row>
    <row r="20" spans="1:34" x14ac:dyDescent="0.25">
      <c r="A20">
        <v>16002</v>
      </c>
      <c r="B20" t="s">
        <v>246</v>
      </c>
      <c r="C20" t="s">
        <v>252</v>
      </c>
      <c r="D20" t="s">
        <v>266</v>
      </c>
      <c r="E20" t="s">
        <v>254</v>
      </c>
      <c r="F20" t="s">
        <v>117</v>
      </c>
      <c r="G20" t="s">
        <v>358</v>
      </c>
      <c r="H20">
        <v>1</v>
      </c>
      <c r="I20">
        <v>1</v>
      </c>
      <c r="J20">
        <v>1</v>
      </c>
      <c r="M20">
        <v>0</v>
      </c>
      <c r="N20">
        <v>1</v>
      </c>
      <c r="O2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155</v>
      </c>
      <c r="X20" t="s">
        <v>159</v>
      </c>
      <c r="Z20" t="s">
        <v>163</v>
      </c>
      <c r="AA20">
        <v>2</v>
      </c>
      <c r="AB20" t="s">
        <v>161</v>
      </c>
      <c r="AC20" t="s">
        <v>155</v>
      </c>
      <c r="AD20" t="s">
        <v>162</v>
      </c>
      <c r="AE20" t="s">
        <v>1276</v>
      </c>
      <c r="AF20" t="s">
        <v>1277</v>
      </c>
      <c r="AG20" t="s">
        <v>1278</v>
      </c>
    </row>
    <row r="21" spans="1:34" x14ac:dyDescent="0.25">
      <c r="A21">
        <v>16003</v>
      </c>
      <c r="B21" t="s">
        <v>246</v>
      </c>
      <c r="C21" t="s">
        <v>252</v>
      </c>
      <c r="D21" t="s">
        <v>253</v>
      </c>
      <c r="E21" t="s">
        <v>254</v>
      </c>
      <c r="F21" t="s">
        <v>117</v>
      </c>
      <c r="G21" t="s">
        <v>358</v>
      </c>
      <c r="H21">
        <v>1</v>
      </c>
      <c r="I21">
        <v>1</v>
      </c>
      <c r="J21">
        <v>1</v>
      </c>
      <c r="M21">
        <v>0</v>
      </c>
      <c r="N21">
        <v>1</v>
      </c>
      <c r="O21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155</v>
      </c>
      <c r="X21" t="s">
        <v>159</v>
      </c>
      <c r="Z21" t="s">
        <v>163</v>
      </c>
      <c r="AA21">
        <v>2</v>
      </c>
      <c r="AB21" t="s">
        <v>161</v>
      </c>
      <c r="AC21" t="s">
        <v>155</v>
      </c>
      <c r="AD21" t="s">
        <v>162</v>
      </c>
      <c r="AE21" t="s">
        <v>1276</v>
      </c>
      <c r="AF21" t="s">
        <v>1277</v>
      </c>
      <c r="AG21" t="s">
        <v>1278</v>
      </c>
    </row>
    <row r="22" spans="1:34" x14ac:dyDescent="0.25">
      <c r="A22">
        <v>16004</v>
      </c>
      <c r="B22" t="s">
        <v>246</v>
      </c>
      <c r="C22" t="s">
        <v>252</v>
      </c>
      <c r="D22" t="s">
        <v>255</v>
      </c>
      <c r="E22" t="s">
        <v>254</v>
      </c>
      <c r="F22" t="s">
        <v>117</v>
      </c>
      <c r="G22" t="s">
        <v>358</v>
      </c>
      <c r="H22">
        <v>1</v>
      </c>
      <c r="I22">
        <v>1</v>
      </c>
      <c r="J22">
        <v>1</v>
      </c>
      <c r="M22">
        <v>0</v>
      </c>
      <c r="N22">
        <v>1</v>
      </c>
      <c r="O22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155</v>
      </c>
      <c r="X22" t="s">
        <v>159</v>
      </c>
      <c r="Z22" t="s">
        <v>163</v>
      </c>
      <c r="AA22">
        <v>2</v>
      </c>
      <c r="AB22" t="s">
        <v>161</v>
      </c>
      <c r="AC22" t="s">
        <v>155</v>
      </c>
      <c r="AD22" t="s">
        <v>162</v>
      </c>
      <c r="AE22" t="s">
        <v>1276</v>
      </c>
      <c r="AF22" t="s">
        <v>1277</v>
      </c>
      <c r="AG22" t="s">
        <v>1278</v>
      </c>
    </row>
    <row r="23" spans="1:34" x14ac:dyDescent="0.25">
      <c r="A23">
        <v>16005</v>
      </c>
      <c r="B23" t="s">
        <v>246</v>
      </c>
      <c r="C23" t="s">
        <v>252</v>
      </c>
      <c r="D23" t="s">
        <v>256</v>
      </c>
      <c r="E23" t="s">
        <v>254</v>
      </c>
      <c r="F23" t="s">
        <v>117</v>
      </c>
      <c r="G23" t="s">
        <v>358</v>
      </c>
      <c r="H23">
        <v>1</v>
      </c>
      <c r="I23">
        <v>1</v>
      </c>
      <c r="J23">
        <v>1</v>
      </c>
      <c r="M23">
        <v>0</v>
      </c>
      <c r="N23">
        <v>1</v>
      </c>
      <c r="O23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155</v>
      </c>
      <c r="X23" t="s">
        <v>159</v>
      </c>
      <c r="Z23" t="s">
        <v>163</v>
      </c>
      <c r="AA23">
        <v>2</v>
      </c>
      <c r="AB23" t="s">
        <v>161</v>
      </c>
      <c r="AC23" t="s">
        <v>155</v>
      </c>
      <c r="AD23" t="s">
        <v>162</v>
      </c>
      <c r="AE23" t="s">
        <v>1276</v>
      </c>
      <c r="AF23" t="s">
        <v>1277</v>
      </c>
      <c r="AG23" t="s">
        <v>1278</v>
      </c>
    </row>
    <row r="24" spans="1:34" x14ac:dyDescent="0.25">
      <c r="A24">
        <v>16006</v>
      </c>
      <c r="B24" t="s">
        <v>246</v>
      </c>
      <c r="C24" t="s">
        <v>252</v>
      </c>
      <c r="D24" t="s">
        <v>257</v>
      </c>
      <c r="E24" t="s">
        <v>254</v>
      </c>
      <c r="F24" t="s">
        <v>117</v>
      </c>
      <c r="G24" t="s">
        <v>358</v>
      </c>
      <c r="H24">
        <v>1</v>
      </c>
      <c r="I24">
        <v>1</v>
      </c>
      <c r="J24">
        <v>1</v>
      </c>
      <c r="M24">
        <v>0</v>
      </c>
      <c r="N24">
        <v>1</v>
      </c>
      <c r="O24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155</v>
      </c>
      <c r="X24" t="s">
        <v>159</v>
      </c>
      <c r="Z24" t="s">
        <v>163</v>
      </c>
      <c r="AA24">
        <v>2</v>
      </c>
      <c r="AB24" t="s">
        <v>161</v>
      </c>
      <c r="AC24" t="s">
        <v>155</v>
      </c>
      <c r="AD24" t="s">
        <v>162</v>
      </c>
      <c r="AE24" t="s">
        <v>1276</v>
      </c>
      <c r="AF24" t="s">
        <v>1277</v>
      </c>
      <c r="AG24" t="s">
        <v>1278</v>
      </c>
    </row>
    <row r="25" spans="1:34" x14ac:dyDescent="0.25">
      <c r="A25">
        <v>16009</v>
      </c>
      <c r="B25" t="s">
        <v>246</v>
      </c>
      <c r="C25" t="s">
        <v>1</v>
      </c>
      <c r="D25" t="s">
        <v>202</v>
      </c>
      <c r="E25" t="s">
        <v>294</v>
      </c>
      <c r="F25" t="s">
        <v>117</v>
      </c>
      <c r="G25" t="s">
        <v>87</v>
      </c>
      <c r="H25" s="2">
        <v>20000</v>
      </c>
      <c r="I25" s="2">
        <v>20000</v>
      </c>
      <c r="J25" s="2">
        <v>20000</v>
      </c>
      <c r="K25">
        <v>0</v>
      </c>
      <c r="L25">
        <v>0</v>
      </c>
      <c r="M25">
        <v>0</v>
      </c>
      <c r="N25" s="2">
        <v>20000</v>
      </c>
      <c r="O25" s="2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155</v>
      </c>
      <c r="X25" t="s">
        <v>226</v>
      </c>
      <c r="Z25" t="s">
        <v>163</v>
      </c>
      <c r="AA25">
        <v>2</v>
      </c>
      <c r="AB25" t="s">
        <v>161</v>
      </c>
      <c r="AC25" t="s">
        <v>155</v>
      </c>
      <c r="AD25" t="s">
        <v>162</v>
      </c>
      <c r="AE25" t="s">
        <v>359</v>
      </c>
      <c r="AF25" t="s">
        <v>360</v>
      </c>
      <c r="AG25" t="s">
        <v>361</v>
      </c>
      <c r="AH25" t="s">
        <v>191</v>
      </c>
    </row>
    <row r="26" spans="1:34" x14ac:dyDescent="0.25">
      <c r="A26">
        <v>16049</v>
      </c>
      <c r="B26" t="s">
        <v>246</v>
      </c>
      <c r="C26" t="s">
        <v>1</v>
      </c>
      <c r="D26" t="s">
        <v>249</v>
      </c>
      <c r="E26" t="s">
        <v>250</v>
      </c>
      <c r="F26" t="s">
        <v>117</v>
      </c>
      <c r="G26" t="s">
        <v>87</v>
      </c>
      <c r="H26" s="2">
        <v>133492</v>
      </c>
      <c r="I26" s="2">
        <v>133492</v>
      </c>
      <c r="J26" s="2">
        <v>133492</v>
      </c>
      <c r="K26">
        <v>0</v>
      </c>
      <c r="L26">
        <v>0</v>
      </c>
      <c r="M26">
        <v>0</v>
      </c>
      <c r="N26" s="2">
        <v>133492</v>
      </c>
      <c r="O26" s="2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155</v>
      </c>
      <c r="X26" t="s">
        <v>226</v>
      </c>
      <c r="Z26" t="s">
        <v>163</v>
      </c>
      <c r="AA26">
        <v>2</v>
      </c>
      <c r="AB26" t="s">
        <v>161</v>
      </c>
      <c r="AC26" t="s">
        <v>155</v>
      </c>
      <c r="AD26" t="s">
        <v>162</v>
      </c>
      <c r="AE26" t="s">
        <v>359</v>
      </c>
      <c r="AF26" t="s">
        <v>360</v>
      </c>
      <c r="AG26" t="s">
        <v>361</v>
      </c>
      <c r="AH26" t="s">
        <v>191</v>
      </c>
    </row>
    <row r="27" spans="1:34" x14ac:dyDescent="0.25">
      <c r="A27">
        <v>16251</v>
      </c>
      <c r="B27" t="s">
        <v>246</v>
      </c>
      <c r="C27" t="s">
        <v>252</v>
      </c>
      <c r="D27" t="s">
        <v>259</v>
      </c>
      <c r="E27" t="s">
        <v>260</v>
      </c>
      <c r="F27" t="s">
        <v>117</v>
      </c>
      <c r="G27" t="s">
        <v>87</v>
      </c>
      <c r="H27" s="2">
        <v>19809</v>
      </c>
      <c r="I27" s="2">
        <v>19809</v>
      </c>
      <c r="J27" s="2">
        <v>19809</v>
      </c>
      <c r="K27">
        <v>0</v>
      </c>
      <c r="L27">
        <v>0</v>
      </c>
      <c r="M27">
        <v>0</v>
      </c>
      <c r="N27" s="2">
        <v>19809</v>
      </c>
      <c r="O27" s="2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155</v>
      </c>
      <c r="X27" t="s">
        <v>226</v>
      </c>
      <c r="Z27" t="s">
        <v>163</v>
      </c>
      <c r="AA27">
        <v>2</v>
      </c>
      <c r="AB27" t="s">
        <v>161</v>
      </c>
      <c r="AC27" t="s">
        <v>155</v>
      </c>
      <c r="AD27" t="s">
        <v>162</v>
      </c>
      <c r="AE27" t="s">
        <v>359</v>
      </c>
      <c r="AF27" t="s">
        <v>360</v>
      </c>
      <c r="AG27" t="s">
        <v>361</v>
      </c>
      <c r="AH27" t="s">
        <v>191</v>
      </c>
    </row>
    <row r="28" spans="1:34" x14ac:dyDescent="0.25">
      <c r="A28">
        <v>16250</v>
      </c>
      <c r="B28" t="s">
        <v>246</v>
      </c>
      <c r="C28" t="s">
        <v>1</v>
      </c>
      <c r="D28" t="s">
        <v>205</v>
      </c>
      <c r="E28" t="s">
        <v>247</v>
      </c>
      <c r="F28" t="s">
        <v>117</v>
      </c>
      <c r="G28" t="s">
        <v>87</v>
      </c>
      <c r="H28" s="2">
        <v>109600</v>
      </c>
      <c r="I28" s="2">
        <v>109600</v>
      </c>
      <c r="J28" s="2">
        <v>109600</v>
      </c>
      <c r="K28">
        <v>0</v>
      </c>
      <c r="L28">
        <v>0</v>
      </c>
      <c r="M28">
        <v>0</v>
      </c>
      <c r="N28" s="2">
        <v>109600</v>
      </c>
      <c r="O28" s="2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155</v>
      </c>
      <c r="X28" t="s">
        <v>226</v>
      </c>
      <c r="Z28" t="s">
        <v>163</v>
      </c>
      <c r="AA28">
        <v>2</v>
      </c>
      <c r="AB28" t="s">
        <v>161</v>
      </c>
      <c r="AC28" t="s">
        <v>155</v>
      </c>
      <c r="AD28" t="s">
        <v>162</v>
      </c>
      <c r="AE28" t="s">
        <v>359</v>
      </c>
      <c r="AF28" t="s">
        <v>360</v>
      </c>
      <c r="AG28" t="s">
        <v>361</v>
      </c>
      <c r="AH28" t="s">
        <v>191</v>
      </c>
    </row>
    <row r="29" spans="1:34" x14ac:dyDescent="0.25">
      <c r="A29">
        <v>16584</v>
      </c>
      <c r="B29" t="s">
        <v>246</v>
      </c>
      <c r="C29" t="s">
        <v>1</v>
      </c>
      <c r="D29" t="s">
        <v>201</v>
      </c>
      <c r="E29" t="s">
        <v>290</v>
      </c>
      <c r="F29" t="s">
        <v>117</v>
      </c>
      <c r="G29" t="s">
        <v>87</v>
      </c>
      <c r="H29" s="2">
        <v>140179.53</v>
      </c>
      <c r="I29" s="2">
        <v>140179.53</v>
      </c>
      <c r="J29" s="2">
        <v>140179.53</v>
      </c>
      <c r="K29">
        <v>0</v>
      </c>
      <c r="L29">
        <v>0</v>
      </c>
      <c r="M29">
        <v>0</v>
      </c>
      <c r="N29" s="2">
        <v>140179.53</v>
      </c>
      <c r="O29" s="2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155</v>
      </c>
      <c r="X29" t="s">
        <v>226</v>
      </c>
      <c r="Z29" t="s">
        <v>163</v>
      </c>
      <c r="AA29">
        <v>2</v>
      </c>
      <c r="AB29" t="s">
        <v>161</v>
      </c>
      <c r="AC29" t="s">
        <v>155</v>
      </c>
      <c r="AD29" t="s">
        <v>162</v>
      </c>
      <c r="AE29" t="s">
        <v>359</v>
      </c>
      <c r="AF29" t="s">
        <v>360</v>
      </c>
      <c r="AG29" t="s">
        <v>361</v>
      </c>
      <c r="AH29" t="s">
        <v>191</v>
      </c>
    </row>
    <row r="30" spans="1:34" x14ac:dyDescent="0.25">
      <c r="A30">
        <v>16515</v>
      </c>
      <c r="B30" t="s">
        <v>246</v>
      </c>
      <c r="C30" t="s">
        <v>252</v>
      </c>
      <c r="D30" t="s">
        <v>263</v>
      </c>
      <c r="E30" t="s">
        <v>264</v>
      </c>
      <c r="F30" t="s">
        <v>117</v>
      </c>
      <c r="G30" t="s">
        <v>87</v>
      </c>
      <c r="H30" s="2">
        <v>7500</v>
      </c>
      <c r="I30" s="2">
        <v>7500</v>
      </c>
      <c r="J30" s="2">
        <v>7500</v>
      </c>
      <c r="K30">
        <v>0</v>
      </c>
      <c r="L30">
        <v>0</v>
      </c>
      <c r="M30">
        <v>0</v>
      </c>
      <c r="N30" s="2">
        <v>7500</v>
      </c>
      <c r="O30" s="2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155</v>
      </c>
      <c r="X30" t="s">
        <v>159</v>
      </c>
      <c r="Z30" t="s">
        <v>163</v>
      </c>
      <c r="AA30">
        <v>2</v>
      </c>
      <c r="AB30" t="s">
        <v>161</v>
      </c>
      <c r="AC30" t="s">
        <v>155</v>
      </c>
      <c r="AD30" t="s">
        <v>162</v>
      </c>
      <c r="AE30" t="s">
        <v>359</v>
      </c>
      <c r="AF30" t="s">
        <v>360</v>
      </c>
      <c r="AG30" t="s">
        <v>361</v>
      </c>
      <c r="AH30" t="s">
        <v>191</v>
      </c>
    </row>
    <row r="31" spans="1:34" x14ac:dyDescent="0.25">
      <c r="A31">
        <v>16262</v>
      </c>
      <c r="B31" t="s">
        <v>246</v>
      </c>
      <c r="C31" t="s">
        <v>1</v>
      </c>
      <c r="D31" t="s">
        <v>199</v>
      </c>
      <c r="E31" t="s">
        <v>292</v>
      </c>
      <c r="F31" t="s">
        <v>117</v>
      </c>
      <c r="G31" t="s">
        <v>87</v>
      </c>
      <c r="H31" s="2">
        <v>650000</v>
      </c>
      <c r="I31" s="2">
        <v>650000</v>
      </c>
      <c r="J31" s="2">
        <v>650000</v>
      </c>
      <c r="K31">
        <v>0</v>
      </c>
      <c r="L31">
        <v>0</v>
      </c>
      <c r="M31">
        <v>0</v>
      </c>
      <c r="N31" s="2">
        <v>650000</v>
      </c>
      <c r="O31" s="2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155</v>
      </c>
      <c r="X31" t="s">
        <v>226</v>
      </c>
      <c r="Z31" t="s">
        <v>163</v>
      </c>
      <c r="AA31">
        <v>2</v>
      </c>
      <c r="AB31" t="s">
        <v>161</v>
      </c>
      <c r="AC31" t="s">
        <v>155</v>
      </c>
      <c r="AD31" t="s">
        <v>162</v>
      </c>
      <c r="AE31" t="s">
        <v>359</v>
      </c>
      <c r="AF31" t="s">
        <v>360</v>
      </c>
      <c r="AG31" t="s">
        <v>361</v>
      </c>
      <c r="AH31" t="s">
        <v>191</v>
      </c>
    </row>
    <row r="32" spans="1:34" x14ac:dyDescent="0.25">
      <c r="A32">
        <v>16588</v>
      </c>
      <c r="B32" t="s">
        <v>246</v>
      </c>
      <c r="C32" t="s">
        <v>1</v>
      </c>
      <c r="D32" t="s">
        <v>201</v>
      </c>
      <c r="E32" t="s">
        <v>290</v>
      </c>
      <c r="F32" t="s">
        <v>117</v>
      </c>
      <c r="G32" t="s">
        <v>92</v>
      </c>
      <c r="H32" s="2">
        <v>1000</v>
      </c>
      <c r="I32" s="2">
        <v>1000</v>
      </c>
      <c r="J32" s="2">
        <v>1001.43</v>
      </c>
      <c r="K32">
        <v>0</v>
      </c>
      <c r="L32">
        <v>0</v>
      </c>
      <c r="M32">
        <v>0</v>
      </c>
      <c r="N32" s="2">
        <v>1001.43</v>
      </c>
      <c r="O32" s="2">
        <v>1001.43</v>
      </c>
      <c r="P32" s="1">
        <v>45083</v>
      </c>
      <c r="Q32" s="1">
        <v>45062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155</v>
      </c>
      <c r="X32" t="s">
        <v>221</v>
      </c>
      <c r="Y32">
        <v>5882</v>
      </c>
      <c r="Z32" t="s">
        <v>160</v>
      </c>
      <c r="AA32">
        <v>2</v>
      </c>
      <c r="AB32" t="s">
        <v>161</v>
      </c>
      <c r="AC32" t="s">
        <v>155</v>
      </c>
      <c r="AD32" t="s">
        <v>162</v>
      </c>
      <c r="AE32" t="s">
        <v>359</v>
      </c>
      <c r="AF32" t="s">
        <v>360</v>
      </c>
      <c r="AG32" t="s">
        <v>361</v>
      </c>
    </row>
    <row r="33" spans="1:34" x14ac:dyDescent="0.25">
      <c r="A33">
        <v>16158</v>
      </c>
      <c r="B33" t="s">
        <v>246</v>
      </c>
      <c r="C33" t="s">
        <v>252</v>
      </c>
      <c r="D33" t="s">
        <v>259</v>
      </c>
      <c r="E33" t="s">
        <v>260</v>
      </c>
      <c r="F33" t="s">
        <v>117</v>
      </c>
      <c r="G33" t="s">
        <v>88</v>
      </c>
      <c r="H33" s="2">
        <v>1290</v>
      </c>
      <c r="I33" s="2">
        <v>1290</v>
      </c>
      <c r="J33" s="2">
        <v>1291.8499999999999</v>
      </c>
      <c r="K33">
        <v>0</v>
      </c>
      <c r="L33">
        <v>0</v>
      </c>
      <c r="M33">
        <v>0</v>
      </c>
      <c r="N33" s="2">
        <v>1291.8499999999999</v>
      </c>
      <c r="O33" s="2">
        <v>1291.8499999999999</v>
      </c>
      <c r="P33" s="1">
        <v>45063</v>
      </c>
      <c r="Q33" s="1">
        <v>45054</v>
      </c>
      <c r="R33" s="1">
        <v>45087</v>
      </c>
      <c r="S33" s="1">
        <v>45087</v>
      </c>
      <c r="T33" s="1">
        <v>45089</v>
      </c>
      <c r="U33" s="1">
        <v>45090</v>
      </c>
      <c r="V33" s="1">
        <v>45090</v>
      </c>
      <c r="W33" t="s">
        <v>155</v>
      </c>
      <c r="X33" t="s">
        <v>221</v>
      </c>
      <c r="Y33">
        <v>5675</v>
      </c>
      <c r="Z33" t="s">
        <v>160</v>
      </c>
      <c r="AA33">
        <v>2</v>
      </c>
      <c r="AB33" t="s">
        <v>161</v>
      </c>
      <c r="AC33" t="s">
        <v>155</v>
      </c>
      <c r="AD33" t="s">
        <v>162</v>
      </c>
      <c r="AE33" t="s">
        <v>359</v>
      </c>
      <c r="AF33" t="s">
        <v>360</v>
      </c>
      <c r="AG33" t="s">
        <v>361</v>
      </c>
    </row>
    <row r="34" spans="1:34" x14ac:dyDescent="0.25">
      <c r="A34">
        <v>16098</v>
      </c>
      <c r="B34" t="s">
        <v>246</v>
      </c>
      <c r="C34" t="s">
        <v>1</v>
      </c>
      <c r="D34" t="s">
        <v>205</v>
      </c>
      <c r="E34" t="s">
        <v>247</v>
      </c>
      <c r="F34" t="s">
        <v>117</v>
      </c>
      <c r="G34" t="s">
        <v>92</v>
      </c>
      <c r="H34" s="2">
        <v>2500</v>
      </c>
      <c r="I34" s="2">
        <v>2500</v>
      </c>
      <c r="J34" s="2">
        <v>2503.58</v>
      </c>
      <c r="K34">
        <v>0</v>
      </c>
      <c r="L34">
        <v>0</v>
      </c>
      <c r="M34">
        <v>0</v>
      </c>
      <c r="N34" s="2">
        <v>2503.58</v>
      </c>
      <c r="O34" s="2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155</v>
      </c>
      <c r="X34" t="s">
        <v>221</v>
      </c>
      <c r="Y34">
        <v>5674</v>
      </c>
      <c r="Z34" t="s">
        <v>160</v>
      </c>
      <c r="AA34">
        <v>2</v>
      </c>
      <c r="AB34" t="s">
        <v>161</v>
      </c>
      <c r="AC34" t="s">
        <v>155</v>
      </c>
      <c r="AD34" t="s">
        <v>162</v>
      </c>
      <c r="AE34" t="s">
        <v>359</v>
      </c>
      <c r="AF34" t="s">
        <v>360</v>
      </c>
      <c r="AG34" t="s">
        <v>361</v>
      </c>
    </row>
    <row r="35" spans="1:34" x14ac:dyDescent="0.25">
      <c r="A35">
        <v>16059</v>
      </c>
      <c r="B35" t="s">
        <v>246</v>
      </c>
      <c r="C35" t="s">
        <v>1</v>
      </c>
      <c r="D35" t="s">
        <v>249</v>
      </c>
      <c r="E35" t="s">
        <v>250</v>
      </c>
      <c r="F35" t="s">
        <v>117</v>
      </c>
      <c r="G35" t="s">
        <v>88</v>
      </c>
      <c r="H35" s="2">
        <v>2400</v>
      </c>
      <c r="I35" s="2">
        <v>2400</v>
      </c>
      <c r="J35" s="2">
        <v>2403.44</v>
      </c>
      <c r="K35">
        <v>0</v>
      </c>
      <c r="L35">
        <v>0</v>
      </c>
      <c r="M35">
        <v>0</v>
      </c>
      <c r="N35" s="2">
        <v>2403.44</v>
      </c>
      <c r="O35" s="2">
        <v>2403.44</v>
      </c>
      <c r="P35" s="1">
        <v>45056</v>
      </c>
      <c r="Q35" s="1">
        <v>45052</v>
      </c>
      <c r="R35" s="1">
        <v>45087</v>
      </c>
      <c r="S35" s="1">
        <v>45087</v>
      </c>
      <c r="T35" s="1">
        <v>45086</v>
      </c>
      <c r="U35" s="1">
        <v>45089</v>
      </c>
      <c r="V35" s="1">
        <v>45089</v>
      </c>
      <c r="W35" t="s">
        <v>155</v>
      </c>
      <c r="X35" t="s">
        <v>221</v>
      </c>
      <c r="Y35">
        <v>5663</v>
      </c>
      <c r="Z35" t="s">
        <v>160</v>
      </c>
      <c r="AA35">
        <v>2</v>
      </c>
      <c r="AB35" t="s">
        <v>161</v>
      </c>
      <c r="AC35" t="s">
        <v>155</v>
      </c>
      <c r="AD35" t="s">
        <v>162</v>
      </c>
      <c r="AE35" t="s">
        <v>359</v>
      </c>
      <c r="AF35" t="s">
        <v>360</v>
      </c>
      <c r="AG35" t="s">
        <v>361</v>
      </c>
    </row>
    <row r="36" spans="1:34" x14ac:dyDescent="0.25">
      <c r="A36">
        <v>16265</v>
      </c>
      <c r="B36" t="s">
        <v>246</v>
      </c>
      <c r="C36" t="s">
        <v>1</v>
      </c>
      <c r="D36" t="s">
        <v>199</v>
      </c>
      <c r="E36" t="s">
        <v>292</v>
      </c>
      <c r="F36" t="s">
        <v>117</v>
      </c>
      <c r="G36" t="s">
        <v>92</v>
      </c>
      <c r="H36" s="2">
        <v>3000</v>
      </c>
      <c r="I36" s="2">
        <v>3000</v>
      </c>
      <c r="J36" s="2">
        <v>3004.3</v>
      </c>
      <c r="K36">
        <v>0</v>
      </c>
      <c r="L36">
        <v>0</v>
      </c>
      <c r="M36">
        <v>0</v>
      </c>
      <c r="N36" s="2">
        <v>3004.3</v>
      </c>
      <c r="O36" s="2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155</v>
      </c>
      <c r="X36" t="s">
        <v>221</v>
      </c>
      <c r="Y36">
        <v>5875</v>
      </c>
      <c r="Z36" t="s">
        <v>160</v>
      </c>
      <c r="AA36">
        <v>2</v>
      </c>
      <c r="AB36" t="s">
        <v>161</v>
      </c>
      <c r="AC36" t="s">
        <v>155</v>
      </c>
      <c r="AD36" t="s">
        <v>162</v>
      </c>
      <c r="AE36" t="s">
        <v>359</v>
      </c>
      <c r="AF36" t="s">
        <v>360</v>
      </c>
      <c r="AG36" t="s">
        <v>361</v>
      </c>
    </row>
    <row r="37" spans="1:34" x14ac:dyDescent="0.25">
      <c r="A37">
        <v>16678</v>
      </c>
      <c r="B37" t="s">
        <v>246</v>
      </c>
      <c r="C37" t="s">
        <v>252</v>
      </c>
      <c r="D37" t="s">
        <v>267</v>
      </c>
      <c r="E37" t="s">
        <v>357</v>
      </c>
      <c r="F37" t="s">
        <v>117</v>
      </c>
      <c r="G37" t="s">
        <v>88</v>
      </c>
      <c r="H37" s="2">
        <v>270820.8</v>
      </c>
      <c r="I37" s="2">
        <v>270820.8</v>
      </c>
      <c r="J37" s="2">
        <v>270820.8</v>
      </c>
      <c r="K37">
        <v>0</v>
      </c>
      <c r="L37">
        <v>0</v>
      </c>
      <c r="M37">
        <v>0</v>
      </c>
      <c r="N37" s="2">
        <v>270820.8</v>
      </c>
      <c r="O37" s="2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155</v>
      </c>
      <c r="X37" t="s">
        <v>226</v>
      </c>
      <c r="Z37" t="s">
        <v>163</v>
      </c>
      <c r="AA37">
        <v>2</v>
      </c>
      <c r="AB37" t="s">
        <v>161</v>
      </c>
      <c r="AC37" t="s">
        <v>155</v>
      </c>
      <c r="AD37" t="s">
        <v>162</v>
      </c>
      <c r="AE37" t="s">
        <v>359</v>
      </c>
      <c r="AF37" t="s">
        <v>360</v>
      </c>
      <c r="AG37" t="s">
        <v>361</v>
      </c>
      <c r="AH37" t="s">
        <v>191</v>
      </c>
    </row>
    <row r="38" spans="1:34" x14ac:dyDescent="0.25">
      <c r="A38">
        <v>16730</v>
      </c>
      <c r="B38" t="s">
        <v>246</v>
      </c>
      <c r="C38" t="s">
        <v>1</v>
      </c>
      <c r="D38" t="s">
        <v>284</v>
      </c>
      <c r="E38" t="s">
        <v>367</v>
      </c>
      <c r="F38" t="s">
        <v>117</v>
      </c>
      <c r="G38" t="s">
        <v>87</v>
      </c>
      <c r="H38" s="2">
        <v>542490.51</v>
      </c>
      <c r="I38" s="2">
        <v>542490.51</v>
      </c>
      <c r="J38" s="2">
        <v>542490.51</v>
      </c>
      <c r="K38">
        <v>0</v>
      </c>
      <c r="L38">
        <v>0</v>
      </c>
      <c r="M38">
        <v>0</v>
      </c>
      <c r="N38" s="2">
        <v>542490.51</v>
      </c>
      <c r="O38" s="2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155</v>
      </c>
      <c r="X38" t="s">
        <v>226</v>
      </c>
      <c r="Z38" t="s">
        <v>163</v>
      </c>
      <c r="AA38">
        <v>2</v>
      </c>
      <c r="AB38" t="s">
        <v>161</v>
      </c>
      <c r="AC38" t="s">
        <v>155</v>
      </c>
      <c r="AD38" t="s">
        <v>162</v>
      </c>
      <c r="AE38" t="s">
        <v>359</v>
      </c>
      <c r="AF38" t="s">
        <v>360</v>
      </c>
      <c r="AG38" t="s">
        <v>361</v>
      </c>
      <c r="AH38" t="s">
        <v>191</v>
      </c>
    </row>
    <row r="39" spans="1:34" x14ac:dyDescent="0.25">
      <c r="A39">
        <v>16836</v>
      </c>
      <c r="B39" t="s">
        <v>246</v>
      </c>
      <c r="C39" t="s">
        <v>1</v>
      </c>
      <c r="D39" t="s">
        <v>203</v>
      </c>
      <c r="E39" t="s">
        <v>395</v>
      </c>
      <c r="F39" t="s">
        <v>117</v>
      </c>
      <c r="G39" t="s">
        <v>87</v>
      </c>
      <c r="H39" s="2">
        <v>108377.25</v>
      </c>
      <c r="I39" s="2">
        <v>108377.25</v>
      </c>
      <c r="J39" s="2">
        <v>108377.25</v>
      </c>
      <c r="K39">
        <v>0</v>
      </c>
      <c r="L39">
        <v>0</v>
      </c>
      <c r="M39">
        <v>0</v>
      </c>
      <c r="N39" s="2">
        <v>108377.25</v>
      </c>
      <c r="O39" s="2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155</v>
      </c>
      <c r="X39" t="s">
        <v>226</v>
      </c>
      <c r="Z39" t="s">
        <v>163</v>
      </c>
      <c r="AA39">
        <v>2</v>
      </c>
      <c r="AB39" t="s">
        <v>161</v>
      </c>
      <c r="AC39" t="s">
        <v>155</v>
      </c>
      <c r="AD39" t="s">
        <v>162</v>
      </c>
      <c r="AE39" t="s">
        <v>359</v>
      </c>
      <c r="AF39" t="s">
        <v>360</v>
      </c>
      <c r="AG39" t="s">
        <v>361</v>
      </c>
      <c r="AH39" t="s">
        <v>191</v>
      </c>
    </row>
    <row r="40" spans="1:34" x14ac:dyDescent="0.25">
      <c r="A40">
        <v>16010</v>
      </c>
      <c r="B40" t="s">
        <v>246</v>
      </c>
      <c r="C40" t="s">
        <v>1</v>
      </c>
      <c r="D40" t="s">
        <v>202</v>
      </c>
      <c r="E40" t="s">
        <v>294</v>
      </c>
      <c r="F40" t="s">
        <v>117</v>
      </c>
      <c r="G40" t="s">
        <v>88</v>
      </c>
      <c r="H40" s="2">
        <v>33424.550000000003</v>
      </c>
      <c r="I40" s="2">
        <v>33424.550000000003</v>
      </c>
      <c r="J40" s="2">
        <v>33472.44</v>
      </c>
      <c r="K40">
        <v>0</v>
      </c>
      <c r="L40">
        <v>0</v>
      </c>
      <c r="M40">
        <v>0</v>
      </c>
      <c r="N40" s="2">
        <v>33472.44</v>
      </c>
      <c r="O40" s="2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155</v>
      </c>
      <c r="X40" t="s">
        <v>221</v>
      </c>
      <c r="Y40">
        <v>5664</v>
      </c>
      <c r="Z40" t="s">
        <v>160</v>
      </c>
      <c r="AA40">
        <v>2</v>
      </c>
      <c r="AB40" t="s">
        <v>161</v>
      </c>
      <c r="AC40" t="s">
        <v>155</v>
      </c>
      <c r="AD40" t="s">
        <v>162</v>
      </c>
      <c r="AE40" t="s">
        <v>359</v>
      </c>
      <c r="AF40" t="s">
        <v>360</v>
      </c>
      <c r="AG40" t="s">
        <v>361</v>
      </c>
    </row>
    <row r="41" spans="1:34" x14ac:dyDescent="0.25">
      <c r="A41">
        <v>16060</v>
      </c>
      <c r="B41" t="s">
        <v>246</v>
      </c>
      <c r="C41" t="s">
        <v>1</v>
      </c>
      <c r="D41" t="s">
        <v>249</v>
      </c>
      <c r="E41" t="s">
        <v>250</v>
      </c>
      <c r="F41" t="s">
        <v>117</v>
      </c>
      <c r="G41" t="s">
        <v>164</v>
      </c>
      <c r="H41" s="2">
        <v>2400</v>
      </c>
      <c r="I41" s="2">
        <v>2400</v>
      </c>
      <c r="J41" s="2">
        <v>2417.67</v>
      </c>
      <c r="K41">
        <v>0</v>
      </c>
      <c r="L41">
        <v>0</v>
      </c>
      <c r="M41">
        <v>0</v>
      </c>
      <c r="N41" s="2">
        <v>2417.67</v>
      </c>
      <c r="O41" s="2">
        <v>2417.67</v>
      </c>
      <c r="P41" s="1">
        <v>45056</v>
      </c>
      <c r="Q41" s="1">
        <v>45052</v>
      </c>
      <c r="R41" s="1">
        <v>45117</v>
      </c>
      <c r="S41" s="1">
        <v>45117</v>
      </c>
      <c r="T41" s="1">
        <v>45114</v>
      </c>
      <c r="U41" s="1">
        <v>45117</v>
      </c>
      <c r="V41" s="1">
        <v>45117</v>
      </c>
      <c r="W41" t="s">
        <v>155</v>
      </c>
      <c r="X41" t="s">
        <v>221</v>
      </c>
      <c r="Y41">
        <v>5897</v>
      </c>
      <c r="Z41" t="s">
        <v>160</v>
      </c>
      <c r="AA41">
        <v>2</v>
      </c>
      <c r="AB41" t="s">
        <v>161</v>
      </c>
      <c r="AC41" t="s">
        <v>155</v>
      </c>
      <c r="AD41" t="s">
        <v>162</v>
      </c>
      <c r="AE41" t="s">
        <v>359</v>
      </c>
      <c r="AF41" t="s">
        <v>360</v>
      </c>
      <c r="AG41" t="s">
        <v>361</v>
      </c>
    </row>
    <row r="42" spans="1:34" x14ac:dyDescent="0.25">
      <c r="A42">
        <v>16589</v>
      </c>
      <c r="B42" t="s">
        <v>246</v>
      </c>
      <c r="C42" t="s">
        <v>1</v>
      </c>
      <c r="D42" t="s">
        <v>201</v>
      </c>
      <c r="E42" t="s">
        <v>290</v>
      </c>
      <c r="F42" t="s">
        <v>117</v>
      </c>
      <c r="G42" t="s">
        <v>93</v>
      </c>
      <c r="H42" s="2">
        <v>1000</v>
      </c>
      <c r="I42" s="2">
        <v>1000</v>
      </c>
      <c r="J42" s="2">
        <v>1007.36</v>
      </c>
      <c r="K42">
        <v>0</v>
      </c>
      <c r="L42">
        <v>0</v>
      </c>
      <c r="M42">
        <v>0</v>
      </c>
      <c r="N42" s="2">
        <v>1007.36</v>
      </c>
      <c r="O42" s="2">
        <v>1007.36</v>
      </c>
      <c r="P42" s="1">
        <v>45083</v>
      </c>
      <c r="Q42" s="1">
        <v>45062</v>
      </c>
      <c r="R42" s="1">
        <v>45117</v>
      </c>
      <c r="S42" s="1">
        <v>45117</v>
      </c>
      <c r="T42" s="1">
        <v>45117</v>
      </c>
      <c r="U42" s="1">
        <v>45118</v>
      </c>
      <c r="V42" s="1">
        <v>45119</v>
      </c>
      <c r="W42" t="s">
        <v>155</v>
      </c>
      <c r="X42" t="s">
        <v>221</v>
      </c>
      <c r="Y42">
        <v>5901</v>
      </c>
      <c r="Z42" t="s">
        <v>160</v>
      </c>
      <c r="AA42">
        <v>2</v>
      </c>
      <c r="AB42" t="s">
        <v>161</v>
      </c>
      <c r="AC42" t="s">
        <v>155</v>
      </c>
      <c r="AD42" t="s">
        <v>162</v>
      </c>
      <c r="AE42" t="s">
        <v>359</v>
      </c>
      <c r="AF42" t="s">
        <v>360</v>
      </c>
      <c r="AG42" t="s">
        <v>361</v>
      </c>
    </row>
    <row r="43" spans="1:34" x14ac:dyDescent="0.25">
      <c r="A43">
        <v>16099</v>
      </c>
      <c r="B43" t="s">
        <v>246</v>
      </c>
      <c r="C43" t="s">
        <v>1</v>
      </c>
      <c r="D43" t="s">
        <v>205</v>
      </c>
      <c r="E43" t="s">
        <v>247</v>
      </c>
      <c r="F43" t="s">
        <v>117</v>
      </c>
      <c r="G43" t="s">
        <v>93</v>
      </c>
      <c r="H43" s="2">
        <v>2500</v>
      </c>
      <c r="I43" s="2">
        <v>2500</v>
      </c>
      <c r="J43" s="2">
        <v>2518.4</v>
      </c>
      <c r="K43">
        <v>0</v>
      </c>
      <c r="L43">
        <v>0</v>
      </c>
      <c r="M43">
        <v>0</v>
      </c>
      <c r="N43" s="2">
        <v>2518.4</v>
      </c>
      <c r="O43" s="2">
        <v>2518.4</v>
      </c>
      <c r="P43" s="1">
        <v>45063</v>
      </c>
      <c r="Q43" s="1">
        <v>45052</v>
      </c>
      <c r="R43" s="1">
        <v>45117</v>
      </c>
      <c r="S43" s="1">
        <v>45117</v>
      </c>
      <c r="T43" s="1">
        <v>45107</v>
      </c>
      <c r="U43" s="1">
        <v>45110</v>
      </c>
      <c r="V43" s="1">
        <v>45110</v>
      </c>
      <c r="W43" t="s">
        <v>155</v>
      </c>
      <c r="X43" t="s">
        <v>221</v>
      </c>
      <c r="Y43">
        <v>5898</v>
      </c>
      <c r="Z43" t="s">
        <v>160</v>
      </c>
      <c r="AA43">
        <v>2</v>
      </c>
      <c r="AB43" t="s">
        <v>161</v>
      </c>
      <c r="AC43" t="s">
        <v>155</v>
      </c>
      <c r="AD43" t="s">
        <v>162</v>
      </c>
      <c r="AE43" t="s">
        <v>359</v>
      </c>
      <c r="AF43" t="s">
        <v>360</v>
      </c>
      <c r="AG43" t="s">
        <v>361</v>
      </c>
    </row>
    <row r="44" spans="1:34" x14ac:dyDescent="0.25">
      <c r="A44">
        <v>16159</v>
      </c>
      <c r="B44" t="s">
        <v>246</v>
      </c>
      <c r="C44" t="s">
        <v>252</v>
      </c>
      <c r="D44" t="s">
        <v>259</v>
      </c>
      <c r="E44" t="s">
        <v>260</v>
      </c>
      <c r="F44" t="s">
        <v>117</v>
      </c>
      <c r="G44" t="s">
        <v>164</v>
      </c>
      <c r="H44" s="2">
        <v>1290</v>
      </c>
      <c r="I44" s="2">
        <v>1290</v>
      </c>
      <c r="J44" s="2">
        <v>1299.5</v>
      </c>
      <c r="K44">
        <v>0</v>
      </c>
      <c r="L44">
        <v>0</v>
      </c>
      <c r="M44">
        <v>0</v>
      </c>
      <c r="N44" s="2">
        <v>1299.5</v>
      </c>
      <c r="O44" s="2">
        <v>1299.5</v>
      </c>
      <c r="P44" s="1">
        <v>45063</v>
      </c>
      <c r="Q44" s="1">
        <v>45054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155</v>
      </c>
      <c r="X44" t="s">
        <v>221</v>
      </c>
      <c r="Y44">
        <v>5899</v>
      </c>
      <c r="Z44" t="s">
        <v>160</v>
      </c>
      <c r="AA44">
        <v>2</v>
      </c>
      <c r="AB44" t="s">
        <v>161</v>
      </c>
      <c r="AC44" t="s">
        <v>155</v>
      </c>
      <c r="AD44" t="s">
        <v>162</v>
      </c>
      <c r="AE44" t="s">
        <v>359</v>
      </c>
      <c r="AF44" t="s">
        <v>360</v>
      </c>
      <c r="AG44" t="s">
        <v>361</v>
      </c>
    </row>
    <row r="45" spans="1:34" x14ac:dyDescent="0.25">
      <c r="A45">
        <v>16266</v>
      </c>
      <c r="B45" t="s">
        <v>246</v>
      </c>
      <c r="C45" t="s">
        <v>1</v>
      </c>
      <c r="D45" t="s">
        <v>199</v>
      </c>
      <c r="E45" t="s">
        <v>292</v>
      </c>
      <c r="F45" t="s">
        <v>117</v>
      </c>
      <c r="G45" t="s">
        <v>93</v>
      </c>
      <c r="H45" s="2">
        <v>3000</v>
      </c>
      <c r="I45" s="2">
        <v>3000</v>
      </c>
      <c r="J45" s="2">
        <v>3022.08</v>
      </c>
      <c r="K45">
        <v>0</v>
      </c>
      <c r="L45">
        <v>0</v>
      </c>
      <c r="M45">
        <v>0</v>
      </c>
      <c r="N45" s="2">
        <v>3022.08</v>
      </c>
      <c r="O45" s="2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155</v>
      </c>
      <c r="X45" t="s">
        <v>221</v>
      </c>
      <c r="Y45">
        <v>5900</v>
      </c>
      <c r="Z45" t="s">
        <v>160</v>
      </c>
      <c r="AA45">
        <v>2</v>
      </c>
      <c r="AB45" t="s">
        <v>161</v>
      </c>
      <c r="AC45" t="s">
        <v>155</v>
      </c>
      <c r="AD45" t="s">
        <v>162</v>
      </c>
      <c r="AE45" t="s">
        <v>359</v>
      </c>
      <c r="AF45" t="s">
        <v>360</v>
      </c>
      <c r="AG45" t="s">
        <v>361</v>
      </c>
    </row>
    <row r="46" spans="1:34" x14ac:dyDescent="0.25">
      <c r="A46">
        <v>16016</v>
      </c>
      <c r="B46" t="s">
        <v>246</v>
      </c>
      <c r="C46" t="s">
        <v>1</v>
      </c>
      <c r="D46" t="s">
        <v>202</v>
      </c>
      <c r="E46" t="s">
        <v>294</v>
      </c>
      <c r="F46" t="s">
        <v>117</v>
      </c>
      <c r="G46" t="s">
        <v>92</v>
      </c>
      <c r="H46" s="2">
        <v>1500</v>
      </c>
      <c r="I46" s="2">
        <v>1500</v>
      </c>
      <c r="J46" s="2">
        <v>1511.04</v>
      </c>
      <c r="K46">
        <v>0</v>
      </c>
      <c r="L46">
        <v>0</v>
      </c>
      <c r="M46">
        <v>0</v>
      </c>
      <c r="N46" s="2">
        <v>1511.04</v>
      </c>
      <c r="O46" s="2">
        <v>1511.04</v>
      </c>
      <c r="P46" s="1">
        <v>45057</v>
      </c>
      <c r="Q46" s="1">
        <v>45052</v>
      </c>
      <c r="R46" s="1">
        <v>45137</v>
      </c>
      <c r="S46" s="1">
        <v>45137</v>
      </c>
      <c r="T46" s="1">
        <v>45135</v>
      </c>
      <c r="U46" s="1">
        <v>45138</v>
      </c>
      <c r="V46" s="1">
        <v>45138</v>
      </c>
      <c r="W46" t="s">
        <v>155</v>
      </c>
      <c r="X46" t="s">
        <v>221</v>
      </c>
      <c r="Y46">
        <v>5896</v>
      </c>
      <c r="Z46" t="s">
        <v>160</v>
      </c>
      <c r="AA46">
        <v>2</v>
      </c>
      <c r="AB46" t="s">
        <v>161</v>
      </c>
      <c r="AC46" t="s">
        <v>155</v>
      </c>
      <c r="AD46" t="s">
        <v>162</v>
      </c>
      <c r="AE46" t="s">
        <v>359</v>
      </c>
      <c r="AF46" t="s">
        <v>360</v>
      </c>
      <c r="AG46" t="s">
        <v>361</v>
      </c>
    </row>
    <row r="47" spans="1:34" x14ac:dyDescent="0.25">
      <c r="A47">
        <v>16932</v>
      </c>
      <c r="B47" t="s">
        <v>246</v>
      </c>
      <c r="C47" t="s">
        <v>252</v>
      </c>
      <c r="D47" t="s">
        <v>263</v>
      </c>
      <c r="E47" t="s">
        <v>264</v>
      </c>
      <c r="F47" t="s">
        <v>117</v>
      </c>
      <c r="G47" t="s">
        <v>89</v>
      </c>
      <c r="H47" s="2">
        <v>274414.55</v>
      </c>
      <c r="I47" s="2">
        <v>274414.55</v>
      </c>
      <c r="J47" s="2">
        <v>274414.55</v>
      </c>
      <c r="K47">
        <v>0</v>
      </c>
      <c r="L47">
        <v>0</v>
      </c>
      <c r="M47">
        <v>0</v>
      </c>
      <c r="N47" s="2">
        <v>274414.55</v>
      </c>
      <c r="O47" s="2">
        <v>274414.55</v>
      </c>
      <c r="P47" s="1">
        <v>45117</v>
      </c>
      <c r="Q47" s="1">
        <v>45117</v>
      </c>
      <c r="R47" s="1">
        <v>45137</v>
      </c>
      <c r="S47" s="1">
        <v>45137</v>
      </c>
      <c r="T47" s="1">
        <v>45128</v>
      </c>
      <c r="U47" s="1">
        <v>45131</v>
      </c>
      <c r="V47" s="1">
        <v>45131</v>
      </c>
      <c r="W47" t="s">
        <v>155</v>
      </c>
      <c r="X47" t="s">
        <v>221</v>
      </c>
      <c r="Y47">
        <v>6228</v>
      </c>
      <c r="Z47" t="s">
        <v>160</v>
      </c>
      <c r="AA47">
        <v>2</v>
      </c>
      <c r="AB47" t="s">
        <v>161</v>
      </c>
      <c r="AC47" t="s">
        <v>155</v>
      </c>
      <c r="AD47" t="s">
        <v>162</v>
      </c>
      <c r="AE47" t="s">
        <v>359</v>
      </c>
      <c r="AF47" t="s">
        <v>360</v>
      </c>
      <c r="AG47" t="s">
        <v>361</v>
      </c>
    </row>
    <row r="48" spans="1:34" x14ac:dyDescent="0.25">
      <c r="A48">
        <v>17154</v>
      </c>
      <c r="B48" t="s">
        <v>246</v>
      </c>
      <c r="C48" t="s">
        <v>1</v>
      </c>
      <c r="D48" t="s">
        <v>204</v>
      </c>
      <c r="E48" t="s">
        <v>411</v>
      </c>
      <c r="F48" t="s">
        <v>117</v>
      </c>
      <c r="G48" t="s">
        <v>87</v>
      </c>
      <c r="H48" s="2">
        <v>150340.38</v>
      </c>
      <c r="I48" s="2">
        <v>150340.38</v>
      </c>
      <c r="J48" s="2">
        <v>150340.38</v>
      </c>
      <c r="K48">
        <v>0</v>
      </c>
      <c r="L48">
        <v>0</v>
      </c>
      <c r="M48">
        <v>0</v>
      </c>
      <c r="N48" s="2">
        <v>150340.38</v>
      </c>
      <c r="O48" s="2">
        <v>150340.38</v>
      </c>
      <c r="P48" s="1">
        <v>45140</v>
      </c>
      <c r="Q48" s="1">
        <v>45129</v>
      </c>
      <c r="R48" s="1">
        <v>45137</v>
      </c>
      <c r="S48" s="1">
        <v>45137</v>
      </c>
      <c r="T48" s="1">
        <v>45132</v>
      </c>
      <c r="U48" s="1">
        <v>45132</v>
      </c>
      <c r="V48" s="1">
        <v>45141</v>
      </c>
      <c r="W48" t="s">
        <v>155</v>
      </c>
      <c r="X48" t="s">
        <v>159</v>
      </c>
      <c r="Z48" t="s">
        <v>163</v>
      </c>
      <c r="AA48">
        <v>2</v>
      </c>
      <c r="AB48" t="s">
        <v>161</v>
      </c>
      <c r="AC48" t="s">
        <v>155</v>
      </c>
      <c r="AD48" t="s">
        <v>162</v>
      </c>
      <c r="AE48" t="s">
        <v>359</v>
      </c>
      <c r="AF48" t="s">
        <v>360</v>
      </c>
      <c r="AG48" t="s">
        <v>361</v>
      </c>
      <c r="AH48" t="s">
        <v>191</v>
      </c>
    </row>
    <row r="49" spans="1:34" x14ac:dyDescent="0.25">
      <c r="A49">
        <v>17223</v>
      </c>
      <c r="B49" t="s">
        <v>246</v>
      </c>
      <c r="C49" t="s">
        <v>1</v>
      </c>
      <c r="D49" t="s">
        <v>203</v>
      </c>
      <c r="E49" t="s">
        <v>395</v>
      </c>
      <c r="F49" t="s">
        <v>117</v>
      </c>
      <c r="G49" t="s">
        <v>88</v>
      </c>
      <c r="H49" s="2">
        <v>490350</v>
      </c>
      <c r="I49" s="2">
        <v>490350</v>
      </c>
      <c r="J49" s="2">
        <v>490350</v>
      </c>
      <c r="K49">
        <v>0</v>
      </c>
      <c r="L49">
        <v>0</v>
      </c>
      <c r="M49">
        <v>0</v>
      </c>
      <c r="N49" s="2">
        <v>490350</v>
      </c>
      <c r="O49" s="2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155</v>
      </c>
      <c r="X49" t="s">
        <v>221</v>
      </c>
      <c r="Y49">
        <v>6242</v>
      </c>
      <c r="Z49" t="s">
        <v>163</v>
      </c>
      <c r="AA49">
        <v>2</v>
      </c>
      <c r="AB49" t="s">
        <v>161</v>
      </c>
      <c r="AC49" t="s">
        <v>155</v>
      </c>
      <c r="AD49" t="s">
        <v>162</v>
      </c>
      <c r="AE49" t="s">
        <v>359</v>
      </c>
      <c r="AF49" t="s">
        <v>360</v>
      </c>
      <c r="AG49" t="s">
        <v>361</v>
      </c>
    </row>
    <row r="50" spans="1:34" x14ac:dyDescent="0.25">
      <c r="A50">
        <v>17242</v>
      </c>
      <c r="B50" t="s">
        <v>246</v>
      </c>
      <c r="C50" t="s">
        <v>252</v>
      </c>
      <c r="D50" t="s">
        <v>258</v>
      </c>
      <c r="E50" t="s">
        <v>422</v>
      </c>
      <c r="F50" t="s">
        <v>117</v>
      </c>
      <c r="G50" t="s">
        <v>87</v>
      </c>
      <c r="H50" s="2">
        <v>12500</v>
      </c>
      <c r="I50" s="2">
        <v>12500</v>
      </c>
      <c r="J50" s="2">
        <v>12500</v>
      </c>
      <c r="K50">
        <v>0</v>
      </c>
      <c r="L50">
        <v>0</v>
      </c>
      <c r="M50">
        <v>0</v>
      </c>
      <c r="N50" s="2">
        <v>12500</v>
      </c>
      <c r="O50" s="2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155</v>
      </c>
      <c r="X50" t="s">
        <v>159</v>
      </c>
      <c r="Z50" t="s">
        <v>163</v>
      </c>
      <c r="AA50">
        <v>2</v>
      </c>
      <c r="AB50" t="s">
        <v>161</v>
      </c>
      <c r="AC50" t="s">
        <v>155</v>
      </c>
      <c r="AD50" t="s">
        <v>162</v>
      </c>
      <c r="AE50" t="s">
        <v>359</v>
      </c>
      <c r="AF50" t="s">
        <v>360</v>
      </c>
      <c r="AG50" t="s">
        <v>361</v>
      </c>
      <c r="AH50" t="s">
        <v>191</v>
      </c>
    </row>
    <row r="51" spans="1:34" x14ac:dyDescent="0.25">
      <c r="A51">
        <v>16061</v>
      </c>
      <c r="B51" t="s">
        <v>246</v>
      </c>
      <c r="C51" t="s">
        <v>1</v>
      </c>
      <c r="D51" t="s">
        <v>249</v>
      </c>
      <c r="E51" t="s">
        <v>250</v>
      </c>
      <c r="F51" t="s">
        <v>117</v>
      </c>
      <c r="G51" t="s">
        <v>91</v>
      </c>
      <c r="H51" s="2">
        <v>2400</v>
      </c>
      <c r="I51" s="2">
        <v>2400</v>
      </c>
      <c r="J51" s="2">
        <v>2434.92</v>
      </c>
      <c r="K51">
        <v>0</v>
      </c>
      <c r="L51">
        <v>0</v>
      </c>
      <c r="M51">
        <v>0</v>
      </c>
      <c r="N51" s="2">
        <v>2434.92</v>
      </c>
      <c r="O51" s="2">
        <v>2434.92</v>
      </c>
      <c r="P51" s="1">
        <v>45056</v>
      </c>
      <c r="Q51" s="1">
        <v>45052</v>
      </c>
      <c r="R51" s="1">
        <v>45148</v>
      </c>
      <c r="S51" s="1">
        <v>45148</v>
      </c>
      <c r="T51" s="1">
        <v>45148</v>
      </c>
      <c r="U51" s="1">
        <v>45149</v>
      </c>
      <c r="V51" s="1">
        <v>45149</v>
      </c>
      <c r="W51" t="s">
        <v>155</v>
      </c>
      <c r="X51" t="s">
        <v>221</v>
      </c>
      <c r="Y51">
        <v>6188</v>
      </c>
      <c r="Z51" t="s">
        <v>160</v>
      </c>
      <c r="AA51">
        <v>2</v>
      </c>
      <c r="AB51" t="s">
        <v>161</v>
      </c>
      <c r="AC51" t="s">
        <v>155</v>
      </c>
      <c r="AD51" t="s">
        <v>162</v>
      </c>
      <c r="AE51" t="s">
        <v>359</v>
      </c>
      <c r="AF51" t="s">
        <v>360</v>
      </c>
      <c r="AG51" t="s">
        <v>361</v>
      </c>
    </row>
    <row r="52" spans="1:34" x14ac:dyDescent="0.25">
      <c r="A52">
        <v>16590</v>
      </c>
      <c r="B52" t="s">
        <v>246</v>
      </c>
      <c r="C52" t="s">
        <v>1</v>
      </c>
      <c r="D52" t="s">
        <v>201</v>
      </c>
      <c r="E52" t="s">
        <v>290</v>
      </c>
      <c r="F52" t="s">
        <v>117</v>
      </c>
      <c r="G52" t="s">
        <v>94</v>
      </c>
      <c r="H52" s="2">
        <v>1000</v>
      </c>
      <c r="I52" s="2">
        <v>1000</v>
      </c>
      <c r="J52" s="2">
        <v>1014.55</v>
      </c>
      <c r="K52">
        <v>0</v>
      </c>
      <c r="L52">
        <v>0</v>
      </c>
      <c r="M52">
        <v>0</v>
      </c>
      <c r="N52" s="2">
        <v>1014.55</v>
      </c>
      <c r="O52" s="2">
        <v>1014.55</v>
      </c>
      <c r="P52" s="1">
        <v>45083</v>
      </c>
      <c r="Q52" s="1">
        <v>45062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155</v>
      </c>
      <c r="X52" t="s">
        <v>221</v>
      </c>
      <c r="Y52">
        <v>6192</v>
      </c>
      <c r="Z52" t="s">
        <v>160</v>
      </c>
      <c r="AA52">
        <v>2</v>
      </c>
      <c r="AB52" t="s">
        <v>161</v>
      </c>
      <c r="AC52" t="s">
        <v>155</v>
      </c>
      <c r="AD52" t="s">
        <v>162</v>
      </c>
      <c r="AE52" t="s">
        <v>359</v>
      </c>
      <c r="AF52" t="s">
        <v>360</v>
      </c>
      <c r="AG52" t="s">
        <v>361</v>
      </c>
    </row>
    <row r="53" spans="1:34" x14ac:dyDescent="0.25">
      <c r="A53">
        <v>16160</v>
      </c>
      <c r="B53" t="s">
        <v>246</v>
      </c>
      <c r="C53" t="s">
        <v>252</v>
      </c>
      <c r="D53" t="s">
        <v>259</v>
      </c>
      <c r="E53" t="s">
        <v>260</v>
      </c>
      <c r="F53" t="s">
        <v>117</v>
      </c>
      <c r="G53" t="s">
        <v>91</v>
      </c>
      <c r="H53" s="2">
        <v>1290</v>
      </c>
      <c r="I53" s="2">
        <v>1290</v>
      </c>
      <c r="J53" s="2">
        <v>1308.77</v>
      </c>
      <c r="K53">
        <v>0</v>
      </c>
      <c r="L53">
        <v>0</v>
      </c>
      <c r="M53">
        <v>0</v>
      </c>
      <c r="N53" s="2">
        <v>1308.77</v>
      </c>
      <c r="O53" s="2">
        <v>1308.77</v>
      </c>
      <c r="P53" s="1">
        <v>45063</v>
      </c>
      <c r="Q53" s="1">
        <v>45054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155</v>
      </c>
      <c r="X53" t="s">
        <v>221</v>
      </c>
      <c r="Y53">
        <v>6190</v>
      </c>
      <c r="Z53" t="s">
        <v>160</v>
      </c>
      <c r="AA53">
        <v>2</v>
      </c>
      <c r="AB53" t="s">
        <v>161</v>
      </c>
      <c r="AC53" t="s">
        <v>155</v>
      </c>
      <c r="AD53" t="s">
        <v>162</v>
      </c>
      <c r="AE53" t="s">
        <v>359</v>
      </c>
      <c r="AF53" t="s">
        <v>360</v>
      </c>
      <c r="AG53" t="s">
        <v>361</v>
      </c>
    </row>
    <row r="54" spans="1:34" x14ac:dyDescent="0.25">
      <c r="A54">
        <v>16100</v>
      </c>
      <c r="B54" t="s">
        <v>246</v>
      </c>
      <c r="C54" t="s">
        <v>1</v>
      </c>
      <c r="D54" t="s">
        <v>205</v>
      </c>
      <c r="E54" t="s">
        <v>247</v>
      </c>
      <c r="F54" t="s">
        <v>117</v>
      </c>
      <c r="G54" t="s">
        <v>94</v>
      </c>
      <c r="H54" s="2">
        <v>2500</v>
      </c>
      <c r="I54" s="2">
        <v>2500</v>
      </c>
      <c r="J54" s="2">
        <v>2536.37</v>
      </c>
      <c r="K54">
        <v>0</v>
      </c>
      <c r="L54">
        <v>0</v>
      </c>
      <c r="M54">
        <v>0</v>
      </c>
      <c r="N54" s="2">
        <v>2536.37</v>
      </c>
      <c r="O54" s="2">
        <v>2536.37</v>
      </c>
      <c r="P54" s="1">
        <v>45063</v>
      </c>
      <c r="Q54" s="1">
        <v>45052</v>
      </c>
      <c r="R54" s="1">
        <v>45148</v>
      </c>
      <c r="S54" s="1">
        <v>45148</v>
      </c>
      <c r="T54" s="1">
        <v>45140</v>
      </c>
      <c r="U54" s="1">
        <v>45141</v>
      </c>
      <c r="V54" s="1">
        <v>45141</v>
      </c>
      <c r="W54" t="s">
        <v>155</v>
      </c>
      <c r="X54" t="s">
        <v>221</v>
      </c>
      <c r="Y54">
        <v>6189</v>
      </c>
      <c r="Z54" t="s">
        <v>160</v>
      </c>
      <c r="AA54">
        <v>2</v>
      </c>
      <c r="AB54" t="s">
        <v>161</v>
      </c>
      <c r="AC54" t="s">
        <v>155</v>
      </c>
      <c r="AD54" t="s">
        <v>162</v>
      </c>
      <c r="AE54" t="s">
        <v>359</v>
      </c>
      <c r="AF54" t="s">
        <v>360</v>
      </c>
      <c r="AG54" t="s">
        <v>361</v>
      </c>
    </row>
    <row r="55" spans="1:34" x14ac:dyDescent="0.25">
      <c r="A55">
        <v>16267</v>
      </c>
      <c r="B55" t="s">
        <v>246</v>
      </c>
      <c r="C55" t="s">
        <v>1</v>
      </c>
      <c r="D55" t="s">
        <v>199</v>
      </c>
      <c r="E55" t="s">
        <v>292</v>
      </c>
      <c r="F55" t="s">
        <v>117</v>
      </c>
      <c r="G55" t="s">
        <v>94</v>
      </c>
      <c r="H55" s="2">
        <v>3000</v>
      </c>
      <c r="I55" s="2">
        <v>3000</v>
      </c>
      <c r="J55" s="2">
        <v>3043.65</v>
      </c>
      <c r="K55">
        <v>0</v>
      </c>
      <c r="L55">
        <v>0</v>
      </c>
      <c r="M55">
        <v>0</v>
      </c>
      <c r="N55" s="2">
        <v>3043.65</v>
      </c>
      <c r="O55" s="2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155</v>
      </c>
      <c r="X55" t="s">
        <v>221</v>
      </c>
      <c r="Y55">
        <v>6191</v>
      </c>
      <c r="Z55" t="s">
        <v>160</v>
      </c>
      <c r="AA55">
        <v>2</v>
      </c>
      <c r="AB55" t="s">
        <v>161</v>
      </c>
      <c r="AC55" t="s">
        <v>155</v>
      </c>
      <c r="AD55" t="s">
        <v>162</v>
      </c>
      <c r="AE55" t="s">
        <v>359</v>
      </c>
      <c r="AF55" t="s">
        <v>360</v>
      </c>
      <c r="AG55" t="s">
        <v>361</v>
      </c>
    </row>
    <row r="56" spans="1:34" x14ac:dyDescent="0.25">
      <c r="A56">
        <v>17286</v>
      </c>
      <c r="B56" t="s">
        <v>246</v>
      </c>
      <c r="C56" t="s">
        <v>1</v>
      </c>
      <c r="D56" t="s">
        <v>196</v>
      </c>
      <c r="E56" t="s">
        <v>435</v>
      </c>
      <c r="F56" t="s">
        <v>117</v>
      </c>
      <c r="G56" t="s">
        <v>87</v>
      </c>
      <c r="H56" s="2">
        <v>49095.26</v>
      </c>
      <c r="I56" s="2">
        <v>49095.26</v>
      </c>
      <c r="J56" s="2">
        <v>49095.26</v>
      </c>
      <c r="K56">
        <v>0</v>
      </c>
      <c r="L56">
        <v>0</v>
      </c>
      <c r="M56">
        <v>0</v>
      </c>
      <c r="N56" s="2">
        <v>49095.26</v>
      </c>
      <c r="O56" s="2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155</v>
      </c>
      <c r="X56" t="s">
        <v>159</v>
      </c>
      <c r="Z56" t="s">
        <v>163</v>
      </c>
      <c r="AA56">
        <v>2</v>
      </c>
      <c r="AB56" t="s">
        <v>161</v>
      </c>
      <c r="AC56" t="s">
        <v>155</v>
      </c>
      <c r="AD56" t="s">
        <v>162</v>
      </c>
      <c r="AE56" t="s">
        <v>359</v>
      </c>
      <c r="AF56" t="s">
        <v>360</v>
      </c>
      <c r="AG56" t="s">
        <v>361</v>
      </c>
      <c r="AH56" t="s">
        <v>191</v>
      </c>
    </row>
    <row r="57" spans="1:34" x14ac:dyDescent="0.25">
      <c r="A57">
        <v>17160</v>
      </c>
      <c r="B57" t="s">
        <v>246</v>
      </c>
      <c r="C57" t="s">
        <v>1</v>
      </c>
      <c r="D57" t="s">
        <v>204</v>
      </c>
      <c r="E57" t="s">
        <v>411</v>
      </c>
      <c r="F57" t="s">
        <v>117</v>
      </c>
      <c r="G57" t="s">
        <v>88</v>
      </c>
      <c r="H57" s="2">
        <v>4000</v>
      </c>
      <c r="I57" s="2">
        <v>4000</v>
      </c>
      <c r="J57" s="2">
        <v>4028.55</v>
      </c>
      <c r="K57">
        <v>0</v>
      </c>
      <c r="L57">
        <v>0</v>
      </c>
      <c r="M57">
        <v>0</v>
      </c>
      <c r="N57" s="2">
        <v>4028.55</v>
      </c>
      <c r="O57" s="2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155</v>
      </c>
      <c r="X57" t="s">
        <v>221</v>
      </c>
      <c r="Y57">
        <v>6249</v>
      </c>
      <c r="Z57" t="s">
        <v>160</v>
      </c>
      <c r="AA57">
        <v>2</v>
      </c>
      <c r="AB57" t="s">
        <v>161</v>
      </c>
      <c r="AC57" t="s">
        <v>155</v>
      </c>
      <c r="AD57" t="s">
        <v>162</v>
      </c>
      <c r="AE57" t="s">
        <v>359</v>
      </c>
      <c r="AF57" t="s">
        <v>360</v>
      </c>
      <c r="AG57" t="s">
        <v>361</v>
      </c>
    </row>
    <row r="58" spans="1:34" x14ac:dyDescent="0.25">
      <c r="A58">
        <v>16017</v>
      </c>
      <c r="B58" t="s">
        <v>246</v>
      </c>
      <c r="C58" t="s">
        <v>1</v>
      </c>
      <c r="D58" t="s">
        <v>202</v>
      </c>
      <c r="E58" t="s">
        <v>294</v>
      </c>
      <c r="F58" t="s">
        <v>117</v>
      </c>
      <c r="G58" t="s">
        <v>93</v>
      </c>
      <c r="H58" s="2">
        <v>1500</v>
      </c>
      <c r="I58" s="2">
        <v>1500</v>
      </c>
      <c r="J58" s="2">
        <v>1521.82</v>
      </c>
      <c r="K58">
        <v>0</v>
      </c>
      <c r="L58">
        <v>0</v>
      </c>
      <c r="M58">
        <v>0</v>
      </c>
      <c r="N58" s="2">
        <v>1521.82</v>
      </c>
      <c r="O58" s="2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155</v>
      </c>
      <c r="X58" t="s">
        <v>221</v>
      </c>
      <c r="Y58">
        <v>6187</v>
      </c>
      <c r="Z58" t="s">
        <v>160</v>
      </c>
      <c r="AA58">
        <v>2</v>
      </c>
      <c r="AB58" t="s">
        <v>161</v>
      </c>
      <c r="AC58" t="s">
        <v>155</v>
      </c>
      <c r="AD58" t="s">
        <v>162</v>
      </c>
      <c r="AE58" t="s">
        <v>359</v>
      </c>
      <c r="AF58" t="s">
        <v>360</v>
      </c>
      <c r="AG58" t="s">
        <v>361</v>
      </c>
    </row>
    <row r="59" spans="1:34" x14ac:dyDescent="0.25">
      <c r="A59">
        <v>17572</v>
      </c>
      <c r="B59" t="s">
        <v>246</v>
      </c>
      <c r="C59" t="s">
        <v>1</v>
      </c>
      <c r="D59" t="s">
        <v>195</v>
      </c>
      <c r="E59" t="s">
        <v>596</v>
      </c>
      <c r="F59" t="s">
        <v>117</v>
      </c>
      <c r="G59" t="s">
        <v>87</v>
      </c>
      <c r="H59" s="2">
        <v>87963.45</v>
      </c>
      <c r="I59" s="2">
        <v>87963.45</v>
      </c>
      <c r="J59" s="2">
        <v>87963.45</v>
      </c>
      <c r="K59">
        <v>0</v>
      </c>
      <c r="L59">
        <v>0</v>
      </c>
      <c r="M59">
        <v>0</v>
      </c>
      <c r="N59" s="2">
        <v>87963.45</v>
      </c>
      <c r="O59" s="2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155</v>
      </c>
      <c r="X59" t="s">
        <v>159</v>
      </c>
      <c r="Z59" t="s">
        <v>163</v>
      </c>
      <c r="AA59">
        <v>2</v>
      </c>
      <c r="AB59" t="s">
        <v>161</v>
      </c>
      <c r="AC59" t="s">
        <v>155</v>
      </c>
      <c r="AD59" t="s">
        <v>162</v>
      </c>
      <c r="AE59" t="s">
        <v>359</v>
      </c>
      <c r="AF59" t="s">
        <v>360</v>
      </c>
      <c r="AG59" t="s">
        <v>361</v>
      </c>
      <c r="AH59" t="s">
        <v>191</v>
      </c>
    </row>
    <row r="60" spans="1:34" x14ac:dyDescent="0.25">
      <c r="A60">
        <v>17576</v>
      </c>
      <c r="B60" t="s">
        <v>246</v>
      </c>
      <c r="C60" t="s">
        <v>1</v>
      </c>
      <c r="D60" t="s">
        <v>195</v>
      </c>
      <c r="E60" t="s">
        <v>596</v>
      </c>
      <c r="F60" t="s">
        <v>117</v>
      </c>
      <c r="G60" t="s">
        <v>88</v>
      </c>
      <c r="H60" s="2">
        <v>20000</v>
      </c>
      <c r="I60" s="2">
        <v>20000</v>
      </c>
      <c r="J60" s="2">
        <v>20020.189999999999</v>
      </c>
      <c r="K60">
        <v>0</v>
      </c>
      <c r="L60">
        <v>0</v>
      </c>
      <c r="M60">
        <v>0</v>
      </c>
      <c r="N60" s="2">
        <v>20020.189999999999</v>
      </c>
      <c r="O60" s="2">
        <v>20020.189999999999</v>
      </c>
      <c r="P60" s="1">
        <v>45173</v>
      </c>
      <c r="Q60" s="1">
        <v>45168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155</v>
      </c>
      <c r="X60" t="s">
        <v>221</v>
      </c>
      <c r="Y60">
        <v>6476</v>
      </c>
      <c r="Z60" t="s">
        <v>160</v>
      </c>
      <c r="AA60">
        <v>2</v>
      </c>
      <c r="AB60" t="s">
        <v>161</v>
      </c>
      <c r="AC60" t="s">
        <v>155</v>
      </c>
      <c r="AD60" t="s">
        <v>162</v>
      </c>
      <c r="AE60" t="s">
        <v>359</v>
      </c>
      <c r="AF60" t="s">
        <v>360</v>
      </c>
      <c r="AG60" t="s">
        <v>361</v>
      </c>
    </row>
    <row r="61" spans="1:34" x14ac:dyDescent="0.25">
      <c r="A61">
        <v>18060</v>
      </c>
      <c r="B61" t="s">
        <v>246</v>
      </c>
      <c r="C61" t="s">
        <v>1</v>
      </c>
      <c r="D61" t="s">
        <v>200</v>
      </c>
      <c r="E61" t="s">
        <v>1352</v>
      </c>
      <c r="F61" t="s">
        <v>1036</v>
      </c>
      <c r="G61" t="s">
        <v>87</v>
      </c>
      <c r="H61" s="2">
        <v>19400</v>
      </c>
      <c r="I61" s="2">
        <v>19400</v>
      </c>
      <c r="J61" s="2">
        <v>19400</v>
      </c>
      <c r="K61">
        <v>0</v>
      </c>
      <c r="L61">
        <v>0</v>
      </c>
      <c r="M61">
        <v>0</v>
      </c>
      <c r="N61" s="2">
        <v>19400</v>
      </c>
      <c r="O61" s="2">
        <v>19400</v>
      </c>
      <c r="P61" s="1">
        <v>45182</v>
      </c>
      <c r="Q61" s="1">
        <v>45161</v>
      </c>
      <c r="R61" s="1">
        <v>45179</v>
      </c>
      <c r="S61" s="1">
        <v>45179</v>
      </c>
      <c r="T61" s="1">
        <v>45180</v>
      </c>
      <c r="U61" s="1">
        <v>45180</v>
      </c>
      <c r="V61" s="1">
        <v>45183</v>
      </c>
      <c r="W61" t="s">
        <v>155</v>
      </c>
      <c r="X61" t="s">
        <v>159</v>
      </c>
      <c r="Z61" t="s">
        <v>163</v>
      </c>
      <c r="AA61">
        <v>2</v>
      </c>
      <c r="AB61" t="s">
        <v>161</v>
      </c>
      <c r="AC61" t="s">
        <v>155</v>
      </c>
      <c r="AD61" t="s">
        <v>162</v>
      </c>
      <c r="AE61" t="s">
        <v>359</v>
      </c>
      <c r="AF61" t="s">
        <v>360</v>
      </c>
      <c r="AG61" t="s">
        <v>361</v>
      </c>
      <c r="AH61" t="s">
        <v>191</v>
      </c>
    </row>
    <row r="62" spans="1:34" x14ac:dyDescent="0.25">
      <c r="A62">
        <v>17317</v>
      </c>
      <c r="B62" t="s">
        <v>246</v>
      </c>
      <c r="C62" t="s">
        <v>1</v>
      </c>
      <c r="D62" t="s">
        <v>196</v>
      </c>
      <c r="E62" t="s">
        <v>435</v>
      </c>
      <c r="F62" t="s">
        <v>117</v>
      </c>
      <c r="G62" t="s">
        <v>88</v>
      </c>
      <c r="H62" s="2">
        <v>1000</v>
      </c>
      <c r="I62" s="2">
        <v>1000</v>
      </c>
      <c r="J62" s="2">
        <v>1001.01</v>
      </c>
      <c r="K62">
        <v>0</v>
      </c>
      <c r="L62">
        <v>0</v>
      </c>
      <c r="M62">
        <v>0</v>
      </c>
      <c r="N62" s="2">
        <v>1001.01</v>
      </c>
      <c r="O62" s="2">
        <v>1001.01</v>
      </c>
      <c r="P62" s="1">
        <v>45154</v>
      </c>
      <c r="Q62" s="1">
        <v>45145</v>
      </c>
      <c r="R62" s="1">
        <v>45179</v>
      </c>
      <c r="S62" s="1">
        <v>45179</v>
      </c>
      <c r="T62" s="1">
        <v>45180</v>
      </c>
      <c r="U62" s="1">
        <v>45181</v>
      </c>
      <c r="V62" s="1">
        <v>45181</v>
      </c>
      <c r="W62" t="s">
        <v>155</v>
      </c>
      <c r="X62" t="s">
        <v>221</v>
      </c>
      <c r="Y62">
        <v>6396</v>
      </c>
      <c r="Z62" t="s">
        <v>160</v>
      </c>
      <c r="AA62">
        <v>2</v>
      </c>
      <c r="AB62" t="s">
        <v>161</v>
      </c>
      <c r="AC62" t="s">
        <v>155</v>
      </c>
      <c r="AD62" t="s">
        <v>162</v>
      </c>
      <c r="AE62" t="s">
        <v>359</v>
      </c>
      <c r="AF62" t="s">
        <v>360</v>
      </c>
      <c r="AG62" t="s">
        <v>361</v>
      </c>
    </row>
    <row r="63" spans="1:34" x14ac:dyDescent="0.25">
      <c r="A63">
        <v>17243</v>
      </c>
      <c r="B63" t="s">
        <v>246</v>
      </c>
      <c r="C63" t="s">
        <v>252</v>
      </c>
      <c r="D63" t="s">
        <v>258</v>
      </c>
      <c r="E63" t="s">
        <v>422</v>
      </c>
      <c r="F63" t="s">
        <v>117</v>
      </c>
      <c r="G63" t="s">
        <v>88</v>
      </c>
      <c r="H63" s="2">
        <v>5000</v>
      </c>
      <c r="I63" s="2">
        <v>5000</v>
      </c>
      <c r="J63" s="2">
        <v>5005.05</v>
      </c>
      <c r="K63">
        <v>0</v>
      </c>
      <c r="L63">
        <v>0</v>
      </c>
      <c r="M63">
        <v>0</v>
      </c>
      <c r="N63" s="2">
        <v>5005.05</v>
      </c>
      <c r="O63" s="2">
        <v>5005.05</v>
      </c>
      <c r="P63" s="1">
        <v>45148</v>
      </c>
      <c r="Q63" s="1">
        <v>45140</v>
      </c>
      <c r="R63" s="1">
        <v>45179</v>
      </c>
      <c r="S63" s="1">
        <v>45179</v>
      </c>
      <c r="T63" s="1">
        <v>45177</v>
      </c>
      <c r="U63" s="1">
        <v>45180</v>
      </c>
      <c r="V63" s="1">
        <v>45180</v>
      </c>
      <c r="W63" t="s">
        <v>155</v>
      </c>
      <c r="X63" t="s">
        <v>221</v>
      </c>
      <c r="Y63">
        <v>6395</v>
      </c>
      <c r="Z63" t="s">
        <v>160</v>
      </c>
      <c r="AA63">
        <v>2</v>
      </c>
      <c r="AB63" t="s">
        <v>161</v>
      </c>
      <c r="AC63" t="s">
        <v>155</v>
      </c>
      <c r="AD63" t="s">
        <v>162</v>
      </c>
      <c r="AE63" t="s">
        <v>359</v>
      </c>
      <c r="AF63" t="s">
        <v>360</v>
      </c>
      <c r="AG63" t="s">
        <v>361</v>
      </c>
    </row>
    <row r="64" spans="1:34" x14ac:dyDescent="0.25">
      <c r="A64">
        <v>16067</v>
      </c>
      <c r="B64" t="s">
        <v>246</v>
      </c>
      <c r="C64" t="s">
        <v>1</v>
      </c>
      <c r="D64" t="s">
        <v>249</v>
      </c>
      <c r="E64" t="s">
        <v>250</v>
      </c>
      <c r="F64" t="s">
        <v>117</v>
      </c>
      <c r="G64" t="s">
        <v>92</v>
      </c>
      <c r="H64" s="2">
        <v>2400</v>
      </c>
      <c r="I64" s="2">
        <v>2400</v>
      </c>
      <c r="J64" s="2">
        <v>2437.38</v>
      </c>
      <c r="K64">
        <v>0</v>
      </c>
      <c r="L64">
        <v>0</v>
      </c>
      <c r="M64">
        <v>0</v>
      </c>
      <c r="N64" s="2">
        <v>2437.38</v>
      </c>
      <c r="O64" s="2">
        <v>2437.38</v>
      </c>
      <c r="P64" s="1">
        <v>45056</v>
      </c>
      <c r="Q64" s="1">
        <v>45052</v>
      </c>
      <c r="R64" s="1">
        <v>45179</v>
      </c>
      <c r="S64" s="1">
        <v>45179</v>
      </c>
      <c r="T64" s="1">
        <v>45174</v>
      </c>
      <c r="U64" s="1">
        <v>45175</v>
      </c>
      <c r="V64" s="1">
        <v>45175</v>
      </c>
      <c r="W64" t="s">
        <v>155</v>
      </c>
      <c r="X64" t="s">
        <v>221</v>
      </c>
      <c r="Y64">
        <v>6389</v>
      </c>
      <c r="Z64" t="s">
        <v>160</v>
      </c>
      <c r="AA64">
        <v>2</v>
      </c>
      <c r="AB64" t="s">
        <v>161</v>
      </c>
      <c r="AC64" t="s">
        <v>155</v>
      </c>
      <c r="AD64" t="s">
        <v>162</v>
      </c>
      <c r="AE64" t="s">
        <v>359</v>
      </c>
      <c r="AF64" t="s">
        <v>360</v>
      </c>
      <c r="AG64" t="s">
        <v>361</v>
      </c>
    </row>
    <row r="65" spans="1:34" x14ac:dyDescent="0.25">
      <c r="A65">
        <v>16591</v>
      </c>
      <c r="B65" t="s">
        <v>246</v>
      </c>
      <c r="C65" t="s">
        <v>1</v>
      </c>
      <c r="D65" t="s">
        <v>201</v>
      </c>
      <c r="E65" t="s">
        <v>290</v>
      </c>
      <c r="F65" t="s">
        <v>117</v>
      </c>
      <c r="G65" t="s">
        <v>95</v>
      </c>
      <c r="H65" s="2">
        <v>1000</v>
      </c>
      <c r="I65" s="2">
        <v>1000</v>
      </c>
      <c r="J65" s="2">
        <v>1015.57</v>
      </c>
      <c r="K65">
        <v>0</v>
      </c>
      <c r="L65">
        <v>0</v>
      </c>
      <c r="M65">
        <v>0</v>
      </c>
      <c r="N65" s="2">
        <v>1015.57</v>
      </c>
      <c r="O65" s="2">
        <v>1015.57</v>
      </c>
      <c r="P65" s="1">
        <v>45083</v>
      </c>
      <c r="Q65" s="1">
        <v>45062</v>
      </c>
      <c r="R65" s="1">
        <v>45179</v>
      </c>
      <c r="S65" s="1">
        <v>45179</v>
      </c>
      <c r="T65" s="1">
        <v>45180</v>
      </c>
      <c r="U65" s="1">
        <v>45181</v>
      </c>
      <c r="V65" s="1">
        <v>45181</v>
      </c>
      <c r="W65" t="s">
        <v>155</v>
      </c>
      <c r="X65" t="s">
        <v>221</v>
      </c>
      <c r="Y65">
        <v>6393</v>
      </c>
      <c r="Z65" t="s">
        <v>160</v>
      </c>
      <c r="AA65">
        <v>2</v>
      </c>
      <c r="AB65" t="s">
        <v>161</v>
      </c>
      <c r="AC65" t="s">
        <v>155</v>
      </c>
      <c r="AD65" t="s">
        <v>162</v>
      </c>
      <c r="AE65" t="s">
        <v>359</v>
      </c>
      <c r="AF65" t="s">
        <v>360</v>
      </c>
      <c r="AG65" t="s">
        <v>361</v>
      </c>
    </row>
    <row r="66" spans="1:34" x14ac:dyDescent="0.25">
      <c r="A66">
        <v>16101</v>
      </c>
      <c r="B66" t="s">
        <v>246</v>
      </c>
      <c r="C66" t="s">
        <v>1</v>
      </c>
      <c r="D66" t="s">
        <v>205</v>
      </c>
      <c r="E66" t="s">
        <v>247</v>
      </c>
      <c r="F66" t="s">
        <v>117</v>
      </c>
      <c r="G66" t="s">
        <v>95</v>
      </c>
      <c r="H66" s="2">
        <v>2500</v>
      </c>
      <c r="I66" s="2">
        <v>2500</v>
      </c>
      <c r="J66" s="2">
        <v>2538.9299999999998</v>
      </c>
      <c r="K66">
        <v>0</v>
      </c>
      <c r="L66">
        <v>0</v>
      </c>
      <c r="M66">
        <v>0</v>
      </c>
      <c r="N66" s="2">
        <v>2538.9299999999998</v>
      </c>
      <c r="O66" s="2">
        <v>2538.9299999999998</v>
      </c>
      <c r="P66" s="1">
        <v>45063</v>
      </c>
      <c r="Q66" s="1">
        <v>45052</v>
      </c>
      <c r="R66" s="1">
        <v>45179</v>
      </c>
      <c r="S66" s="1">
        <v>45179</v>
      </c>
      <c r="T66" s="1">
        <v>45173</v>
      </c>
      <c r="U66" s="1">
        <v>45174</v>
      </c>
      <c r="V66" s="1">
        <v>45174</v>
      </c>
      <c r="W66" t="s">
        <v>155</v>
      </c>
      <c r="X66" t="s">
        <v>221</v>
      </c>
      <c r="Y66">
        <v>6390</v>
      </c>
      <c r="Z66" t="s">
        <v>160</v>
      </c>
      <c r="AA66">
        <v>2</v>
      </c>
      <c r="AB66" t="s">
        <v>161</v>
      </c>
      <c r="AC66" t="s">
        <v>155</v>
      </c>
      <c r="AD66" t="s">
        <v>162</v>
      </c>
      <c r="AE66" t="s">
        <v>359</v>
      </c>
      <c r="AF66" t="s">
        <v>360</v>
      </c>
      <c r="AG66" t="s">
        <v>361</v>
      </c>
    </row>
    <row r="67" spans="1:34" x14ac:dyDescent="0.25">
      <c r="A67">
        <v>16161</v>
      </c>
      <c r="B67" t="s">
        <v>246</v>
      </c>
      <c r="C67" t="s">
        <v>252</v>
      </c>
      <c r="D67" t="s">
        <v>259</v>
      </c>
      <c r="E67" t="s">
        <v>260</v>
      </c>
      <c r="F67" t="s">
        <v>117</v>
      </c>
      <c r="G67" t="s">
        <v>92</v>
      </c>
      <c r="H67" s="2">
        <v>1290</v>
      </c>
      <c r="I67" s="2">
        <v>1290</v>
      </c>
      <c r="J67" s="2">
        <v>1310.0899999999999</v>
      </c>
      <c r="K67">
        <v>0</v>
      </c>
      <c r="L67">
        <v>0</v>
      </c>
      <c r="M67">
        <v>0</v>
      </c>
      <c r="N67" s="2">
        <v>1310.0899999999999</v>
      </c>
      <c r="O67" s="2">
        <v>1310.0899999999999</v>
      </c>
      <c r="P67" s="1">
        <v>45063</v>
      </c>
      <c r="Q67" s="1">
        <v>45054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155</v>
      </c>
      <c r="X67" t="s">
        <v>221</v>
      </c>
      <c r="Y67">
        <v>6391</v>
      </c>
      <c r="Z67" t="s">
        <v>160</v>
      </c>
      <c r="AA67">
        <v>2</v>
      </c>
      <c r="AB67" t="s">
        <v>161</v>
      </c>
      <c r="AC67" t="s">
        <v>155</v>
      </c>
      <c r="AD67" t="s">
        <v>162</v>
      </c>
      <c r="AE67" t="s">
        <v>359</v>
      </c>
      <c r="AF67" t="s">
        <v>360</v>
      </c>
      <c r="AG67" t="s">
        <v>361</v>
      </c>
    </row>
    <row r="68" spans="1:34" x14ac:dyDescent="0.25">
      <c r="A68">
        <v>16268</v>
      </c>
      <c r="B68" t="s">
        <v>246</v>
      </c>
      <c r="C68" t="s">
        <v>1</v>
      </c>
      <c r="D68" t="s">
        <v>199</v>
      </c>
      <c r="E68" t="s">
        <v>292</v>
      </c>
      <c r="F68" t="s">
        <v>117</v>
      </c>
      <c r="G68" t="s">
        <v>95</v>
      </c>
      <c r="H68" s="2">
        <v>3000</v>
      </c>
      <c r="I68" s="2">
        <v>3000</v>
      </c>
      <c r="J68" s="2">
        <v>3046.72</v>
      </c>
      <c r="K68">
        <v>0</v>
      </c>
      <c r="L68">
        <v>0</v>
      </c>
      <c r="M68">
        <v>0</v>
      </c>
      <c r="N68" s="2">
        <v>3046.72</v>
      </c>
      <c r="O68" s="2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155</v>
      </c>
      <c r="X68" t="s">
        <v>221</v>
      </c>
      <c r="Y68">
        <v>6392</v>
      </c>
      <c r="Z68" t="s">
        <v>160</v>
      </c>
      <c r="AA68">
        <v>2</v>
      </c>
      <c r="AB68" t="s">
        <v>161</v>
      </c>
      <c r="AC68" t="s">
        <v>155</v>
      </c>
      <c r="AD68" t="s">
        <v>162</v>
      </c>
      <c r="AE68" t="s">
        <v>359</v>
      </c>
      <c r="AF68" t="s">
        <v>360</v>
      </c>
      <c r="AG68" t="s">
        <v>361</v>
      </c>
    </row>
    <row r="69" spans="1:34" x14ac:dyDescent="0.25">
      <c r="A69">
        <v>18111</v>
      </c>
      <c r="B69" t="s">
        <v>246</v>
      </c>
      <c r="C69" t="s">
        <v>1</v>
      </c>
      <c r="D69" t="s">
        <v>198</v>
      </c>
      <c r="E69" t="s">
        <v>965</v>
      </c>
      <c r="F69" t="s">
        <v>117</v>
      </c>
      <c r="G69" t="s">
        <v>87</v>
      </c>
      <c r="H69" s="2">
        <v>252983.8</v>
      </c>
      <c r="I69" s="2">
        <v>252983.8</v>
      </c>
      <c r="J69" s="2">
        <v>252983.8</v>
      </c>
      <c r="K69">
        <v>0</v>
      </c>
      <c r="L69">
        <v>0</v>
      </c>
      <c r="M69">
        <v>0</v>
      </c>
      <c r="N69" s="2">
        <v>252983.8</v>
      </c>
      <c r="O69" s="2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155</v>
      </c>
      <c r="X69" t="s">
        <v>159</v>
      </c>
      <c r="Z69" t="s">
        <v>163</v>
      </c>
      <c r="AA69">
        <v>2</v>
      </c>
      <c r="AB69" t="s">
        <v>161</v>
      </c>
      <c r="AC69" t="s">
        <v>155</v>
      </c>
      <c r="AD69" t="s">
        <v>162</v>
      </c>
      <c r="AE69" t="s">
        <v>359</v>
      </c>
      <c r="AF69" t="s">
        <v>360</v>
      </c>
      <c r="AG69" t="s">
        <v>361</v>
      </c>
      <c r="AH69" t="s">
        <v>191</v>
      </c>
    </row>
    <row r="70" spans="1:34" x14ac:dyDescent="0.25">
      <c r="A70">
        <v>18159</v>
      </c>
      <c r="B70" t="s">
        <v>246</v>
      </c>
      <c r="C70" t="s">
        <v>1</v>
      </c>
      <c r="D70" t="s">
        <v>286</v>
      </c>
      <c r="E70" t="s">
        <v>616</v>
      </c>
      <c r="F70" t="s">
        <v>117</v>
      </c>
      <c r="G70" t="s">
        <v>87</v>
      </c>
      <c r="H70" s="2">
        <v>5000</v>
      </c>
      <c r="I70" s="2">
        <v>5000</v>
      </c>
      <c r="J70" s="2">
        <v>5000</v>
      </c>
      <c r="K70">
        <v>0</v>
      </c>
      <c r="L70">
        <v>0</v>
      </c>
      <c r="M70">
        <v>0</v>
      </c>
      <c r="N70" s="2">
        <v>5000</v>
      </c>
      <c r="O70" s="2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155</v>
      </c>
      <c r="X70" t="s">
        <v>159</v>
      </c>
      <c r="Z70" t="s">
        <v>163</v>
      </c>
      <c r="AA70">
        <v>2</v>
      </c>
      <c r="AB70" t="s">
        <v>161</v>
      </c>
      <c r="AC70" t="s">
        <v>155</v>
      </c>
      <c r="AD70" t="s">
        <v>162</v>
      </c>
      <c r="AE70" t="s">
        <v>359</v>
      </c>
      <c r="AF70" t="s">
        <v>360</v>
      </c>
      <c r="AG70" t="s">
        <v>361</v>
      </c>
      <c r="AH70" t="s">
        <v>191</v>
      </c>
    </row>
    <row r="71" spans="1:34" x14ac:dyDescent="0.25">
      <c r="A71">
        <v>19246</v>
      </c>
      <c r="B71" t="s">
        <v>246</v>
      </c>
      <c r="C71" t="s">
        <v>1</v>
      </c>
      <c r="D71" t="s">
        <v>285</v>
      </c>
      <c r="E71" t="s">
        <v>615</v>
      </c>
      <c r="F71" t="s">
        <v>117</v>
      </c>
      <c r="G71" t="s">
        <v>87</v>
      </c>
      <c r="H71" s="2">
        <v>34313</v>
      </c>
      <c r="I71" s="2">
        <v>34313</v>
      </c>
      <c r="J71" s="2">
        <v>34313</v>
      </c>
      <c r="K71">
        <v>0</v>
      </c>
      <c r="L71">
        <v>0</v>
      </c>
      <c r="M71">
        <v>0</v>
      </c>
      <c r="N71" s="2">
        <v>34313</v>
      </c>
      <c r="O71" s="2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155</v>
      </c>
      <c r="X71" t="s">
        <v>159</v>
      </c>
      <c r="Z71" t="s">
        <v>163</v>
      </c>
      <c r="AA71">
        <v>2</v>
      </c>
      <c r="AB71" t="s">
        <v>161</v>
      </c>
      <c r="AC71" t="s">
        <v>155</v>
      </c>
      <c r="AD71" t="s">
        <v>162</v>
      </c>
      <c r="AE71" t="s">
        <v>359</v>
      </c>
      <c r="AF71" t="s">
        <v>360</v>
      </c>
      <c r="AG71" t="s">
        <v>361</v>
      </c>
      <c r="AH71" t="s">
        <v>191</v>
      </c>
    </row>
    <row r="72" spans="1:34" x14ac:dyDescent="0.25">
      <c r="A72">
        <v>17161</v>
      </c>
      <c r="B72" t="s">
        <v>246</v>
      </c>
      <c r="C72" t="s">
        <v>1</v>
      </c>
      <c r="D72" t="s">
        <v>204</v>
      </c>
      <c r="E72" t="s">
        <v>411</v>
      </c>
      <c r="F72" t="s">
        <v>117</v>
      </c>
      <c r="G72" t="s">
        <v>164</v>
      </c>
      <c r="H72" s="2">
        <v>4000</v>
      </c>
      <c r="I72" s="2">
        <v>4000</v>
      </c>
      <c r="J72" s="2">
        <v>4039.3</v>
      </c>
      <c r="K72">
        <v>80.790000000000006</v>
      </c>
      <c r="L72">
        <v>22.89</v>
      </c>
      <c r="M72">
        <v>0</v>
      </c>
      <c r="N72" s="2">
        <v>4142.9799999999996</v>
      </c>
      <c r="O72" s="2">
        <v>4149.68</v>
      </c>
      <c r="P72" s="1">
        <v>45140</v>
      </c>
      <c r="Q72" s="1">
        <v>45129</v>
      </c>
      <c r="R72" s="1">
        <v>45199</v>
      </c>
      <c r="S72" s="1">
        <v>45216</v>
      </c>
      <c r="T72" s="1">
        <v>45215</v>
      </c>
      <c r="U72" s="1">
        <v>45216</v>
      </c>
      <c r="V72" s="1">
        <v>45216</v>
      </c>
      <c r="W72" t="s">
        <v>155</v>
      </c>
      <c r="X72" t="s">
        <v>221</v>
      </c>
      <c r="Y72">
        <v>7694</v>
      </c>
      <c r="Z72" t="s">
        <v>160</v>
      </c>
      <c r="AA72">
        <v>2</v>
      </c>
      <c r="AB72" t="s">
        <v>161</v>
      </c>
      <c r="AC72" t="s">
        <v>155</v>
      </c>
      <c r="AD72" t="s">
        <v>162</v>
      </c>
      <c r="AE72" t="s">
        <v>359</v>
      </c>
      <c r="AF72" t="s">
        <v>360</v>
      </c>
      <c r="AG72" t="s">
        <v>361</v>
      </c>
    </row>
    <row r="73" spans="1:34" x14ac:dyDescent="0.25">
      <c r="A73">
        <v>16018</v>
      </c>
      <c r="B73" t="s">
        <v>246</v>
      </c>
      <c r="C73" t="s">
        <v>1</v>
      </c>
      <c r="D73" t="s">
        <v>202</v>
      </c>
      <c r="E73" t="s">
        <v>294</v>
      </c>
      <c r="F73" t="s">
        <v>117</v>
      </c>
      <c r="G73" t="s">
        <v>94</v>
      </c>
      <c r="H73" s="2">
        <v>1500</v>
      </c>
      <c r="I73" s="2">
        <v>1500</v>
      </c>
      <c r="J73" s="2">
        <v>1523.36</v>
      </c>
      <c r="K73">
        <v>0</v>
      </c>
      <c r="L73">
        <v>0</v>
      </c>
      <c r="M73">
        <v>0</v>
      </c>
      <c r="N73" s="2">
        <v>1523.36</v>
      </c>
      <c r="O73" s="2">
        <v>1523.36</v>
      </c>
      <c r="P73" s="1">
        <v>45057</v>
      </c>
      <c r="Q73" s="1">
        <v>45052</v>
      </c>
      <c r="R73" s="1">
        <v>45199</v>
      </c>
      <c r="S73" s="1">
        <v>45199</v>
      </c>
      <c r="T73" s="1">
        <v>45197</v>
      </c>
      <c r="U73" s="1">
        <v>45198</v>
      </c>
      <c r="V73" s="1">
        <v>45198</v>
      </c>
      <c r="W73" t="s">
        <v>155</v>
      </c>
      <c r="X73" t="s">
        <v>221</v>
      </c>
      <c r="Y73">
        <v>6388</v>
      </c>
      <c r="Z73" t="s">
        <v>160</v>
      </c>
      <c r="AA73">
        <v>2</v>
      </c>
      <c r="AB73" t="s">
        <v>161</v>
      </c>
      <c r="AC73" t="s">
        <v>155</v>
      </c>
      <c r="AD73" t="s">
        <v>162</v>
      </c>
      <c r="AE73" t="s">
        <v>359</v>
      </c>
      <c r="AF73" t="s">
        <v>360</v>
      </c>
      <c r="AG73" t="s">
        <v>361</v>
      </c>
    </row>
    <row r="74" spans="1:34" x14ac:dyDescent="0.25">
      <c r="A74">
        <v>19381</v>
      </c>
      <c r="B74" t="s">
        <v>246</v>
      </c>
      <c r="C74" t="s">
        <v>252</v>
      </c>
      <c r="D74" t="s">
        <v>279</v>
      </c>
      <c r="E74" t="s">
        <v>614</v>
      </c>
      <c r="F74" t="s">
        <v>117</v>
      </c>
      <c r="G74" t="s">
        <v>87</v>
      </c>
      <c r="H74" s="2">
        <v>37122.5</v>
      </c>
      <c r="I74" s="2">
        <v>37122.5</v>
      </c>
      <c r="J74" s="2">
        <v>37122.5</v>
      </c>
      <c r="K74">
        <v>0</v>
      </c>
      <c r="L74">
        <v>0</v>
      </c>
      <c r="M74">
        <v>0</v>
      </c>
      <c r="N74" s="2">
        <v>37122.5</v>
      </c>
      <c r="O74" s="2">
        <v>37122.5</v>
      </c>
      <c r="P74" s="1">
        <v>45205</v>
      </c>
      <c r="Q74" s="1">
        <v>45197</v>
      </c>
      <c r="R74" s="1">
        <v>45199</v>
      </c>
      <c r="S74" s="1">
        <v>45199</v>
      </c>
      <c r="T74" s="1">
        <v>45202</v>
      </c>
      <c r="U74" s="1">
        <v>45202</v>
      </c>
      <c r="V74" s="1">
        <v>45208</v>
      </c>
      <c r="W74" t="s">
        <v>155</v>
      </c>
      <c r="X74" t="s">
        <v>159</v>
      </c>
      <c r="Z74" t="s">
        <v>163</v>
      </c>
      <c r="AA74">
        <v>2</v>
      </c>
      <c r="AB74" t="s">
        <v>161</v>
      </c>
      <c r="AC74" t="s">
        <v>155</v>
      </c>
      <c r="AD74" t="s">
        <v>162</v>
      </c>
      <c r="AE74" t="s">
        <v>359</v>
      </c>
      <c r="AF74" t="s">
        <v>360</v>
      </c>
      <c r="AG74" t="s">
        <v>361</v>
      </c>
      <c r="AH74" t="s">
        <v>191</v>
      </c>
    </row>
    <row r="75" spans="1:34" x14ac:dyDescent="0.25">
      <c r="A75">
        <v>16068</v>
      </c>
      <c r="B75" t="s">
        <v>246</v>
      </c>
      <c r="C75" t="s">
        <v>1</v>
      </c>
      <c r="D75" t="s">
        <v>249</v>
      </c>
      <c r="E75" t="s">
        <v>250</v>
      </c>
      <c r="F75" t="s">
        <v>117</v>
      </c>
      <c r="G75" t="s">
        <v>93</v>
      </c>
      <c r="H75" s="2">
        <v>2400</v>
      </c>
      <c r="I75" s="2">
        <v>2400</v>
      </c>
      <c r="J75" s="2">
        <v>2441.42</v>
      </c>
      <c r="K75">
        <v>0</v>
      </c>
      <c r="L75">
        <v>0</v>
      </c>
      <c r="M75">
        <v>0</v>
      </c>
      <c r="N75" s="2">
        <v>2441.42</v>
      </c>
      <c r="O75" s="2">
        <v>2441.42</v>
      </c>
      <c r="P75" s="1">
        <v>45056</v>
      </c>
      <c r="Q75" s="1">
        <v>45052</v>
      </c>
      <c r="R75" s="1">
        <v>45209</v>
      </c>
      <c r="S75" s="1">
        <v>45209</v>
      </c>
      <c r="T75" s="1">
        <v>45208</v>
      </c>
      <c r="U75" s="1">
        <v>45209</v>
      </c>
      <c r="V75" s="1">
        <v>45209</v>
      </c>
      <c r="W75" t="s">
        <v>155</v>
      </c>
      <c r="X75" t="s">
        <v>221</v>
      </c>
      <c r="Y75">
        <v>6578</v>
      </c>
      <c r="Z75" t="s">
        <v>160</v>
      </c>
      <c r="AA75">
        <v>2</v>
      </c>
      <c r="AB75" t="s">
        <v>161</v>
      </c>
      <c r="AC75" t="s">
        <v>155</v>
      </c>
      <c r="AD75" t="s">
        <v>162</v>
      </c>
      <c r="AE75" t="s">
        <v>359</v>
      </c>
      <c r="AF75" t="s">
        <v>360</v>
      </c>
      <c r="AG75" t="s">
        <v>361</v>
      </c>
    </row>
    <row r="76" spans="1:34" x14ac:dyDescent="0.25">
      <c r="A76">
        <v>16592</v>
      </c>
      <c r="B76" t="s">
        <v>246</v>
      </c>
      <c r="C76" t="s">
        <v>1</v>
      </c>
      <c r="D76" t="s">
        <v>201</v>
      </c>
      <c r="E76" t="s">
        <v>290</v>
      </c>
      <c r="F76" t="s">
        <v>117</v>
      </c>
      <c r="G76" t="s">
        <v>96</v>
      </c>
      <c r="H76" s="2">
        <v>1000</v>
      </c>
      <c r="I76" s="2">
        <v>1000</v>
      </c>
      <c r="J76" s="2">
        <v>1017.26</v>
      </c>
      <c r="K76">
        <v>0</v>
      </c>
      <c r="L76">
        <v>0</v>
      </c>
      <c r="M76">
        <v>0</v>
      </c>
      <c r="N76" s="2">
        <v>1017.26</v>
      </c>
      <c r="O76" s="2">
        <v>1017.26</v>
      </c>
      <c r="P76" s="1">
        <v>45083</v>
      </c>
      <c r="Q76" s="1">
        <v>45062</v>
      </c>
      <c r="R76" s="1">
        <v>45209</v>
      </c>
      <c r="S76" s="1">
        <v>45209</v>
      </c>
      <c r="T76" s="1">
        <v>45209</v>
      </c>
      <c r="U76" s="1">
        <v>45210</v>
      </c>
      <c r="V76" s="1">
        <v>45210</v>
      </c>
      <c r="W76" t="s">
        <v>155</v>
      </c>
      <c r="X76" t="s">
        <v>221</v>
      </c>
      <c r="Y76">
        <v>6582</v>
      </c>
      <c r="Z76" t="s">
        <v>160</v>
      </c>
      <c r="AA76">
        <v>2</v>
      </c>
      <c r="AB76" t="s">
        <v>161</v>
      </c>
      <c r="AC76" t="s">
        <v>155</v>
      </c>
      <c r="AD76" t="s">
        <v>162</v>
      </c>
      <c r="AE76" t="s">
        <v>359</v>
      </c>
      <c r="AF76" t="s">
        <v>360</v>
      </c>
      <c r="AG76" t="s">
        <v>361</v>
      </c>
    </row>
    <row r="77" spans="1:34" x14ac:dyDescent="0.25">
      <c r="A77">
        <v>16162</v>
      </c>
      <c r="B77" t="s">
        <v>246</v>
      </c>
      <c r="C77" t="s">
        <v>252</v>
      </c>
      <c r="D77" t="s">
        <v>259</v>
      </c>
      <c r="E77" t="s">
        <v>260</v>
      </c>
      <c r="F77" t="s">
        <v>117</v>
      </c>
      <c r="G77" t="s">
        <v>93</v>
      </c>
      <c r="H77" s="2">
        <v>1290</v>
      </c>
      <c r="I77" s="2">
        <v>1290</v>
      </c>
      <c r="J77" s="2">
        <v>1312.26</v>
      </c>
      <c r="K77">
        <v>0</v>
      </c>
      <c r="L77">
        <v>0</v>
      </c>
      <c r="M77">
        <v>0</v>
      </c>
      <c r="N77" s="2">
        <v>1312.26</v>
      </c>
      <c r="O77" s="2">
        <v>1312.26</v>
      </c>
      <c r="P77" s="1">
        <v>45063</v>
      </c>
      <c r="Q77" s="1">
        <v>45054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155</v>
      </c>
      <c r="X77" t="s">
        <v>221</v>
      </c>
      <c r="Y77">
        <v>6580</v>
      </c>
      <c r="Z77" t="s">
        <v>160</v>
      </c>
      <c r="AA77">
        <v>2</v>
      </c>
      <c r="AB77" t="s">
        <v>161</v>
      </c>
      <c r="AC77" t="s">
        <v>155</v>
      </c>
      <c r="AD77" t="s">
        <v>162</v>
      </c>
      <c r="AE77" t="s">
        <v>359</v>
      </c>
      <c r="AF77" t="s">
        <v>360</v>
      </c>
      <c r="AG77" t="s">
        <v>361</v>
      </c>
    </row>
    <row r="78" spans="1:34" x14ac:dyDescent="0.25">
      <c r="A78">
        <v>16102</v>
      </c>
      <c r="B78" t="s">
        <v>246</v>
      </c>
      <c r="C78" t="s">
        <v>1</v>
      </c>
      <c r="D78" t="s">
        <v>205</v>
      </c>
      <c r="E78" t="s">
        <v>247</v>
      </c>
      <c r="F78" t="s">
        <v>117</v>
      </c>
      <c r="G78" t="s">
        <v>96</v>
      </c>
      <c r="H78" s="2">
        <v>2500</v>
      </c>
      <c r="I78" s="2">
        <v>2500</v>
      </c>
      <c r="J78" s="2">
        <v>2543.15</v>
      </c>
      <c r="K78">
        <v>0</v>
      </c>
      <c r="L78">
        <v>0</v>
      </c>
      <c r="M78">
        <v>0</v>
      </c>
      <c r="N78" s="2">
        <v>2543.15</v>
      </c>
      <c r="O78" s="2">
        <v>2543.15</v>
      </c>
      <c r="P78" s="1">
        <v>45063</v>
      </c>
      <c r="Q78" s="1">
        <v>45052</v>
      </c>
      <c r="R78" s="1">
        <v>45209</v>
      </c>
      <c r="S78" s="1">
        <v>45209</v>
      </c>
      <c r="T78" s="1">
        <v>45197</v>
      </c>
      <c r="U78" s="1">
        <v>45198</v>
      </c>
      <c r="V78" s="1">
        <v>45198</v>
      </c>
      <c r="W78" t="s">
        <v>155</v>
      </c>
      <c r="X78" t="s">
        <v>221</v>
      </c>
      <c r="Y78">
        <v>6579</v>
      </c>
      <c r="Z78" t="s">
        <v>160</v>
      </c>
      <c r="AA78">
        <v>2</v>
      </c>
      <c r="AB78" t="s">
        <v>161</v>
      </c>
      <c r="AC78" t="s">
        <v>155</v>
      </c>
      <c r="AD78" t="s">
        <v>162</v>
      </c>
      <c r="AE78" t="s">
        <v>359</v>
      </c>
      <c r="AF78" t="s">
        <v>360</v>
      </c>
      <c r="AG78" t="s">
        <v>361</v>
      </c>
    </row>
    <row r="79" spans="1:34" x14ac:dyDescent="0.25">
      <c r="A79">
        <v>17244</v>
      </c>
      <c r="B79" t="s">
        <v>246</v>
      </c>
      <c r="C79" t="s">
        <v>252</v>
      </c>
      <c r="D79" t="s">
        <v>258</v>
      </c>
      <c r="E79" t="s">
        <v>422</v>
      </c>
      <c r="F79" t="s">
        <v>117</v>
      </c>
      <c r="G79" t="s">
        <v>88</v>
      </c>
      <c r="H79" s="2">
        <v>7861.01</v>
      </c>
      <c r="I79" s="2">
        <v>7861.01</v>
      </c>
      <c r="J79" s="2">
        <v>7882</v>
      </c>
      <c r="K79">
        <v>0</v>
      </c>
      <c r="L79">
        <v>0</v>
      </c>
      <c r="M79">
        <v>0</v>
      </c>
      <c r="N79" s="2">
        <v>7882</v>
      </c>
      <c r="O79" s="2">
        <v>7882</v>
      </c>
      <c r="P79" s="1">
        <v>45148</v>
      </c>
      <c r="Q79" s="1">
        <v>45140</v>
      </c>
      <c r="R79" s="1">
        <v>45209</v>
      </c>
      <c r="S79" s="1">
        <v>45209</v>
      </c>
      <c r="T79" s="1">
        <v>45205</v>
      </c>
      <c r="U79" s="1">
        <v>45208</v>
      </c>
      <c r="V79" s="1">
        <v>45208</v>
      </c>
      <c r="W79" t="s">
        <v>155</v>
      </c>
      <c r="X79" t="s">
        <v>221</v>
      </c>
      <c r="Y79">
        <v>6585</v>
      </c>
      <c r="Z79" t="s">
        <v>160</v>
      </c>
      <c r="AA79">
        <v>2</v>
      </c>
      <c r="AB79" t="s">
        <v>161</v>
      </c>
      <c r="AC79" t="s">
        <v>155</v>
      </c>
      <c r="AD79" t="s">
        <v>162</v>
      </c>
      <c r="AE79" t="s">
        <v>359</v>
      </c>
      <c r="AF79" t="s">
        <v>360</v>
      </c>
      <c r="AG79" t="s">
        <v>361</v>
      </c>
    </row>
    <row r="80" spans="1:34" x14ac:dyDescent="0.25">
      <c r="A80">
        <v>17577</v>
      </c>
      <c r="B80" t="s">
        <v>246</v>
      </c>
      <c r="C80" t="s">
        <v>1</v>
      </c>
      <c r="D80" t="s">
        <v>195</v>
      </c>
      <c r="E80" t="s">
        <v>596</v>
      </c>
      <c r="F80" t="s">
        <v>117</v>
      </c>
      <c r="G80" t="s">
        <v>164</v>
      </c>
      <c r="H80" s="2">
        <v>20000</v>
      </c>
      <c r="I80" s="2">
        <v>20000</v>
      </c>
      <c r="J80" s="2">
        <v>20053.41</v>
      </c>
      <c r="K80">
        <v>0</v>
      </c>
      <c r="L80">
        <v>0</v>
      </c>
      <c r="M80">
        <v>0</v>
      </c>
      <c r="N80" s="2">
        <v>20053.41</v>
      </c>
      <c r="O80" s="2">
        <v>20053.41</v>
      </c>
      <c r="P80" s="1">
        <v>45173</v>
      </c>
      <c r="Q80" s="1">
        <v>45168</v>
      </c>
      <c r="R80" s="1">
        <v>45209</v>
      </c>
      <c r="S80" s="1">
        <v>45209</v>
      </c>
      <c r="T80" s="1">
        <v>45208</v>
      </c>
      <c r="U80" s="1">
        <v>45209</v>
      </c>
      <c r="V80" s="1">
        <v>45209</v>
      </c>
      <c r="W80" t="s">
        <v>155</v>
      </c>
      <c r="X80" t="s">
        <v>221</v>
      </c>
      <c r="Y80">
        <v>6587</v>
      </c>
      <c r="Z80" t="s">
        <v>160</v>
      </c>
      <c r="AA80">
        <v>2</v>
      </c>
      <c r="AB80" t="s">
        <v>161</v>
      </c>
      <c r="AC80" t="s">
        <v>155</v>
      </c>
      <c r="AD80" t="s">
        <v>162</v>
      </c>
      <c r="AE80" t="s">
        <v>359</v>
      </c>
      <c r="AF80" t="s">
        <v>360</v>
      </c>
      <c r="AG80" t="s">
        <v>361</v>
      </c>
    </row>
    <row r="81" spans="1:34" x14ac:dyDescent="0.25">
      <c r="A81">
        <v>17318</v>
      </c>
      <c r="B81" t="s">
        <v>246</v>
      </c>
      <c r="C81" t="s">
        <v>1</v>
      </c>
      <c r="D81" t="s">
        <v>196</v>
      </c>
      <c r="E81" t="s">
        <v>435</v>
      </c>
      <c r="F81" t="s">
        <v>117</v>
      </c>
      <c r="G81" t="s">
        <v>164</v>
      </c>
      <c r="H81" s="2">
        <v>1000</v>
      </c>
      <c r="I81" s="2">
        <v>1000</v>
      </c>
      <c r="J81" s="2">
        <v>1002.67</v>
      </c>
      <c r="K81">
        <v>0</v>
      </c>
      <c r="L81">
        <v>0</v>
      </c>
      <c r="M81">
        <v>0</v>
      </c>
      <c r="N81" s="2">
        <v>1002.67</v>
      </c>
      <c r="O81" s="2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155</v>
      </c>
      <c r="X81" t="s">
        <v>221</v>
      </c>
      <c r="Y81">
        <v>6586</v>
      </c>
      <c r="Z81" t="s">
        <v>160</v>
      </c>
      <c r="AA81">
        <v>2</v>
      </c>
      <c r="AB81" t="s">
        <v>161</v>
      </c>
      <c r="AC81" t="s">
        <v>155</v>
      </c>
      <c r="AD81" t="s">
        <v>162</v>
      </c>
      <c r="AE81" t="s">
        <v>359</v>
      </c>
      <c r="AF81" t="s">
        <v>360</v>
      </c>
      <c r="AG81" t="s">
        <v>361</v>
      </c>
    </row>
    <row r="82" spans="1:34" x14ac:dyDescent="0.25">
      <c r="A82">
        <v>16269</v>
      </c>
      <c r="B82" t="s">
        <v>246</v>
      </c>
      <c r="C82" t="s">
        <v>1</v>
      </c>
      <c r="D82" t="s">
        <v>199</v>
      </c>
      <c r="E82" t="s">
        <v>292</v>
      </c>
      <c r="F82" t="s">
        <v>117</v>
      </c>
      <c r="G82" t="s">
        <v>96</v>
      </c>
      <c r="H82" s="2">
        <v>3000</v>
      </c>
      <c r="I82" s="2">
        <v>3000</v>
      </c>
      <c r="J82" s="2">
        <v>3051.78</v>
      </c>
      <c r="K82">
        <v>0</v>
      </c>
      <c r="L82">
        <v>0</v>
      </c>
      <c r="M82">
        <v>0</v>
      </c>
      <c r="N82" s="2">
        <v>3051.78</v>
      </c>
      <c r="O82" s="2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155</v>
      </c>
      <c r="X82" t="s">
        <v>221</v>
      </c>
      <c r="Y82">
        <v>6581</v>
      </c>
      <c r="Z82" t="s">
        <v>160</v>
      </c>
      <c r="AA82">
        <v>2</v>
      </c>
      <c r="AB82" t="s">
        <v>161</v>
      </c>
      <c r="AC82" t="s">
        <v>155</v>
      </c>
      <c r="AD82" t="s">
        <v>162</v>
      </c>
      <c r="AE82" t="s">
        <v>359</v>
      </c>
      <c r="AF82" t="s">
        <v>360</v>
      </c>
      <c r="AG82" t="s">
        <v>361</v>
      </c>
    </row>
    <row r="83" spans="1:34" x14ac:dyDescent="0.25">
      <c r="A83">
        <v>18115</v>
      </c>
      <c r="B83" t="s">
        <v>246</v>
      </c>
      <c r="C83" t="s">
        <v>1</v>
      </c>
      <c r="D83" t="s">
        <v>198</v>
      </c>
      <c r="E83" t="s">
        <v>965</v>
      </c>
      <c r="F83" t="s">
        <v>117</v>
      </c>
      <c r="G83" t="s">
        <v>88</v>
      </c>
      <c r="H83" s="2">
        <v>3000</v>
      </c>
      <c r="I83" s="2">
        <v>3000</v>
      </c>
      <c r="J83" s="2">
        <v>3004.98</v>
      </c>
      <c r="K83">
        <v>0</v>
      </c>
      <c r="L83">
        <v>0</v>
      </c>
      <c r="M83">
        <v>0</v>
      </c>
      <c r="N83" s="2">
        <v>3004.98</v>
      </c>
      <c r="O83" s="2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155</v>
      </c>
      <c r="X83" t="s">
        <v>221</v>
      </c>
      <c r="Y83">
        <v>7624</v>
      </c>
      <c r="Z83" t="s">
        <v>160</v>
      </c>
      <c r="AA83">
        <v>2</v>
      </c>
      <c r="AB83" t="s">
        <v>161</v>
      </c>
      <c r="AC83" t="s">
        <v>155</v>
      </c>
      <c r="AD83" t="s">
        <v>162</v>
      </c>
      <c r="AE83" t="s">
        <v>359</v>
      </c>
      <c r="AF83" t="s">
        <v>360</v>
      </c>
      <c r="AG83" t="s">
        <v>361</v>
      </c>
    </row>
    <row r="84" spans="1:34" x14ac:dyDescent="0.25">
      <c r="A84">
        <v>21930</v>
      </c>
      <c r="B84" t="s">
        <v>246</v>
      </c>
      <c r="C84" t="s">
        <v>1</v>
      </c>
      <c r="D84" t="s">
        <v>286</v>
      </c>
      <c r="E84" t="s">
        <v>616</v>
      </c>
      <c r="F84" t="s">
        <v>117</v>
      </c>
      <c r="G84" t="s">
        <v>689</v>
      </c>
      <c r="H84" s="2">
        <v>10016.59</v>
      </c>
      <c r="I84" s="2">
        <v>10016.59</v>
      </c>
      <c r="J84" s="2">
        <v>10016.59</v>
      </c>
      <c r="K84">
        <v>0</v>
      </c>
      <c r="L84">
        <v>123.28</v>
      </c>
      <c r="M84">
        <v>0</v>
      </c>
      <c r="N84" s="2">
        <v>10174.16</v>
      </c>
      <c r="O84" s="2">
        <v>10050.879999999999</v>
      </c>
      <c r="P84" s="1">
        <v>45247</v>
      </c>
      <c r="Q84" s="1">
        <v>45219</v>
      </c>
      <c r="R84" s="1">
        <v>45219</v>
      </c>
      <c r="S84" s="1">
        <v>45219</v>
      </c>
      <c r="T84" s="1">
        <v>45219</v>
      </c>
      <c r="U84" s="1">
        <v>45222</v>
      </c>
      <c r="V84" s="1">
        <v>45247</v>
      </c>
      <c r="W84" t="s">
        <v>155</v>
      </c>
      <c r="X84" t="s">
        <v>159</v>
      </c>
      <c r="Z84" t="s">
        <v>160</v>
      </c>
      <c r="AA84">
        <v>2</v>
      </c>
      <c r="AB84" t="s">
        <v>161</v>
      </c>
      <c r="AC84" t="s">
        <v>155</v>
      </c>
      <c r="AD84" t="s">
        <v>162</v>
      </c>
      <c r="AE84" t="s">
        <v>359</v>
      </c>
      <c r="AF84" t="s">
        <v>360</v>
      </c>
      <c r="AG84" t="s">
        <v>361</v>
      </c>
      <c r="AH84" t="s">
        <v>191</v>
      </c>
    </row>
    <row r="85" spans="1:34" x14ac:dyDescent="0.25">
      <c r="A85">
        <v>21923</v>
      </c>
      <c r="B85" t="s">
        <v>246</v>
      </c>
      <c r="C85" t="s">
        <v>252</v>
      </c>
      <c r="D85" t="s">
        <v>279</v>
      </c>
      <c r="E85" t="s">
        <v>614</v>
      </c>
      <c r="F85" t="s">
        <v>117</v>
      </c>
      <c r="G85" t="s">
        <v>689</v>
      </c>
      <c r="H85" s="2">
        <v>1081.79</v>
      </c>
      <c r="I85" s="2">
        <v>1081.79</v>
      </c>
      <c r="J85" s="2">
        <v>1081.79</v>
      </c>
      <c r="K85">
        <v>0</v>
      </c>
      <c r="L85">
        <v>12.97</v>
      </c>
      <c r="M85">
        <v>0</v>
      </c>
      <c r="N85" s="2">
        <v>1098.47</v>
      </c>
      <c r="O85" s="2">
        <v>1085.5</v>
      </c>
      <c r="P85" s="1">
        <v>45246</v>
      </c>
      <c r="Q85" s="1">
        <v>45219</v>
      </c>
      <c r="R85" s="1">
        <v>45219</v>
      </c>
      <c r="S85" s="1">
        <v>45219</v>
      </c>
      <c r="T85" s="1">
        <v>45219</v>
      </c>
      <c r="U85" s="1">
        <v>45219</v>
      </c>
      <c r="V85" s="1">
        <v>45246</v>
      </c>
      <c r="W85" t="s">
        <v>155</v>
      </c>
      <c r="X85" t="s">
        <v>159</v>
      </c>
      <c r="Z85" t="s">
        <v>160</v>
      </c>
      <c r="AA85">
        <v>2</v>
      </c>
      <c r="AB85" t="s">
        <v>161</v>
      </c>
      <c r="AC85" t="s">
        <v>155</v>
      </c>
      <c r="AD85" t="s">
        <v>162</v>
      </c>
      <c r="AE85" t="s">
        <v>359</v>
      </c>
      <c r="AF85" t="s">
        <v>360</v>
      </c>
      <c r="AG85" t="s">
        <v>361</v>
      </c>
      <c r="AH85" t="s">
        <v>191</v>
      </c>
    </row>
    <row r="86" spans="1:34" x14ac:dyDescent="0.25">
      <c r="A86">
        <v>19436</v>
      </c>
      <c r="B86" t="s">
        <v>246</v>
      </c>
      <c r="C86" t="s">
        <v>252</v>
      </c>
      <c r="D86" t="s">
        <v>262</v>
      </c>
      <c r="E86" t="s">
        <v>613</v>
      </c>
      <c r="F86" t="s">
        <v>117</v>
      </c>
      <c r="G86" t="s">
        <v>87</v>
      </c>
      <c r="H86" s="2">
        <v>10000</v>
      </c>
      <c r="I86" s="2">
        <v>10000</v>
      </c>
      <c r="J86" s="2">
        <v>10000</v>
      </c>
      <c r="K86">
        <v>0</v>
      </c>
      <c r="L86">
        <v>0</v>
      </c>
      <c r="M86">
        <v>0</v>
      </c>
      <c r="N86" s="2">
        <v>10000</v>
      </c>
      <c r="O86" s="2">
        <v>10000</v>
      </c>
      <c r="P86" s="1">
        <v>45218</v>
      </c>
      <c r="Q86" s="1">
        <v>45211</v>
      </c>
      <c r="R86" s="1">
        <v>45219</v>
      </c>
      <c r="S86" s="1">
        <v>45219</v>
      </c>
      <c r="T86" s="1">
        <v>45217</v>
      </c>
      <c r="U86" s="1">
        <v>45217</v>
      </c>
      <c r="V86" s="1">
        <v>45219</v>
      </c>
      <c r="W86" t="s">
        <v>155</v>
      </c>
      <c r="X86" t="s">
        <v>159</v>
      </c>
      <c r="Z86" t="s">
        <v>163</v>
      </c>
      <c r="AA86">
        <v>2</v>
      </c>
      <c r="AB86" t="s">
        <v>161</v>
      </c>
      <c r="AC86" t="s">
        <v>155</v>
      </c>
      <c r="AD86" t="s">
        <v>162</v>
      </c>
      <c r="AE86" t="s">
        <v>359</v>
      </c>
      <c r="AF86" t="s">
        <v>360</v>
      </c>
      <c r="AG86" t="s">
        <v>361</v>
      </c>
      <c r="AH86" t="s">
        <v>191</v>
      </c>
    </row>
    <row r="87" spans="1:34" x14ac:dyDescent="0.25">
      <c r="A87">
        <v>19247</v>
      </c>
      <c r="B87" t="s">
        <v>246</v>
      </c>
      <c r="C87" t="s">
        <v>1</v>
      </c>
      <c r="D87" t="s">
        <v>285</v>
      </c>
      <c r="E87" t="s">
        <v>615</v>
      </c>
      <c r="F87" t="s">
        <v>117</v>
      </c>
      <c r="G87" t="s">
        <v>88</v>
      </c>
      <c r="H87" s="2">
        <v>14400</v>
      </c>
      <c r="I87" s="2">
        <v>14400</v>
      </c>
      <c r="J87" s="2">
        <v>14423.89</v>
      </c>
      <c r="K87">
        <v>0</v>
      </c>
      <c r="L87">
        <v>0</v>
      </c>
      <c r="M87">
        <v>0</v>
      </c>
      <c r="N87" s="2">
        <v>14423.89</v>
      </c>
      <c r="O87" s="2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155</v>
      </c>
      <c r="X87" t="s">
        <v>221</v>
      </c>
      <c r="Y87">
        <v>7634</v>
      </c>
      <c r="Z87" t="s">
        <v>160</v>
      </c>
      <c r="AA87">
        <v>2</v>
      </c>
      <c r="AB87" t="s">
        <v>161</v>
      </c>
      <c r="AC87" t="s">
        <v>155</v>
      </c>
      <c r="AD87" t="s">
        <v>162</v>
      </c>
      <c r="AE87" t="s">
        <v>359</v>
      </c>
      <c r="AF87" t="s">
        <v>360</v>
      </c>
      <c r="AG87" t="s">
        <v>361</v>
      </c>
    </row>
    <row r="88" spans="1:34" x14ac:dyDescent="0.25">
      <c r="A88">
        <v>21781</v>
      </c>
      <c r="B88" t="s">
        <v>246</v>
      </c>
      <c r="C88" t="s">
        <v>1</v>
      </c>
      <c r="D88" t="s">
        <v>200</v>
      </c>
      <c r="E88" t="s">
        <v>1352</v>
      </c>
      <c r="F88" t="s">
        <v>1036</v>
      </c>
      <c r="G88" t="s">
        <v>689</v>
      </c>
      <c r="H88" s="2">
        <v>1760.68</v>
      </c>
      <c r="I88" s="2">
        <v>1760.68</v>
      </c>
      <c r="J88" s="2">
        <v>1760.68</v>
      </c>
      <c r="K88">
        <v>0</v>
      </c>
      <c r="L88">
        <v>11.6</v>
      </c>
      <c r="M88">
        <v>0</v>
      </c>
      <c r="N88" s="2">
        <v>1772.28</v>
      </c>
      <c r="O88" s="2">
        <v>1760.68</v>
      </c>
      <c r="P88" s="1">
        <v>45239</v>
      </c>
      <c r="Q88" s="1">
        <v>45229</v>
      </c>
      <c r="R88" s="1">
        <v>45229</v>
      </c>
      <c r="S88" s="1">
        <v>45229</v>
      </c>
      <c r="T88" s="1">
        <v>45229</v>
      </c>
      <c r="U88" s="1">
        <v>45230</v>
      </c>
      <c r="V88" s="1">
        <v>45239</v>
      </c>
      <c r="W88" t="s">
        <v>155</v>
      </c>
      <c r="X88" t="s">
        <v>159</v>
      </c>
      <c r="Z88" t="s">
        <v>160</v>
      </c>
      <c r="AA88">
        <v>2</v>
      </c>
      <c r="AB88" t="s">
        <v>161</v>
      </c>
      <c r="AC88" t="s">
        <v>155</v>
      </c>
      <c r="AD88" t="s">
        <v>162</v>
      </c>
      <c r="AE88" t="s">
        <v>359</v>
      </c>
      <c r="AF88" t="s">
        <v>360</v>
      </c>
      <c r="AG88" t="s">
        <v>361</v>
      </c>
      <c r="AH88" t="s">
        <v>191</v>
      </c>
    </row>
    <row r="89" spans="1:34" x14ac:dyDescent="0.25">
      <c r="A89">
        <v>18092</v>
      </c>
      <c r="B89" t="s">
        <v>246</v>
      </c>
      <c r="C89" t="s">
        <v>1</v>
      </c>
      <c r="D89" t="s">
        <v>200</v>
      </c>
      <c r="E89" t="s">
        <v>1352</v>
      </c>
      <c r="F89" t="s">
        <v>1036</v>
      </c>
      <c r="G89" t="s">
        <v>164</v>
      </c>
      <c r="H89" s="2">
        <v>1750</v>
      </c>
      <c r="I89" s="2">
        <v>1750</v>
      </c>
      <c r="J89" s="2">
        <v>1754.67</v>
      </c>
      <c r="K89">
        <v>0</v>
      </c>
      <c r="L89">
        <v>0</v>
      </c>
      <c r="M89">
        <v>0</v>
      </c>
      <c r="N89" s="2">
        <v>1754.67</v>
      </c>
      <c r="O89" s="2">
        <v>1754.67</v>
      </c>
      <c r="P89" s="1">
        <v>45182</v>
      </c>
      <c r="Q89" s="1">
        <v>45161</v>
      </c>
      <c r="R89" s="1">
        <v>45229</v>
      </c>
      <c r="S89" s="1">
        <v>45229</v>
      </c>
      <c r="T89" s="1">
        <v>45201</v>
      </c>
      <c r="U89" s="1">
        <v>45202</v>
      </c>
      <c r="V89" s="1">
        <v>45202</v>
      </c>
      <c r="W89" t="s">
        <v>155</v>
      </c>
      <c r="X89" t="s">
        <v>221</v>
      </c>
      <c r="Y89">
        <v>6588</v>
      </c>
      <c r="Z89" t="s">
        <v>160</v>
      </c>
      <c r="AA89">
        <v>2</v>
      </c>
      <c r="AB89" t="s">
        <v>161</v>
      </c>
      <c r="AC89" t="s">
        <v>155</v>
      </c>
      <c r="AD89" t="s">
        <v>162</v>
      </c>
      <c r="AE89" t="s">
        <v>359</v>
      </c>
      <c r="AF89" t="s">
        <v>360</v>
      </c>
      <c r="AG89" t="s">
        <v>361</v>
      </c>
    </row>
    <row r="90" spans="1:34" x14ac:dyDescent="0.25">
      <c r="A90">
        <v>17162</v>
      </c>
      <c r="B90" t="s">
        <v>246</v>
      </c>
      <c r="C90" t="s">
        <v>1</v>
      </c>
      <c r="D90" t="s">
        <v>204</v>
      </c>
      <c r="E90" t="s">
        <v>411</v>
      </c>
      <c r="F90" t="s">
        <v>117</v>
      </c>
      <c r="G90" t="s">
        <v>91</v>
      </c>
      <c r="H90" s="2">
        <v>4000</v>
      </c>
      <c r="I90" s="2">
        <v>4000</v>
      </c>
      <c r="J90" s="2">
        <v>4039.3</v>
      </c>
      <c r="K90">
        <v>0</v>
      </c>
      <c r="L90">
        <v>0</v>
      </c>
      <c r="M90">
        <v>0</v>
      </c>
      <c r="N90" s="2">
        <v>4039.3</v>
      </c>
      <c r="O90" s="2">
        <v>4039.3</v>
      </c>
      <c r="P90" s="1">
        <v>45140</v>
      </c>
      <c r="Q90" s="1">
        <v>45129</v>
      </c>
      <c r="R90" s="1">
        <v>45229</v>
      </c>
      <c r="S90" s="1">
        <v>45229</v>
      </c>
      <c r="T90" s="1">
        <v>45194</v>
      </c>
      <c r="U90" s="1">
        <v>45195</v>
      </c>
      <c r="V90" s="1">
        <v>45195</v>
      </c>
      <c r="W90" t="s">
        <v>155</v>
      </c>
      <c r="X90" t="s">
        <v>221</v>
      </c>
      <c r="Y90">
        <v>6584</v>
      </c>
      <c r="Z90" t="s">
        <v>160</v>
      </c>
      <c r="AA90">
        <v>2</v>
      </c>
      <c r="AB90" t="s">
        <v>161</v>
      </c>
      <c r="AC90" t="s">
        <v>155</v>
      </c>
      <c r="AD90" t="s">
        <v>162</v>
      </c>
      <c r="AE90" t="s">
        <v>359</v>
      </c>
      <c r="AF90" t="s">
        <v>360</v>
      </c>
      <c r="AG90" t="s">
        <v>361</v>
      </c>
    </row>
    <row r="91" spans="1:34" x14ac:dyDescent="0.25">
      <c r="A91">
        <v>16734</v>
      </c>
      <c r="B91" t="s">
        <v>246</v>
      </c>
      <c r="C91" t="s">
        <v>1</v>
      </c>
      <c r="D91" t="s">
        <v>284</v>
      </c>
      <c r="E91" t="s">
        <v>367</v>
      </c>
      <c r="F91" t="s">
        <v>117</v>
      </c>
      <c r="G91" t="s">
        <v>92</v>
      </c>
      <c r="H91" s="2">
        <v>1000</v>
      </c>
      <c r="I91" s="2">
        <v>1000</v>
      </c>
      <c r="J91" s="2">
        <v>1015.8</v>
      </c>
      <c r="K91">
        <v>0</v>
      </c>
      <c r="L91">
        <v>0</v>
      </c>
      <c r="M91">
        <v>0</v>
      </c>
      <c r="N91" s="2">
        <v>1015.8</v>
      </c>
      <c r="O91" s="2">
        <v>1015.8</v>
      </c>
      <c r="P91" s="1">
        <v>45110</v>
      </c>
      <c r="Q91" s="1">
        <v>45094</v>
      </c>
      <c r="R91" s="1">
        <v>45229</v>
      </c>
      <c r="S91" s="1">
        <v>45229</v>
      </c>
      <c r="T91" s="1">
        <v>45229</v>
      </c>
      <c r="U91" s="1">
        <v>45230</v>
      </c>
      <c r="V91" s="1">
        <v>45230</v>
      </c>
      <c r="W91" t="s">
        <v>155</v>
      </c>
      <c r="X91" t="s">
        <v>221</v>
      </c>
      <c r="Y91">
        <v>6583</v>
      </c>
      <c r="Z91" t="s">
        <v>160</v>
      </c>
      <c r="AA91">
        <v>2</v>
      </c>
      <c r="AB91" t="s">
        <v>161</v>
      </c>
      <c r="AC91" t="s">
        <v>155</v>
      </c>
      <c r="AD91" t="s">
        <v>162</v>
      </c>
      <c r="AE91" t="s">
        <v>359</v>
      </c>
      <c r="AF91" t="s">
        <v>360</v>
      </c>
      <c r="AG91" t="s">
        <v>361</v>
      </c>
    </row>
    <row r="92" spans="1:34" x14ac:dyDescent="0.25">
      <c r="A92">
        <v>16019</v>
      </c>
      <c r="B92" t="s">
        <v>246</v>
      </c>
      <c r="C92" t="s">
        <v>1</v>
      </c>
      <c r="D92" t="s">
        <v>202</v>
      </c>
      <c r="E92" t="s">
        <v>294</v>
      </c>
      <c r="F92" t="s">
        <v>117</v>
      </c>
      <c r="G92" t="s">
        <v>95</v>
      </c>
      <c r="H92" s="2">
        <v>1500</v>
      </c>
      <c r="I92" s="2">
        <v>1500</v>
      </c>
      <c r="J92" s="2">
        <v>1525.89</v>
      </c>
      <c r="K92">
        <v>0</v>
      </c>
      <c r="L92">
        <v>0</v>
      </c>
      <c r="M92">
        <v>0</v>
      </c>
      <c r="N92" s="2">
        <v>1525.89</v>
      </c>
      <c r="O92" s="2">
        <v>1525.89</v>
      </c>
      <c r="P92" s="1">
        <v>45057</v>
      </c>
      <c r="Q92" s="1">
        <v>45052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155</v>
      </c>
      <c r="X92" t="s">
        <v>221</v>
      </c>
      <c r="Y92">
        <v>6577</v>
      </c>
      <c r="Z92" t="s">
        <v>160</v>
      </c>
      <c r="AA92">
        <v>2</v>
      </c>
      <c r="AB92" t="s">
        <v>161</v>
      </c>
      <c r="AC92" t="s">
        <v>155</v>
      </c>
      <c r="AD92" t="s">
        <v>162</v>
      </c>
      <c r="AE92" t="s">
        <v>359</v>
      </c>
      <c r="AF92" t="s">
        <v>360</v>
      </c>
      <c r="AG92" t="s">
        <v>361</v>
      </c>
    </row>
    <row r="93" spans="1:34" x14ac:dyDescent="0.25">
      <c r="A93">
        <v>19509</v>
      </c>
      <c r="B93" t="s">
        <v>246</v>
      </c>
      <c r="C93" t="s">
        <v>252</v>
      </c>
      <c r="D93" t="s">
        <v>272</v>
      </c>
      <c r="E93" t="s">
        <v>668</v>
      </c>
      <c r="F93" t="s">
        <v>117</v>
      </c>
      <c r="G93" t="s">
        <v>87</v>
      </c>
      <c r="H93" s="2">
        <v>15000</v>
      </c>
      <c r="I93" s="2">
        <v>15000</v>
      </c>
      <c r="J93" s="2">
        <v>15000</v>
      </c>
      <c r="K93">
        <v>0</v>
      </c>
      <c r="L93">
        <v>0</v>
      </c>
      <c r="M93">
        <v>0</v>
      </c>
      <c r="N93" s="2">
        <v>15000</v>
      </c>
      <c r="O93" s="2">
        <v>15000</v>
      </c>
      <c r="P93" s="1">
        <v>45229</v>
      </c>
      <c r="Q93" s="1">
        <v>45220</v>
      </c>
      <c r="R93" s="1">
        <v>45229</v>
      </c>
      <c r="S93" s="1">
        <v>45229</v>
      </c>
      <c r="T93" s="1">
        <v>45229</v>
      </c>
      <c r="U93" s="1">
        <v>45229</v>
      </c>
      <c r="V93" s="1">
        <v>45229</v>
      </c>
      <c r="W93" t="s">
        <v>155</v>
      </c>
      <c r="X93" t="s">
        <v>159</v>
      </c>
      <c r="Z93" t="s">
        <v>163</v>
      </c>
      <c r="AA93">
        <v>2</v>
      </c>
      <c r="AB93" t="s">
        <v>161</v>
      </c>
      <c r="AC93" t="s">
        <v>155</v>
      </c>
      <c r="AD93" t="s">
        <v>162</v>
      </c>
      <c r="AE93" t="s">
        <v>359</v>
      </c>
      <c r="AF93" t="s">
        <v>360</v>
      </c>
      <c r="AG93" t="s">
        <v>361</v>
      </c>
      <c r="AH93" t="s">
        <v>191</v>
      </c>
    </row>
    <row r="94" spans="1:34" x14ac:dyDescent="0.25">
      <c r="A94">
        <v>19600</v>
      </c>
      <c r="B94" t="s">
        <v>246</v>
      </c>
      <c r="C94" t="s">
        <v>1</v>
      </c>
      <c r="D94" t="s">
        <v>197</v>
      </c>
      <c r="E94" t="s">
        <v>669</v>
      </c>
      <c r="F94" t="s">
        <v>117</v>
      </c>
      <c r="G94" t="s">
        <v>87</v>
      </c>
      <c r="H94" s="2">
        <v>7500</v>
      </c>
      <c r="I94" s="2">
        <v>7500</v>
      </c>
      <c r="J94" s="2">
        <v>7500</v>
      </c>
      <c r="K94">
        <v>0</v>
      </c>
      <c r="L94">
        <v>0</v>
      </c>
      <c r="M94">
        <v>0</v>
      </c>
      <c r="N94" s="2">
        <v>7500</v>
      </c>
      <c r="O94" s="2">
        <v>7500</v>
      </c>
      <c r="P94" s="1">
        <v>45229</v>
      </c>
      <c r="Q94" s="1">
        <v>45221</v>
      </c>
      <c r="R94" s="1">
        <v>45229</v>
      </c>
      <c r="S94" s="1">
        <v>45229</v>
      </c>
      <c r="T94" s="1">
        <v>45225</v>
      </c>
      <c r="U94" s="1">
        <v>45225</v>
      </c>
      <c r="V94" s="1">
        <v>45229</v>
      </c>
      <c r="W94" t="s">
        <v>155</v>
      </c>
      <c r="X94" t="s">
        <v>159</v>
      </c>
      <c r="Z94" t="s">
        <v>163</v>
      </c>
      <c r="AA94">
        <v>2</v>
      </c>
      <c r="AB94" t="s">
        <v>161</v>
      </c>
      <c r="AC94" t="s">
        <v>155</v>
      </c>
      <c r="AD94" t="s">
        <v>162</v>
      </c>
      <c r="AE94" t="s">
        <v>359</v>
      </c>
      <c r="AF94" t="s">
        <v>360</v>
      </c>
      <c r="AG94" t="s">
        <v>361</v>
      </c>
      <c r="AH94" t="s">
        <v>191</v>
      </c>
    </row>
    <row r="95" spans="1:34" x14ac:dyDescent="0.25">
      <c r="A95">
        <v>22093</v>
      </c>
      <c r="B95" t="s">
        <v>246</v>
      </c>
      <c r="C95" t="s">
        <v>1</v>
      </c>
      <c r="D95" t="s">
        <v>289</v>
      </c>
      <c r="E95" t="s">
        <v>688</v>
      </c>
      <c r="F95" t="s">
        <v>117</v>
      </c>
      <c r="G95" t="s">
        <v>87</v>
      </c>
      <c r="H95" s="2">
        <v>50000</v>
      </c>
      <c r="I95" s="2">
        <v>50000</v>
      </c>
      <c r="J95" s="2">
        <v>50000</v>
      </c>
      <c r="K95">
        <v>0</v>
      </c>
      <c r="L95">
        <v>0</v>
      </c>
      <c r="M95">
        <v>0</v>
      </c>
      <c r="N95" s="2">
        <v>50000</v>
      </c>
      <c r="O95" s="2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155</v>
      </c>
      <c r="X95" t="s">
        <v>159</v>
      </c>
      <c r="Z95" t="s">
        <v>160</v>
      </c>
      <c r="AA95">
        <v>2</v>
      </c>
      <c r="AB95" t="s">
        <v>161</v>
      </c>
      <c r="AC95" t="s">
        <v>155</v>
      </c>
      <c r="AD95" t="s">
        <v>162</v>
      </c>
      <c r="AE95" t="s">
        <v>359</v>
      </c>
      <c r="AF95" t="s">
        <v>360</v>
      </c>
      <c r="AG95" t="s">
        <v>361</v>
      </c>
      <c r="AH95" t="s">
        <v>191</v>
      </c>
    </row>
    <row r="96" spans="1:34" x14ac:dyDescent="0.25">
      <c r="A96">
        <v>22094</v>
      </c>
      <c r="B96" t="s">
        <v>246</v>
      </c>
      <c r="C96" t="s">
        <v>1</v>
      </c>
      <c r="D96" t="s">
        <v>289</v>
      </c>
      <c r="E96" t="s">
        <v>688</v>
      </c>
      <c r="F96" t="s">
        <v>117</v>
      </c>
      <c r="G96" t="s">
        <v>87</v>
      </c>
      <c r="H96" s="2">
        <v>4745.12</v>
      </c>
      <c r="I96" s="2">
        <v>4745.12</v>
      </c>
      <c r="J96" s="2">
        <v>4745.12</v>
      </c>
      <c r="K96">
        <v>0</v>
      </c>
      <c r="L96">
        <v>51.47</v>
      </c>
      <c r="M96">
        <v>0</v>
      </c>
      <c r="N96" s="2">
        <v>4796.59</v>
      </c>
      <c r="O96" s="2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155</v>
      </c>
      <c r="X96" t="s">
        <v>159</v>
      </c>
      <c r="Z96" t="s">
        <v>160</v>
      </c>
      <c r="AA96">
        <v>2</v>
      </c>
      <c r="AB96" t="s">
        <v>161</v>
      </c>
      <c r="AC96" t="s">
        <v>155</v>
      </c>
      <c r="AD96" t="s">
        <v>162</v>
      </c>
      <c r="AE96" t="s">
        <v>359</v>
      </c>
      <c r="AF96" t="s">
        <v>360</v>
      </c>
      <c r="AG96" t="s">
        <v>361</v>
      </c>
      <c r="AH96" t="s">
        <v>191</v>
      </c>
    </row>
    <row r="97" spans="1:34" x14ac:dyDescent="0.25">
      <c r="A97">
        <v>22095</v>
      </c>
      <c r="B97" t="s">
        <v>246</v>
      </c>
      <c r="C97" t="s">
        <v>1</v>
      </c>
      <c r="D97" t="s">
        <v>289</v>
      </c>
      <c r="E97" t="s">
        <v>688</v>
      </c>
      <c r="F97" t="s">
        <v>117</v>
      </c>
      <c r="G97" t="s">
        <v>87</v>
      </c>
      <c r="H97" s="2">
        <v>50000</v>
      </c>
      <c r="I97" s="2">
        <v>50000</v>
      </c>
      <c r="J97" s="2">
        <v>50000</v>
      </c>
      <c r="K97">
        <v>0</v>
      </c>
      <c r="L97">
        <v>0</v>
      </c>
      <c r="M97">
        <v>0</v>
      </c>
      <c r="N97" s="2">
        <v>50000</v>
      </c>
      <c r="O97" s="2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155</v>
      </c>
      <c r="X97" t="s">
        <v>159</v>
      </c>
      <c r="Z97" t="s">
        <v>160</v>
      </c>
      <c r="AA97">
        <v>2</v>
      </c>
      <c r="AB97" t="s">
        <v>161</v>
      </c>
      <c r="AC97" t="s">
        <v>155</v>
      </c>
      <c r="AD97" t="s">
        <v>162</v>
      </c>
      <c r="AE97" t="s">
        <v>359</v>
      </c>
      <c r="AF97" t="s">
        <v>360</v>
      </c>
      <c r="AG97" t="s">
        <v>361</v>
      </c>
      <c r="AH97" t="s">
        <v>191</v>
      </c>
    </row>
    <row r="98" spans="1:34" x14ac:dyDescent="0.25">
      <c r="A98">
        <v>21756</v>
      </c>
      <c r="B98" t="s">
        <v>246</v>
      </c>
      <c r="C98" t="s">
        <v>252</v>
      </c>
      <c r="D98" t="s">
        <v>272</v>
      </c>
      <c r="E98" t="s">
        <v>668</v>
      </c>
      <c r="F98" t="s">
        <v>117</v>
      </c>
      <c r="G98" t="s">
        <v>88</v>
      </c>
      <c r="H98" s="2">
        <v>11921.45</v>
      </c>
      <c r="I98" s="2">
        <v>11921.45</v>
      </c>
      <c r="J98" s="2">
        <v>11921.45</v>
      </c>
      <c r="K98">
        <v>0</v>
      </c>
      <c r="L98">
        <v>0</v>
      </c>
      <c r="M98">
        <v>0</v>
      </c>
      <c r="N98" s="2">
        <v>11921.45</v>
      </c>
      <c r="O98" s="2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155</v>
      </c>
      <c r="X98" t="s">
        <v>221</v>
      </c>
      <c r="Y98">
        <v>9849</v>
      </c>
      <c r="Z98" t="s">
        <v>163</v>
      </c>
      <c r="AA98">
        <v>2</v>
      </c>
      <c r="AB98" t="s">
        <v>161</v>
      </c>
      <c r="AC98" t="s">
        <v>155</v>
      </c>
      <c r="AD98" t="s">
        <v>162</v>
      </c>
      <c r="AE98" t="s">
        <v>359</v>
      </c>
      <c r="AF98" t="s">
        <v>360</v>
      </c>
      <c r="AG98" t="s">
        <v>361</v>
      </c>
    </row>
    <row r="99" spans="1:34" x14ac:dyDescent="0.25">
      <c r="A99">
        <v>21757</v>
      </c>
      <c r="B99" t="s">
        <v>246</v>
      </c>
      <c r="C99" t="s">
        <v>252</v>
      </c>
      <c r="D99" t="s">
        <v>272</v>
      </c>
      <c r="E99" t="s">
        <v>668</v>
      </c>
      <c r="F99" t="s">
        <v>117</v>
      </c>
      <c r="G99" t="s">
        <v>88</v>
      </c>
      <c r="H99" s="2">
        <v>11921.44</v>
      </c>
      <c r="I99" s="2">
        <v>11921.44</v>
      </c>
      <c r="J99" s="2">
        <v>11921.44</v>
      </c>
      <c r="K99">
        <v>0</v>
      </c>
      <c r="L99">
        <v>0</v>
      </c>
      <c r="M99">
        <v>0</v>
      </c>
      <c r="N99" s="2">
        <v>11921.44</v>
      </c>
      <c r="O99" s="2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155</v>
      </c>
      <c r="X99" t="s">
        <v>221</v>
      </c>
      <c r="Y99">
        <v>9850</v>
      </c>
      <c r="Z99" t="s">
        <v>163</v>
      </c>
      <c r="AA99">
        <v>2</v>
      </c>
      <c r="AB99" t="s">
        <v>161</v>
      </c>
      <c r="AC99" t="s">
        <v>155</v>
      </c>
      <c r="AD99" t="s">
        <v>162</v>
      </c>
      <c r="AE99" t="s">
        <v>359</v>
      </c>
      <c r="AF99" t="s">
        <v>360</v>
      </c>
      <c r="AG99" t="s">
        <v>361</v>
      </c>
    </row>
    <row r="100" spans="1:34" x14ac:dyDescent="0.25">
      <c r="A100">
        <v>16069</v>
      </c>
      <c r="B100" t="s">
        <v>246</v>
      </c>
      <c r="C100" t="s">
        <v>1</v>
      </c>
      <c r="D100" t="s">
        <v>249</v>
      </c>
      <c r="E100" t="s">
        <v>250</v>
      </c>
      <c r="F100" t="s">
        <v>117</v>
      </c>
      <c r="G100" t="s">
        <v>94</v>
      </c>
      <c r="H100" s="2">
        <v>2400</v>
      </c>
      <c r="I100" s="2">
        <v>2400</v>
      </c>
      <c r="J100" s="2">
        <v>2449.7800000000002</v>
      </c>
      <c r="K100">
        <v>0</v>
      </c>
      <c r="L100">
        <v>0</v>
      </c>
      <c r="M100">
        <v>0</v>
      </c>
      <c r="N100" s="2">
        <v>2449.7800000000002</v>
      </c>
      <c r="O100" s="2">
        <v>2449.7800000000002</v>
      </c>
      <c r="P100" s="1">
        <v>45056</v>
      </c>
      <c r="Q100" s="1">
        <v>45052</v>
      </c>
      <c r="R100" s="1">
        <v>45240</v>
      </c>
      <c r="S100" s="1">
        <v>45240</v>
      </c>
      <c r="T100" s="1">
        <v>45240</v>
      </c>
      <c r="U100" s="1">
        <v>45243</v>
      </c>
      <c r="V100" s="1">
        <v>45243</v>
      </c>
      <c r="W100" t="s">
        <v>155</v>
      </c>
      <c r="X100" t="s">
        <v>221</v>
      </c>
      <c r="Y100">
        <v>7791</v>
      </c>
      <c r="Z100" t="s">
        <v>160</v>
      </c>
      <c r="AA100">
        <v>2</v>
      </c>
      <c r="AB100" t="s">
        <v>161</v>
      </c>
      <c r="AC100" t="s">
        <v>155</v>
      </c>
      <c r="AD100" t="s">
        <v>162</v>
      </c>
      <c r="AE100" t="s">
        <v>359</v>
      </c>
      <c r="AF100" t="s">
        <v>360</v>
      </c>
      <c r="AG100" t="s">
        <v>361</v>
      </c>
    </row>
    <row r="101" spans="1:34" x14ac:dyDescent="0.25">
      <c r="A101">
        <v>16062</v>
      </c>
      <c r="B101" t="s">
        <v>246</v>
      </c>
      <c r="C101" t="s">
        <v>1</v>
      </c>
      <c r="D101" t="s">
        <v>205</v>
      </c>
      <c r="E101" t="s">
        <v>247</v>
      </c>
      <c r="F101" t="s">
        <v>117</v>
      </c>
      <c r="G101" t="s">
        <v>190</v>
      </c>
      <c r="H101" s="2">
        <v>5000</v>
      </c>
      <c r="I101" s="2">
        <v>5000</v>
      </c>
      <c r="J101" s="2">
        <v>5103.71</v>
      </c>
      <c r="K101">
        <v>0</v>
      </c>
      <c r="L101">
        <v>0</v>
      </c>
      <c r="M101">
        <v>0</v>
      </c>
      <c r="N101" s="2">
        <v>5103.71</v>
      </c>
      <c r="O101" s="2">
        <v>5103.71</v>
      </c>
      <c r="P101" s="1">
        <v>45063</v>
      </c>
      <c r="Q101" s="1">
        <v>45052</v>
      </c>
      <c r="R101" s="1">
        <v>45240</v>
      </c>
      <c r="S101" s="1">
        <v>45240</v>
      </c>
      <c r="T101" s="1">
        <v>45233</v>
      </c>
      <c r="U101" s="1">
        <v>45236</v>
      </c>
      <c r="V101" s="1">
        <v>45236</v>
      </c>
      <c r="W101" t="s">
        <v>155</v>
      </c>
      <c r="X101" t="s">
        <v>221</v>
      </c>
      <c r="Y101">
        <v>7793</v>
      </c>
      <c r="Z101" t="s">
        <v>160</v>
      </c>
      <c r="AA101">
        <v>2</v>
      </c>
      <c r="AB101" t="s">
        <v>161</v>
      </c>
      <c r="AC101" t="s">
        <v>155</v>
      </c>
      <c r="AD101" t="s">
        <v>162</v>
      </c>
      <c r="AE101" t="s">
        <v>359</v>
      </c>
      <c r="AF101" t="s">
        <v>360</v>
      </c>
      <c r="AG101" t="s">
        <v>361</v>
      </c>
    </row>
    <row r="102" spans="1:34" x14ac:dyDescent="0.25">
      <c r="A102">
        <v>16593</v>
      </c>
      <c r="B102" t="s">
        <v>246</v>
      </c>
      <c r="C102" t="s">
        <v>1</v>
      </c>
      <c r="D102" t="s">
        <v>201</v>
      </c>
      <c r="E102" t="s">
        <v>290</v>
      </c>
      <c r="F102" t="s">
        <v>117</v>
      </c>
      <c r="G102" t="s">
        <v>97</v>
      </c>
      <c r="H102" s="2">
        <v>1000</v>
      </c>
      <c r="I102" s="2">
        <v>1000</v>
      </c>
      <c r="J102" s="2">
        <v>1020.74</v>
      </c>
      <c r="K102">
        <v>0</v>
      </c>
      <c r="L102">
        <v>0</v>
      </c>
      <c r="M102">
        <v>0</v>
      </c>
      <c r="N102" s="2">
        <v>1020.74</v>
      </c>
      <c r="O102" s="2">
        <v>1020.74</v>
      </c>
      <c r="P102" s="1">
        <v>45083</v>
      </c>
      <c r="Q102" s="1">
        <v>45062</v>
      </c>
      <c r="R102" s="1">
        <v>45240</v>
      </c>
      <c r="S102" s="1">
        <v>45240</v>
      </c>
      <c r="T102" s="1">
        <v>45240</v>
      </c>
      <c r="U102" s="1">
        <v>45243</v>
      </c>
      <c r="V102" s="1">
        <v>45243</v>
      </c>
      <c r="W102" t="s">
        <v>155</v>
      </c>
      <c r="X102" t="s">
        <v>221</v>
      </c>
      <c r="Y102">
        <v>7796</v>
      </c>
      <c r="Z102" t="s">
        <v>160</v>
      </c>
      <c r="AA102">
        <v>2</v>
      </c>
      <c r="AB102" t="s">
        <v>161</v>
      </c>
      <c r="AC102" t="s">
        <v>155</v>
      </c>
      <c r="AD102" t="s">
        <v>162</v>
      </c>
      <c r="AE102" t="s">
        <v>359</v>
      </c>
      <c r="AF102" t="s">
        <v>360</v>
      </c>
      <c r="AG102" t="s">
        <v>361</v>
      </c>
    </row>
    <row r="103" spans="1:34" x14ac:dyDescent="0.25">
      <c r="A103">
        <v>16103</v>
      </c>
      <c r="B103" t="s">
        <v>246</v>
      </c>
      <c r="C103" t="s">
        <v>1</v>
      </c>
      <c r="D103" t="s">
        <v>205</v>
      </c>
      <c r="E103" t="s">
        <v>247</v>
      </c>
      <c r="F103" t="s">
        <v>117</v>
      </c>
      <c r="G103" t="s">
        <v>97</v>
      </c>
      <c r="H103" s="2">
        <v>2500</v>
      </c>
      <c r="I103" s="2">
        <v>2500</v>
      </c>
      <c r="J103" s="2">
        <v>2551.85</v>
      </c>
      <c r="K103">
        <v>0</v>
      </c>
      <c r="L103">
        <v>0</v>
      </c>
      <c r="M103">
        <v>0</v>
      </c>
      <c r="N103" s="2">
        <v>2551.85</v>
      </c>
      <c r="O103" s="2">
        <v>2551.85</v>
      </c>
      <c r="P103" s="1">
        <v>45063</v>
      </c>
      <c r="Q103" s="1">
        <v>45052</v>
      </c>
      <c r="R103" s="1">
        <v>45240</v>
      </c>
      <c r="S103" s="1">
        <v>45240</v>
      </c>
      <c r="T103" s="1">
        <v>45233</v>
      </c>
      <c r="U103" s="1">
        <v>45236</v>
      </c>
      <c r="V103" s="1">
        <v>45236</v>
      </c>
      <c r="W103" t="s">
        <v>155</v>
      </c>
      <c r="X103" t="s">
        <v>221</v>
      </c>
      <c r="Y103">
        <v>7792</v>
      </c>
      <c r="Z103" t="s">
        <v>160</v>
      </c>
      <c r="AA103">
        <v>2</v>
      </c>
      <c r="AB103" t="s">
        <v>161</v>
      </c>
      <c r="AC103" t="s">
        <v>155</v>
      </c>
      <c r="AD103" t="s">
        <v>162</v>
      </c>
      <c r="AE103" t="s">
        <v>359</v>
      </c>
      <c r="AF103" t="s">
        <v>360</v>
      </c>
      <c r="AG103" t="s">
        <v>361</v>
      </c>
    </row>
    <row r="104" spans="1:34" x14ac:dyDescent="0.25">
      <c r="A104">
        <v>16163</v>
      </c>
      <c r="B104" t="s">
        <v>246</v>
      </c>
      <c r="C104" t="s">
        <v>252</v>
      </c>
      <c r="D104" t="s">
        <v>259</v>
      </c>
      <c r="E104" t="s">
        <v>260</v>
      </c>
      <c r="F104" t="s">
        <v>117</v>
      </c>
      <c r="G104" t="s">
        <v>94</v>
      </c>
      <c r="H104" s="2">
        <v>1290</v>
      </c>
      <c r="I104" s="2">
        <v>1290</v>
      </c>
      <c r="J104" s="2">
        <v>1316.76</v>
      </c>
      <c r="K104">
        <v>0</v>
      </c>
      <c r="L104">
        <v>0</v>
      </c>
      <c r="M104">
        <v>0</v>
      </c>
      <c r="N104" s="2">
        <v>1316.76</v>
      </c>
      <c r="O104" s="2">
        <v>1316.76</v>
      </c>
      <c r="P104" s="1">
        <v>45063</v>
      </c>
      <c r="Q104" s="1">
        <v>45054</v>
      </c>
      <c r="R104" s="1">
        <v>45240</v>
      </c>
      <c r="S104" s="1">
        <v>45240</v>
      </c>
      <c r="T104" s="1">
        <v>45240</v>
      </c>
      <c r="U104" s="1">
        <v>45243</v>
      </c>
      <c r="V104" s="1">
        <v>45243</v>
      </c>
      <c r="W104" t="s">
        <v>155</v>
      </c>
      <c r="X104" t="s">
        <v>221</v>
      </c>
      <c r="Y104">
        <v>7794</v>
      </c>
      <c r="Z104" t="s">
        <v>160</v>
      </c>
      <c r="AA104">
        <v>2</v>
      </c>
      <c r="AB104" t="s">
        <v>161</v>
      </c>
      <c r="AC104" t="s">
        <v>155</v>
      </c>
      <c r="AD104" t="s">
        <v>162</v>
      </c>
      <c r="AE104" t="s">
        <v>359</v>
      </c>
      <c r="AF104" t="s">
        <v>360</v>
      </c>
      <c r="AG104" t="s">
        <v>361</v>
      </c>
    </row>
    <row r="105" spans="1:34" x14ac:dyDescent="0.25">
      <c r="A105">
        <v>17245</v>
      </c>
      <c r="B105" t="s">
        <v>246</v>
      </c>
      <c r="C105" t="s">
        <v>252</v>
      </c>
      <c r="D105" t="s">
        <v>258</v>
      </c>
      <c r="E105" t="s">
        <v>422</v>
      </c>
      <c r="F105" t="s">
        <v>117</v>
      </c>
      <c r="G105" t="s">
        <v>88</v>
      </c>
      <c r="H105" s="2">
        <v>10000</v>
      </c>
      <c r="I105" s="2">
        <v>10000</v>
      </c>
      <c r="J105" s="2">
        <v>10061.030000000001</v>
      </c>
      <c r="K105">
        <v>0</v>
      </c>
      <c r="L105">
        <v>0</v>
      </c>
      <c r="M105">
        <v>0</v>
      </c>
      <c r="N105" s="2">
        <v>10061.030000000001</v>
      </c>
      <c r="O105" s="2">
        <v>10061.030000000001</v>
      </c>
      <c r="P105" s="1">
        <v>45148</v>
      </c>
      <c r="Q105" s="1">
        <v>45140</v>
      </c>
      <c r="R105" s="1">
        <v>45240</v>
      </c>
      <c r="S105" s="1">
        <v>45240</v>
      </c>
      <c r="T105" s="1">
        <v>45238</v>
      </c>
      <c r="U105" s="1">
        <v>45239</v>
      </c>
      <c r="V105" s="1">
        <v>45239</v>
      </c>
      <c r="W105" t="s">
        <v>155</v>
      </c>
      <c r="X105" t="s">
        <v>221</v>
      </c>
      <c r="Y105">
        <v>7799</v>
      </c>
      <c r="Z105" t="s">
        <v>160</v>
      </c>
      <c r="AA105">
        <v>2</v>
      </c>
      <c r="AB105" t="s">
        <v>161</v>
      </c>
      <c r="AC105" t="s">
        <v>155</v>
      </c>
      <c r="AD105" t="s">
        <v>162</v>
      </c>
      <c r="AE105" t="s">
        <v>359</v>
      </c>
      <c r="AF105" t="s">
        <v>360</v>
      </c>
      <c r="AG105" t="s">
        <v>361</v>
      </c>
    </row>
    <row r="106" spans="1:34" x14ac:dyDescent="0.25">
      <c r="A106">
        <v>17578</v>
      </c>
      <c r="B106" t="s">
        <v>246</v>
      </c>
      <c r="C106" t="s">
        <v>1</v>
      </c>
      <c r="D106" t="s">
        <v>195</v>
      </c>
      <c r="E106" t="s">
        <v>596</v>
      </c>
      <c r="F106" t="s">
        <v>117</v>
      </c>
      <c r="G106" t="s">
        <v>91</v>
      </c>
      <c r="H106" s="2">
        <v>20000</v>
      </c>
      <c r="I106" s="2">
        <v>20000</v>
      </c>
      <c r="J106" s="2">
        <v>20122.060000000001</v>
      </c>
      <c r="K106">
        <v>0</v>
      </c>
      <c r="L106">
        <v>0</v>
      </c>
      <c r="M106">
        <v>0</v>
      </c>
      <c r="N106" s="2">
        <v>20122.060000000001</v>
      </c>
      <c r="O106" s="2">
        <v>20122.060000000001</v>
      </c>
      <c r="P106" s="1">
        <v>45173</v>
      </c>
      <c r="Q106" s="1">
        <v>45168</v>
      </c>
      <c r="R106" s="1">
        <v>45240</v>
      </c>
      <c r="S106" s="1">
        <v>45240</v>
      </c>
      <c r="T106" s="1">
        <v>45239</v>
      </c>
      <c r="U106" s="1">
        <v>45240</v>
      </c>
      <c r="V106" s="1">
        <v>45240</v>
      </c>
      <c r="W106" t="s">
        <v>155</v>
      </c>
      <c r="X106" t="s">
        <v>221</v>
      </c>
      <c r="Y106">
        <v>7801</v>
      </c>
      <c r="Z106" t="s">
        <v>160</v>
      </c>
      <c r="AA106">
        <v>2</v>
      </c>
      <c r="AB106" t="s">
        <v>161</v>
      </c>
      <c r="AC106" t="s">
        <v>155</v>
      </c>
      <c r="AD106" t="s">
        <v>162</v>
      </c>
      <c r="AE106" t="s">
        <v>359</v>
      </c>
      <c r="AF106" t="s">
        <v>360</v>
      </c>
      <c r="AG106" t="s">
        <v>361</v>
      </c>
    </row>
    <row r="107" spans="1:34" x14ac:dyDescent="0.25">
      <c r="A107">
        <v>17319</v>
      </c>
      <c r="B107" t="s">
        <v>246</v>
      </c>
      <c r="C107" t="s">
        <v>1</v>
      </c>
      <c r="D107" t="s">
        <v>196</v>
      </c>
      <c r="E107" t="s">
        <v>435</v>
      </c>
      <c r="F107" t="s">
        <v>117</v>
      </c>
      <c r="G107" t="s">
        <v>91</v>
      </c>
      <c r="H107" s="2">
        <v>1000</v>
      </c>
      <c r="I107" s="2">
        <v>1000</v>
      </c>
      <c r="J107" s="2">
        <v>1006.1</v>
      </c>
      <c r="K107">
        <v>0</v>
      </c>
      <c r="L107">
        <v>0</v>
      </c>
      <c r="M107">
        <v>0</v>
      </c>
      <c r="N107" s="2">
        <v>1006.1</v>
      </c>
      <c r="O107" s="2">
        <v>1006.1</v>
      </c>
      <c r="P107" s="1">
        <v>45154</v>
      </c>
      <c r="Q107" s="1">
        <v>45145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155</v>
      </c>
      <c r="X107" t="s">
        <v>221</v>
      </c>
      <c r="Y107">
        <v>7800</v>
      </c>
      <c r="Z107" t="s">
        <v>160</v>
      </c>
      <c r="AA107">
        <v>2</v>
      </c>
      <c r="AB107" t="s">
        <v>161</v>
      </c>
      <c r="AC107" t="s">
        <v>155</v>
      </c>
      <c r="AD107" t="s">
        <v>162</v>
      </c>
      <c r="AE107" t="s">
        <v>359</v>
      </c>
      <c r="AF107" t="s">
        <v>360</v>
      </c>
      <c r="AG107" t="s">
        <v>361</v>
      </c>
    </row>
    <row r="108" spans="1:34" x14ac:dyDescent="0.25">
      <c r="A108">
        <v>16270</v>
      </c>
      <c r="B108" t="s">
        <v>246</v>
      </c>
      <c r="C108" t="s">
        <v>1</v>
      </c>
      <c r="D108" t="s">
        <v>199</v>
      </c>
      <c r="E108" t="s">
        <v>292</v>
      </c>
      <c r="F108" t="s">
        <v>117</v>
      </c>
      <c r="G108" t="s">
        <v>97</v>
      </c>
      <c r="H108" s="2">
        <v>3000</v>
      </c>
      <c r="I108" s="2">
        <v>3000</v>
      </c>
      <c r="J108" s="2">
        <v>3062.22</v>
      </c>
      <c r="K108">
        <v>0</v>
      </c>
      <c r="L108">
        <v>0</v>
      </c>
      <c r="M108">
        <v>0</v>
      </c>
      <c r="N108" s="2">
        <v>3062.22</v>
      </c>
      <c r="O108" s="2">
        <v>3062.22</v>
      </c>
      <c r="P108" s="1">
        <v>45077</v>
      </c>
      <c r="Q108" s="1">
        <v>45062</v>
      </c>
      <c r="R108" s="1">
        <v>45245</v>
      </c>
      <c r="S108" s="1">
        <v>45245</v>
      </c>
      <c r="T108" s="1">
        <v>45237</v>
      </c>
      <c r="U108" s="1">
        <v>45238</v>
      </c>
      <c r="V108" s="1">
        <v>45238</v>
      </c>
      <c r="W108" t="s">
        <v>155</v>
      </c>
      <c r="X108" t="s">
        <v>221</v>
      </c>
      <c r="Y108">
        <v>7795</v>
      </c>
      <c r="Z108" t="s">
        <v>160</v>
      </c>
      <c r="AA108">
        <v>2</v>
      </c>
      <c r="AB108" t="s">
        <v>161</v>
      </c>
      <c r="AC108" t="s">
        <v>155</v>
      </c>
      <c r="AD108" t="s">
        <v>162</v>
      </c>
      <c r="AE108" t="s">
        <v>359</v>
      </c>
      <c r="AF108" t="s">
        <v>360</v>
      </c>
      <c r="AG108" t="s">
        <v>361</v>
      </c>
    </row>
    <row r="109" spans="1:34" x14ac:dyDescent="0.25">
      <c r="A109">
        <v>20748</v>
      </c>
      <c r="B109" t="s">
        <v>246</v>
      </c>
      <c r="C109" t="s">
        <v>252</v>
      </c>
      <c r="D109" t="s">
        <v>272</v>
      </c>
      <c r="E109" t="s">
        <v>668</v>
      </c>
      <c r="F109" t="s">
        <v>117</v>
      </c>
      <c r="G109" t="s">
        <v>689</v>
      </c>
      <c r="H109" s="2">
        <v>15000</v>
      </c>
      <c r="I109" s="2">
        <v>15000</v>
      </c>
      <c r="J109" s="2">
        <v>15000</v>
      </c>
      <c r="K109">
        <v>0</v>
      </c>
      <c r="L109">
        <v>0</v>
      </c>
      <c r="M109">
        <v>0</v>
      </c>
      <c r="N109" s="2">
        <v>15000</v>
      </c>
      <c r="O109" s="2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45243</v>
      </c>
      <c r="U109" s="1">
        <v>45244</v>
      </c>
      <c r="V109" s="1">
        <v>45244</v>
      </c>
      <c r="W109" t="s">
        <v>155</v>
      </c>
      <c r="X109" t="s">
        <v>221</v>
      </c>
      <c r="Y109">
        <v>8849</v>
      </c>
      <c r="Z109" t="s">
        <v>160</v>
      </c>
      <c r="AA109">
        <v>2</v>
      </c>
      <c r="AB109" t="s">
        <v>161</v>
      </c>
      <c r="AC109" t="s">
        <v>155</v>
      </c>
      <c r="AD109" t="s">
        <v>162</v>
      </c>
      <c r="AE109" t="s">
        <v>359</v>
      </c>
      <c r="AF109" t="s">
        <v>360</v>
      </c>
      <c r="AG109" t="s">
        <v>361</v>
      </c>
    </row>
    <row r="110" spans="1:34" x14ac:dyDescent="0.25">
      <c r="A110">
        <v>20749</v>
      </c>
      <c r="B110" t="s">
        <v>246</v>
      </c>
      <c r="C110" t="s">
        <v>252</v>
      </c>
      <c r="D110" t="s">
        <v>272</v>
      </c>
      <c r="E110" t="s">
        <v>668</v>
      </c>
      <c r="F110" t="s">
        <v>117</v>
      </c>
      <c r="G110" t="s">
        <v>689</v>
      </c>
      <c r="H110" s="2">
        <v>15000</v>
      </c>
      <c r="I110" s="2">
        <v>15000</v>
      </c>
      <c r="J110" s="2">
        <v>15000</v>
      </c>
      <c r="K110">
        <v>0</v>
      </c>
      <c r="L110">
        <v>0</v>
      </c>
      <c r="M110">
        <v>0</v>
      </c>
      <c r="N110" s="2">
        <v>15000</v>
      </c>
      <c r="O110" s="2">
        <v>15000</v>
      </c>
      <c r="P110" s="1">
        <v>45237</v>
      </c>
      <c r="Q110" s="1">
        <v>45237</v>
      </c>
      <c r="R110" s="1">
        <v>45245</v>
      </c>
      <c r="S110" s="1">
        <v>45245</v>
      </c>
      <c r="T110" s="1">
        <v>45244</v>
      </c>
      <c r="U110" s="1">
        <v>45246</v>
      </c>
      <c r="V110" s="1">
        <v>45246</v>
      </c>
      <c r="W110" t="s">
        <v>155</v>
      </c>
      <c r="X110" t="s">
        <v>221</v>
      </c>
      <c r="Y110">
        <v>8850</v>
      </c>
      <c r="Z110" t="s">
        <v>160</v>
      </c>
      <c r="AA110">
        <v>2</v>
      </c>
      <c r="AB110" t="s">
        <v>161</v>
      </c>
      <c r="AC110" t="s">
        <v>155</v>
      </c>
      <c r="AD110" t="s">
        <v>162</v>
      </c>
      <c r="AE110" t="s">
        <v>359</v>
      </c>
      <c r="AF110" t="s">
        <v>360</v>
      </c>
      <c r="AG110" t="s">
        <v>361</v>
      </c>
    </row>
    <row r="111" spans="1:34" x14ac:dyDescent="0.25">
      <c r="A111">
        <v>20750</v>
      </c>
      <c r="B111" t="s">
        <v>246</v>
      </c>
      <c r="C111" t="s">
        <v>252</v>
      </c>
      <c r="D111" t="s">
        <v>272</v>
      </c>
      <c r="E111" t="s">
        <v>668</v>
      </c>
      <c r="F111" t="s">
        <v>117</v>
      </c>
      <c r="G111" t="s">
        <v>689</v>
      </c>
      <c r="H111" s="2">
        <v>15000</v>
      </c>
      <c r="I111" s="2">
        <v>15000</v>
      </c>
      <c r="J111" s="2">
        <v>15000</v>
      </c>
      <c r="K111">
        <v>0</v>
      </c>
      <c r="L111">
        <v>0</v>
      </c>
      <c r="M111">
        <v>0</v>
      </c>
      <c r="N111" s="2">
        <v>15000</v>
      </c>
      <c r="O111" s="2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155</v>
      </c>
      <c r="X111" t="s">
        <v>221</v>
      </c>
      <c r="Y111">
        <v>8851</v>
      </c>
      <c r="Z111" t="s">
        <v>160</v>
      </c>
      <c r="AA111">
        <v>2</v>
      </c>
      <c r="AB111" t="s">
        <v>161</v>
      </c>
      <c r="AC111" t="s">
        <v>155</v>
      </c>
      <c r="AD111" t="s">
        <v>162</v>
      </c>
      <c r="AE111" t="s">
        <v>359</v>
      </c>
      <c r="AF111" t="s">
        <v>360</v>
      </c>
      <c r="AG111" t="s">
        <v>361</v>
      </c>
    </row>
    <row r="112" spans="1:34" x14ac:dyDescent="0.25">
      <c r="A112">
        <v>20751</v>
      </c>
      <c r="B112" t="s">
        <v>246</v>
      </c>
      <c r="C112" t="s">
        <v>252</v>
      </c>
      <c r="D112" t="s">
        <v>272</v>
      </c>
      <c r="E112" t="s">
        <v>668</v>
      </c>
      <c r="F112" t="s">
        <v>117</v>
      </c>
      <c r="G112" t="s">
        <v>689</v>
      </c>
      <c r="H112" s="2">
        <v>15000</v>
      </c>
      <c r="I112" s="2">
        <v>15000</v>
      </c>
      <c r="J112" s="2">
        <v>15000</v>
      </c>
      <c r="K112">
        <v>0</v>
      </c>
      <c r="L112">
        <v>0</v>
      </c>
      <c r="M112">
        <v>0</v>
      </c>
      <c r="N112" s="2">
        <v>15000</v>
      </c>
      <c r="O112" s="2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155</v>
      </c>
      <c r="X112" t="s">
        <v>221</v>
      </c>
      <c r="Y112">
        <v>8852</v>
      </c>
      <c r="Z112" t="s">
        <v>160</v>
      </c>
      <c r="AA112">
        <v>2</v>
      </c>
      <c r="AB112" t="s">
        <v>161</v>
      </c>
      <c r="AC112" t="s">
        <v>155</v>
      </c>
      <c r="AD112" t="s">
        <v>162</v>
      </c>
      <c r="AE112" t="s">
        <v>359</v>
      </c>
      <c r="AF112" t="s">
        <v>360</v>
      </c>
      <c r="AG112" t="s">
        <v>361</v>
      </c>
    </row>
    <row r="113" spans="1:34" x14ac:dyDescent="0.25">
      <c r="A113">
        <v>19440</v>
      </c>
      <c r="B113" t="s">
        <v>246</v>
      </c>
      <c r="C113" t="s">
        <v>252</v>
      </c>
      <c r="D113" t="s">
        <v>262</v>
      </c>
      <c r="E113" t="s">
        <v>613</v>
      </c>
      <c r="F113" t="s">
        <v>117</v>
      </c>
      <c r="G113" t="s">
        <v>88</v>
      </c>
      <c r="H113" s="2">
        <v>2500</v>
      </c>
      <c r="I113" s="2">
        <v>2500</v>
      </c>
      <c r="J113" s="2">
        <v>2508.56</v>
      </c>
      <c r="K113">
        <v>0</v>
      </c>
      <c r="L113">
        <v>0</v>
      </c>
      <c r="M113">
        <v>0</v>
      </c>
      <c r="N113" s="2">
        <v>2508.56</v>
      </c>
      <c r="O113" s="2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155</v>
      </c>
      <c r="X113" t="s">
        <v>221</v>
      </c>
      <c r="Y113">
        <v>8846</v>
      </c>
      <c r="Z113" t="s">
        <v>160</v>
      </c>
      <c r="AA113">
        <v>2</v>
      </c>
      <c r="AB113" t="s">
        <v>161</v>
      </c>
      <c r="AC113" t="s">
        <v>155</v>
      </c>
      <c r="AD113" t="s">
        <v>162</v>
      </c>
      <c r="AE113" t="s">
        <v>359</v>
      </c>
      <c r="AF113" t="s">
        <v>360</v>
      </c>
      <c r="AG113" t="s">
        <v>361</v>
      </c>
    </row>
    <row r="114" spans="1:34" x14ac:dyDescent="0.25">
      <c r="A114">
        <v>18116</v>
      </c>
      <c r="B114" t="s">
        <v>246</v>
      </c>
      <c r="C114" t="s">
        <v>1</v>
      </c>
      <c r="D114" t="s">
        <v>198</v>
      </c>
      <c r="E114" t="s">
        <v>965</v>
      </c>
      <c r="F114" t="s">
        <v>117</v>
      </c>
      <c r="G114" t="s">
        <v>164</v>
      </c>
      <c r="H114" s="2">
        <v>3000</v>
      </c>
      <c r="I114" s="2">
        <v>3000</v>
      </c>
      <c r="J114" s="2">
        <v>3015.26</v>
      </c>
      <c r="K114">
        <v>0</v>
      </c>
      <c r="L114">
        <v>0</v>
      </c>
      <c r="M114">
        <v>0</v>
      </c>
      <c r="N114" s="2">
        <v>3015.26</v>
      </c>
      <c r="O114" s="2">
        <v>3015.26</v>
      </c>
      <c r="P114" s="1">
        <v>45190</v>
      </c>
      <c r="Q114" s="1">
        <v>45172</v>
      </c>
      <c r="R114" s="1">
        <v>45250</v>
      </c>
      <c r="S114" s="1">
        <v>45250</v>
      </c>
      <c r="T114" s="1">
        <v>45250</v>
      </c>
      <c r="U114" s="1">
        <v>45251</v>
      </c>
      <c r="V114" s="1">
        <v>45251</v>
      </c>
      <c r="W114" t="s">
        <v>155</v>
      </c>
      <c r="X114" t="s">
        <v>221</v>
      </c>
      <c r="Y114">
        <v>7803</v>
      </c>
      <c r="Z114" t="s">
        <v>160</v>
      </c>
      <c r="AA114">
        <v>2</v>
      </c>
      <c r="AB114" t="s">
        <v>161</v>
      </c>
      <c r="AC114" t="s">
        <v>155</v>
      </c>
      <c r="AD114" t="s">
        <v>162</v>
      </c>
      <c r="AE114" t="s">
        <v>359</v>
      </c>
      <c r="AF114" t="s">
        <v>360</v>
      </c>
      <c r="AG114" t="s">
        <v>361</v>
      </c>
    </row>
    <row r="115" spans="1:34" x14ac:dyDescent="0.25">
      <c r="A115">
        <v>21929</v>
      </c>
      <c r="B115" t="s">
        <v>246</v>
      </c>
      <c r="C115" t="s">
        <v>1</v>
      </c>
      <c r="D115" t="s">
        <v>286</v>
      </c>
      <c r="E115" t="s">
        <v>616</v>
      </c>
      <c r="F115" t="s">
        <v>117</v>
      </c>
      <c r="G115" t="s">
        <v>164</v>
      </c>
      <c r="H115" s="2">
        <v>10000</v>
      </c>
      <c r="I115" s="2">
        <v>10000</v>
      </c>
      <c r="J115" s="2">
        <v>10050.879999999999</v>
      </c>
      <c r="K115">
        <v>0</v>
      </c>
      <c r="L115">
        <v>0</v>
      </c>
      <c r="M115">
        <v>0</v>
      </c>
      <c r="N115" s="2">
        <v>10050.879999999999</v>
      </c>
      <c r="O115" s="2">
        <v>10050.879999999999</v>
      </c>
      <c r="P115" s="1">
        <v>45247</v>
      </c>
      <c r="Q115" s="1">
        <v>45186</v>
      </c>
      <c r="R115" s="1">
        <v>45250</v>
      </c>
      <c r="S115" s="1">
        <v>45250</v>
      </c>
      <c r="T115" s="1">
        <v>45251</v>
      </c>
      <c r="U115" s="1">
        <v>45252</v>
      </c>
      <c r="V115" s="1">
        <v>45252</v>
      </c>
      <c r="W115" t="s">
        <v>155</v>
      </c>
      <c r="X115" t="s">
        <v>221</v>
      </c>
      <c r="Y115">
        <v>9985</v>
      </c>
      <c r="Z115" t="s">
        <v>160</v>
      </c>
      <c r="AA115">
        <v>2</v>
      </c>
      <c r="AB115" t="s">
        <v>161</v>
      </c>
      <c r="AC115" t="s">
        <v>155</v>
      </c>
      <c r="AD115" t="s">
        <v>162</v>
      </c>
      <c r="AE115" t="s">
        <v>359</v>
      </c>
      <c r="AF115" t="s">
        <v>360</v>
      </c>
      <c r="AG115" t="s">
        <v>361</v>
      </c>
    </row>
    <row r="116" spans="1:34" x14ac:dyDescent="0.25">
      <c r="A116">
        <v>21944</v>
      </c>
      <c r="B116" t="s">
        <v>246</v>
      </c>
      <c r="C116" t="s">
        <v>1</v>
      </c>
      <c r="D116" t="s">
        <v>289</v>
      </c>
      <c r="E116" t="s">
        <v>688</v>
      </c>
      <c r="F116" t="s">
        <v>117</v>
      </c>
      <c r="G116" t="s">
        <v>88</v>
      </c>
      <c r="H116" s="2">
        <v>5017.12</v>
      </c>
      <c r="I116" s="2">
        <v>5017.12</v>
      </c>
      <c r="J116" s="2">
        <v>5017.12</v>
      </c>
      <c r="K116">
        <v>0</v>
      </c>
      <c r="L116">
        <v>0</v>
      </c>
      <c r="M116">
        <v>0</v>
      </c>
      <c r="N116" s="2">
        <v>5017.12</v>
      </c>
      <c r="O116" s="2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155</v>
      </c>
      <c r="X116" t="s">
        <v>221</v>
      </c>
      <c r="Y116">
        <v>10007</v>
      </c>
      <c r="Z116" t="s">
        <v>160</v>
      </c>
      <c r="AA116">
        <v>2</v>
      </c>
      <c r="AB116" t="s">
        <v>161</v>
      </c>
      <c r="AC116" t="s">
        <v>155</v>
      </c>
      <c r="AD116" t="s">
        <v>162</v>
      </c>
      <c r="AE116" t="s">
        <v>359</v>
      </c>
      <c r="AF116" t="s">
        <v>360</v>
      </c>
      <c r="AG116" t="s">
        <v>361</v>
      </c>
    </row>
    <row r="117" spans="1:34" x14ac:dyDescent="0.25">
      <c r="A117">
        <v>20752</v>
      </c>
      <c r="B117" t="s">
        <v>246</v>
      </c>
      <c r="C117" t="s">
        <v>252</v>
      </c>
      <c r="D117" t="s">
        <v>272</v>
      </c>
      <c r="E117" t="s">
        <v>668</v>
      </c>
      <c r="F117" t="s">
        <v>117</v>
      </c>
      <c r="G117" t="s">
        <v>689</v>
      </c>
      <c r="H117" s="2">
        <v>15000</v>
      </c>
      <c r="I117" s="2">
        <v>15000</v>
      </c>
      <c r="J117" s="2">
        <v>15000</v>
      </c>
      <c r="K117">
        <v>0</v>
      </c>
      <c r="L117">
        <v>0</v>
      </c>
      <c r="M117">
        <v>0</v>
      </c>
      <c r="N117" s="2">
        <v>15000</v>
      </c>
      <c r="O117" s="2">
        <v>15000</v>
      </c>
      <c r="P117" s="1">
        <v>45237</v>
      </c>
      <c r="Q117" s="1">
        <v>45237</v>
      </c>
      <c r="R117" s="1">
        <v>45255</v>
      </c>
      <c r="S117" s="1">
        <v>45255</v>
      </c>
      <c r="T117" s="1">
        <v>45253</v>
      </c>
      <c r="U117" s="1">
        <v>45254</v>
      </c>
      <c r="V117" s="1">
        <v>45254</v>
      </c>
      <c r="W117" t="s">
        <v>155</v>
      </c>
      <c r="X117" t="s">
        <v>221</v>
      </c>
      <c r="Y117">
        <v>8853</v>
      </c>
      <c r="Z117" t="s">
        <v>160</v>
      </c>
      <c r="AA117">
        <v>2</v>
      </c>
      <c r="AB117" t="s">
        <v>161</v>
      </c>
      <c r="AC117" t="s">
        <v>155</v>
      </c>
      <c r="AD117" t="s">
        <v>162</v>
      </c>
      <c r="AE117" t="s">
        <v>359</v>
      </c>
      <c r="AF117" t="s">
        <v>360</v>
      </c>
      <c r="AG117" t="s">
        <v>361</v>
      </c>
    </row>
    <row r="118" spans="1:34" x14ac:dyDescent="0.25">
      <c r="A118">
        <v>20753</v>
      </c>
      <c r="B118" t="s">
        <v>246</v>
      </c>
      <c r="C118" t="s">
        <v>252</v>
      </c>
      <c r="D118" t="s">
        <v>272</v>
      </c>
      <c r="E118" t="s">
        <v>668</v>
      </c>
      <c r="F118" t="s">
        <v>117</v>
      </c>
      <c r="G118" t="s">
        <v>689</v>
      </c>
      <c r="H118" s="2">
        <v>15000</v>
      </c>
      <c r="I118" s="2">
        <v>15000</v>
      </c>
      <c r="J118" s="2">
        <v>15000</v>
      </c>
      <c r="K118">
        <v>0</v>
      </c>
      <c r="L118">
        <v>0</v>
      </c>
      <c r="M118">
        <v>0</v>
      </c>
      <c r="N118" s="2">
        <v>15000</v>
      </c>
      <c r="O118" s="2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45254</v>
      </c>
      <c r="U118" s="1">
        <v>45257</v>
      </c>
      <c r="V118" s="1">
        <v>45257</v>
      </c>
      <c r="W118" t="s">
        <v>155</v>
      </c>
      <c r="X118" t="s">
        <v>221</v>
      </c>
      <c r="Y118">
        <v>8854</v>
      </c>
      <c r="Z118" t="s">
        <v>160</v>
      </c>
      <c r="AA118">
        <v>2</v>
      </c>
      <c r="AB118" t="s">
        <v>161</v>
      </c>
      <c r="AC118" t="s">
        <v>155</v>
      </c>
      <c r="AD118" t="s">
        <v>162</v>
      </c>
      <c r="AE118" t="s">
        <v>359</v>
      </c>
      <c r="AF118" t="s">
        <v>360</v>
      </c>
      <c r="AG118" t="s">
        <v>361</v>
      </c>
    </row>
    <row r="119" spans="1:34" x14ac:dyDescent="0.25">
      <c r="A119">
        <v>21845</v>
      </c>
      <c r="B119" t="s">
        <v>246</v>
      </c>
      <c r="C119" t="s">
        <v>1</v>
      </c>
      <c r="D119" t="s">
        <v>296</v>
      </c>
      <c r="E119" t="s">
        <v>690</v>
      </c>
      <c r="F119" t="s">
        <v>117</v>
      </c>
      <c r="G119" t="s">
        <v>87</v>
      </c>
      <c r="H119" s="2">
        <v>17500</v>
      </c>
      <c r="I119" s="2">
        <v>17500</v>
      </c>
      <c r="J119" s="2">
        <v>17500</v>
      </c>
      <c r="K119">
        <v>0</v>
      </c>
      <c r="L119">
        <v>0</v>
      </c>
      <c r="M119">
        <v>0</v>
      </c>
      <c r="N119" s="2">
        <v>17500</v>
      </c>
      <c r="O119" s="2">
        <v>17500</v>
      </c>
      <c r="P119" s="1">
        <v>45259</v>
      </c>
      <c r="Q119" s="1">
        <v>45240</v>
      </c>
      <c r="R119" s="1">
        <v>45255</v>
      </c>
      <c r="S119" s="1">
        <v>45255</v>
      </c>
      <c r="T119" s="1">
        <v>45254</v>
      </c>
      <c r="U119" s="1">
        <v>45254</v>
      </c>
      <c r="V119" s="1">
        <v>45260</v>
      </c>
      <c r="W119" t="s">
        <v>155</v>
      </c>
      <c r="X119" t="s">
        <v>159</v>
      </c>
      <c r="Z119" t="s">
        <v>163</v>
      </c>
      <c r="AA119">
        <v>2</v>
      </c>
      <c r="AB119" t="s">
        <v>161</v>
      </c>
      <c r="AC119" t="s">
        <v>155</v>
      </c>
      <c r="AD119" t="s">
        <v>162</v>
      </c>
      <c r="AE119" t="s">
        <v>359</v>
      </c>
      <c r="AF119" t="s">
        <v>360</v>
      </c>
      <c r="AG119" t="s">
        <v>361</v>
      </c>
      <c r="AH119" t="s">
        <v>191</v>
      </c>
    </row>
    <row r="120" spans="1:34" x14ac:dyDescent="0.25">
      <c r="A120">
        <v>19248</v>
      </c>
      <c r="B120" t="s">
        <v>246</v>
      </c>
      <c r="C120" t="s">
        <v>1</v>
      </c>
      <c r="D120" t="s">
        <v>285</v>
      </c>
      <c r="E120" t="s">
        <v>615</v>
      </c>
      <c r="F120" t="s">
        <v>117</v>
      </c>
      <c r="G120" t="s">
        <v>88</v>
      </c>
      <c r="H120" s="2">
        <v>23000</v>
      </c>
      <c r="I120" s="2">
        <v>23000</v>
      </c>
      <c r="J120" s="2">
        <v>23117.03</v>
      </c>
      <c r="K120">
        <v>0</v>
      </c>
      <c r="L120">
        <v>0</v>
      </c>
      <c r="M120">
        <v>0</v>
      </c>
      <c r="N120" s="2">
        <v>23117.03</v>
      </c>
      <c r="O120" s="2">
        <v>23117.03</v>
      </c>
      <c r="P120" s="1">
        <v>45197</v>
      </c>
      <c r="Q120" s="1">
        <v>45188</v>
      </c>
      <c r="R120" s="1">
        <v>45255</v>
      </c>
      <c r="S120" s="1">
        <v>45255</v>
      </c>
      <c r="T120" s="1">
        <v>45257</v>
      </c>
      <c r="U120" s="1">
        <v>45258</v>
      </c>
      <c r="V120" s="1">
        <v>45258</v>
      </c>
      <c r="W120" t="s">
        <v>155</v>
      </c>
      <c r="X120" t="s">
        <v>221</v>
      </c>
      <c r="Y120">
        <v>7805</v>
      </c>
      <c r="Z120" t="s">
        <v>160</v>
      </c>
      <c r="AA120">
        <v>2</v>
      </c>
      <c r="AB120" t="s">
        <v>161</v>
      </c>
      <c r="AC120" t="s">
        <v>155</v>
      </c>
      <c r="AD120" t="s">
        <v>162</v>
      </c>
      <c r="AE120" t="s">
        <v>359</v>
      </c>
      <c r="AF120" t="s">
        <v>360</v>
      </c>
      <c r="AG120" t="s">
        <v>361</v>
      </c>
    </row>
    <row r="121" spans="1:34" x14ac:dyDescent="0.25">
      <c r="A121">
        <v>21764</v>
      </c>
      <c r="B121" t="s">
        <v>246</v>
      </c>
      <c r="C121" t="s">
        <v>1</v>
      </c>
      <c r="D121" t="s">
        <v>200</v>
      </c>
      <c r="E121" t="s">
        <v>1352</v>
      </c>
      <c r="F121" t="s">
        <v>1036</v>
      </c>
      <c r="G121" t="s">
        <v>91</v>
      </c>
      <c r="H121" s="2">
        <v>1750</v>
      </c>
      <c r="I121" s="2">
        <v>1750</v>
      </c>
      <c r="J121" s="2">
        <v>1760.68</v>
      </c>
      <c r="K121">
        <v>0</v>
      </c>
      <c r="L121">
        <v>0</v>
      </c>
      <c r="M121">
        <v>0</v>
      </c>
      <c r="N121" s="2">
        <v>1760.68</v>
      </c>
      <c r="O121" s="2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155</v>
      </c>
      <c r="X121" t="s">
        <v>221</v>
      </c>
      <c r="Y121">
        <v>9854</v>
      </c>
      <c r="Z121" t="s">
        <v>160</v>
      </c>
      <c r="AA121">
        <v>2</v>
      </c>
      <c r="AB121" t="s">
        <v>161</v>
      </c>
      <c r="AC121" t="s">
        <v>155</v>
      </c>
      <c r="AD121" t="s">
        <v>162</v>
      </c>
      <c r="AE121" t="s">
        <v>359</v>
      </c>
      <c r="AF121" t="s">
        <v>360</v>
      </c>
      <c r="AG121" t="s">
        <v>361</v>
      </c>
    </row>
    <row r="122" spans="1:34" x14ac:dyDescent="0.25">
      <c r="A122">
        <v>17163</v>
      </c>
      <c r="B122" t="s">
        <v>246</v>
      </c>
      <c r="C122" t="s">
        <v>1</v>
      </c>
      <c r="D122" t="s">
        <v>204</v>
      </c>
      <c r="E122" t="s">
        <v>411</v>
      </c>
      <c r="F122" t="s">
        <v>117</v>
      </c>
      <c r="G122" t="s">
        <v>92</v>
      </c>
      <c r="H122" s="2">
        <v>4000</v>
      </c>
      <c r="I122" s="2">
        <v>4000</v>
      </c>
      <c r="J122" s="2">
        <v>4053.13</v>
      </c>
      <c r="K122">
        <v>0</v>
      </c>
      <c r="L122">
        <v>0</v>
      </c>
      <c r="M122">
        <v>0</v>
      </c>
      <c r="N122" s="2">
        <v>4053.13</v>
      </c>
      <c r="O122" s="2">
        <v>4053.13</v>
      </c>
      <c r="P122" s="1">
        <v>45140</v>
      </c>
      <c r="Q122" s="1">
        <v>45129</v>
      </c>
      <c r="R122" s="1">
        <v>45260</v>
      </c>
      <c r="S122" s="1">
        <v>45260</v>
      </c>
      <c r="T122" s="1">
        <v>45257</v>
      </c>
      <c r="U122" s="1">
        <v>45258</v>
      </c>
      <c r="V122" s="1">
        <v>45258</v>
      </c>
      <c r="W122" t="s">
        <v>155</v>
      </c>
      <c r="X122" t="s">
        <v>221</v>
      </c>
      <c r="Y122">
        <v>7798</v>
      </c>
      <c r="Z122" t="s">
        <v>160</v>
      </c>
      <c r="AA122">
        <v>2</v>
      </c>
      <c r="AB122" t="s">
        <v>161</v>
      </c>
      <c r="AC122" t="s">
        <v>155</v>
      </c>
      <c r="AD122" t="s">
        <v>162</v>
      </c>
      <c r="AE122" t="s">
        <v>359</v>
      </c>
      <c r="AF122" t="s">
        <v>360</v>
      </c>
      <c r="AG122" t="s">
        <v>361</v>
      </c>
    </row>
    <row r="123" spans="1:34" x14ac:dyDescent="0.25">
      <c r="A123">
        <v>16735</v>
      </c>
      <c r="B123" t="s">
        <v>246</v>
      </c>
      <c r="C123" t="s">
        <v>1</v>
      </c>
      <c r="D123" t="s">
        <v>284</v>
      </c>
      <c r="E123" t="s">
        <v>367</v>
      </c>
      <c r="F123" t="s">
        <v>117</v>
      </c>
      <c r="G123" t="s">
        <v>93</v>
      </c>
      <c r="H123" s="2">
        <v>1000</v>
      </c>
      <c r="I123" s="2">
        <v>1000</v>
      </c>
      <c r="J123" s="2">
        <v>1019.28</v>
      </c>
      <c r="K123">
        <v>0</v>
      </c>
      <c r="L123">
        <v>0</v>
      </c>
      <c r="M123">
        <v>0</v>
      </c>
      <c r="N123" s="2">
        <v>1019.28</v>
      </c>
      <c r="O123" s="2">
        <v>1019.28</v>
      </c>
      <c r="P123" s="1">
        <v>45110</v>
      </c>
      <c r="Q123" s="1">
        <v>45094</v>
      </c>
      <c r="R123" s="1">
        <v>45260</v>
      </c>
      <c r="S123" s="1">
        <v>45260</v>
      </c>
      <c r="T123" s="1">
        <v>45260</v>
      </c>
      <c r="U123" s="1">
        <v>45261</v>
      </c>
      <c r="V123" s="1">
        <v>45261</v>
      </c>
      <c r="W123" t="s">
        <v>155</v>
      </c>
      <c r="X123" t="s">
        <v>221</v>
      </c>
      <c r="Y123">
        <v>7797</v>
      </c>
      <c r="Z123" t="s">
        <v>160</v>
      </c>
      <c r="AA123">
        <v>2</v>
      </c>
      <c r="AB123" t="s">
        <v>161</v>
      </c>
      <c r="AC123" t="s">
        <v>155</v>
      </c>
      <c r="AD123" t="s">
        <v>162</v>
      </c>
      <c r="AE123" t="s">
        <v>359</v>
      </c>
      <c r="AF123" t="s">
        <v>360</v>
      </c>
      <c r="AG123" t="s">
        <v>361</v>
      </c>
    </row>
    <row r="124" spans="1:34" x14ac:dyDescent="0.25">
      <c r="A124">
        <v>16020</v>
      </c>
      <c r="B124" t="s">
        <v>246</v>
      </c>
      <c r="C124" t="s">
        <v>1</v>
      </c>
      <c r="D124" t="s">
        <v>202</v>
      </c>
      <c r="E124" t="s">
        <v>294</v>
      </c>
      <c r="F124" t="s">
        <v>117</v>
      </c>
      <c r="G124" t="s">
        <v>96</v>
      </c>
      <c r="H124" s="2">
        <v>1500</v>
      </c>
      <c r="I124" s="2">
        <v>1500</v>
      </c>
      <c r="J124" s="2">
        <v>1531.11</v>
      </c>
      <c r="K124">
        <v>0</v>
      </c>
      <c r="L124">
        <v>0</v>
      </c>
      <c r="M124">
        <v>0</v>
      </c>
      <c r="N124" s="2">
        <v>1531.11</v>
      </c>
      <c r="O124" s="2">
        <v>1531.11</v>
      </c>
      <c r="P124" s="1">
        <v>45057</v>
      </c>
      <c r="Q124" s="1">
        <v>45052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155</v>
      </c>
      <c r="X124" t="s">
        <v>221</v>
      </c>
      <c r="Y124">
        <v>7790</v>
      </c>
      <c r="Z124" t="s">
        <v>160</v>
      </c>
      <c r="AA124">
        <v>2</v>
      </c>
      <c r="AB124" t="s">
        <v>161</v>
      </c>
      <c r="AC124" t="s">
        <v>155</v>
      </c>
      <c r="AD124" t="s">
        <v>162</v>
      </c>
      <c r="AE124" t="s">
        <v>359</v>
      </c>
      <c r="AF124" t="s">
        <v>360</v>
      </c>
      <c r="AG124" t="s">
        <v>361</v>
      </c>
    </row>
    <row r="125" spans="1:34" x14ac:dyDescent="0.25">
      <c r="A125">
        <v>21922</v>
      </c>
      <c r="B125" t="s">
        <v>246</v>
      </c>
      <c r="C125" t="s">
        <v>252</v>
      </c>
      <c r="D125" t="s">
        <v>279</v>
      </c>
      <c r="E125" t="s">
        <v>614</v>
      </c>
      <c r="F125" t="s">
        <v>117</v>
      </c>
      <c r="G125" t="s">
        <v>93</v>
      </c>
      <c r="H125" s="2">
        <v>1080</v>
      </c>
      <c r="I125" s="2">
        <v>1080</v>
      </c>
      <c r="J125" s="2">
        <v>1085.5</v>
      </c>
      <c r="K125">
        <v>0</v>
      </c>
      <c r="L125">
        <v>0</v>
      </c>
      <c r="M125">
        <v>0</v>
      </c>
      <c r="N125" s="2">
        <v>1085.5</v>
      </c>
      <c r="O125" s="2">
        <v>1085.5</v>
      </c>
      <c r="P125" s="1">
        <v>45246</v>
      </c>
      <c r="Q125" s="1">
        <v>45197</v>
      </c>
      <c r="R125" s="1">
        <v>45260</v>
      </c>
      <c r="S125" s="1">
        <v>45260</v>
      </c>
      <c r="T125" s="1">
        <v>45250</v>
      </c>
      <c r="U125" s="1">
        <v>45251</v>
      </c>
      <c r="V125" s="1">
        <v>45251</v>
      </c>
      <c r="W125" t="s">
        <v>155</v>
      </c>
      <c r="X125" t="s">
        <v>221</v>
      </c>
      <c r="Y125">
        <v>9864</v>
      </c>
      <c r="Z125" t="s">
        <v>160</v>
      </c>
      <c r="AA125">
        <v>2</v>
      </c>
      <c r="AB125" t="s">
        <v>161</v>
      </c>
      <c r="AC125" t="s">
        <v>155</v>
      </c>
      <c r="AD125" t="s">
        <v>162</v>
      </c>
      <c r="AE125" t="s">
        <v>359</v>
      </c>
      <c r="AF125" t="s">
        <v>360</v>
      </c>
      <c r="AG125" t="s">
        <v>361</v>
      </c>
    </row>
    <row r="126" spans="1:34" x14ac:dyDescent="0.25">
      <c r="A126">
        <v>19601</v>
      </c>
      <c r="B126" t="s">
        <v>246</v>
      </c>
      <c r="C126" t="s">
        <v>1</v>
      </c>
      <c r="D126" t="s">
        <v>197</v>
      </c>
      <c r="E126" t="s">
        <v>669</v>
      </c>
      <c r="F126" t="s">
        <v>117</v>
      </c>
      <c r="G126" t="s">
        <v>88</v>
      </c>
      <c r="H126" s="2">
        <v>297031.43</v>
      </c>
      <c r="I126" s="2">
        <v>297031.43</v>
      </c>
      <c r="J126" s="2">
        <v>297031.43</v>
      </c>
      <c r="K126">
        <v>0</v>
      </c>
      <c r="L126">
        <v>0</v>
      </c>
      <c r="M126">
        <v>0</v>
      </c>
      <c r="N126" s="2">
        <v>297031.43</v>
      </c>
      <c r="O126" s="2">
        <v>297031.43</v>
      </c>
      <c r="P126" s="1">
        <v>45229</v>
      </c>
      <c r="Q126" s="1">
        <v>45221</v>
      </c>
      <c r="R126" s="1">
        <v>45260</v>
      </c>
      <c r="S126" s="1">
        <v>45260</v>
      </c>
      <c r="T126" s="1">
        <v>45258</v>
      </c>
      <c r="U126" s="1">
        <v>45258</v>
      </c>
      <c r="V126" s="1">
        <v>45260</v>
      </c>
      <c r="W126" t="s">
        <v>155</v>
      </c>
      <c r="X126" t="s">
        <v>159</v>
      </c>
      <c r="Z126" t="s">
        <v>163</v>
      </c>
      <c r="AA126">
        <v>2</v>
      </c>
      <c r="AB126" t="s">
        <v>161</v>
      </c>
      <c r="AC126" t="s">
        <v>155</v>
      </c>
      <c r="AD126" t="s">
        <v>162</v>
      </c>
      <c r="AE126" t="s">
        <v>359</v>
      </c>
      <c r="AF126" t="s">
        <v>360</v>
      </c>
      <c r="AG126" t="s">
        <v>361</v>
      </c>
      <c r="AH126" t="s">
        <v>191</v>
      </c>
    </row>
    <row r="127" spans="1:34" x14ac:dyDescent="0.25">
      <c r="A127">
        <v>20715</v>
      </c>
      <c r="B127" t="s">
        <v>246</v>
      </c>
      <c r="C127" t="s">
        <v>1</v>
      </c>
      <c r="D127" t="s">
        <v>289</v>
      </c>
      <c r="E127" t="s">
        <v>688</v>
      </c>
      <c r="F127" t="s">
        <v>117</v>
      </c>
      <c r="G127" t="s">
        <v>164</v>
      </c>
      <c r="H127" s="2">
        <v>5000</v>
      </c>
      <c r="I127" s="2">
        <v>5000</v>
      </c>
      <c r="J127" s="2">
        <v>5045.8999999999996</v>
      </c>
      <c r="K127">
        <v>0</v>
      </c>
      <c r="L127">
        <v>88.39</v>
      </c>
      <c r="M127">
        <v>0</v>
      </c>
      <c r="N127" s="2">
        <v>5134.29</v>
      </c>
      <c r="O127" s="2">
        <v>5134.29</v>
      </c>
      <c r="P127" s="1">
        <v>45240</v>
      </c>
      <c r="Q127" s="1">
        <v>45230</v>
      </c>
      <c r="R127" s="1">
        <v>45270</v>
      </c>
      <c r="S127" s="1">
        <v>45270</v>
      </c>
      <c r="T127" s="1">
        <v>45274</v>
      </c>
      <c r="U127" s="1">
        <v>45275</v>
      </c>
      <c r="V127" s="1">
        <v>45301</v>
      </c>
      <c r="W127" t="s">
        <v>155</v>
      </c>
      <c r="X127" t="s">
        <v>159</v>
      </c>
      <c r="Z127" t="s">
        <v>160</v>
      </c>
      <c r="AA127">
        <v>2</v>
      </c>
      <c r="AB127" t="s">
        <v>161</v>
      </c>
      <c r="AC127" t="s">
        <v>155</v>
      </c>
      <c r="AD127" t="s">
        <v>162</v>
      </c>
      <c r="AE127" t="s">
        <v>359</v>
      </c>
      <c r="AF127" t="s">
        <v>360</v>
      </c>
      <c r="AG127" t="s">
        <v>361</v>
      </c>
      <c r="AH127" t="s">
        <v>191</v>
      </c>
    </row>
    <row r="128" spans="1:34" x14ac:dyDescent="0.25">
      <c r="A128">
        <v>16070</v>
      </c>
      <c r="B128" t="s">
        <v>246</v>
      </c>
      <c r="C128" t="s">
        <v>1</v>
      </c>
      <c r="D128" t="s">
        <v>249</v>
      </c>
      <c r="E128" t="s">
        <v>250</v>
      </c>
      <c r="F128" t="s">
        <v>117</v>
      </c>
      <c r="G128" t="s">
        <v>95</v>
      </c>
      <c r="H128" s="2">
        <v>2400</v>
      </c>
      <c r="I128" s="2">
        <v>2400</v>
      </c>
      <c r="J128" s="2">
        <v>2454.62</v>
      </c>
      <c r="K128">
        <v>0</v>
      </c>
      <c r="L128">
        <v>0</v>
      </c>
      <c r="M128">
        <v>0</v>
      </c>
      <c r="N128" s="2">
        <v>2454.62</v>
      </c>
      <c r="O128" s="2">
        <v>2454.62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45266</v>
      </c>
      <c r="U128" s="1">
        <v>45267</v>
      </c>
      <c r="V128" s="1">
        <v>45267</v>
      </c>
      <c r="W128" t="s">
        <v>155</v>
      </c>
      <c r="X128" t="s">
        <v>221</v>
      </c>
      <c r="Y128">
        <v>9966</v>
      </c>
      <c r="Z128" t="s">
        <v>160</v>
      </c>
      <c r="AA128">
        <v>2</v>
      </c>
      <c r="AB128" t="s">
        <v>161</v>
      </c>
      <c r="AC128" t="s">
        <v>155</v>
      </c>
      <c r="AD128" t="s">
        <v>162</v>
      </c>
      <c r="AE128" t="s">
        <v>359</v>
      </c>
      <c r="AF128" t="s">
        <v>360</v>
      </c>
      <c r="AG128" t="s">
        <v>361</v>
      </c>
    </row>
    <row r="129" spans="1:34" x14ac:dyDescent="0.25">
      <c r="A129">
        <v>16050</v>
      </c>
      <c r="B129" t="s">
        <v>246</v>
      </c>
      <c r="C129" t="s">
        <v>1</v>
      </c>
      <c r="D129" t="s">
        <v>249</v>
      </c>
      <c r="E129" t="s">
        <v>250</v>
      </c>
      <c r="F129" t="s">
        <v>117</v>
      </c>
      <c r="G129" t="s">
        <v>207</v>
      </c>
      <c r="H129" s="2">
        <v>20000</v>
      </c>
      <c r="I129" s="2">
        <v>20000</v>
      </c>
      <c r="J129" s="2">
        <v>20455.16</v>
      </c>
      <c r="K129">
        <v>0</v>
      </c>
      <c r="L129">
        <v>0</v>
      </c>
      <c r="M129">
        <v>0</v>
      </c>
      <c r="N129" s="2">
        <v>20455.16</v>
      </c>
      <c r="O129" s="2">
        <v>20455.16</v>
      </c>
      <c r="P129" s="1">
        <v>45056</v>
      </c>
      <c r="Q129" s="1">
        <v>45052</v>
      </c>
      <c r="R129" s="1">
        <v>45270</v>
      </c>
      <c r="S129" s="1">
        <v>45270</v>
      </c>
      <c r="T129" s="1">
        <v>45265</v>
      </c>
      <c r="U129" s="1">
        <v>45266</v>
      </c>
      <c r="V129" s="1">
        <v>45266</v>
      </c>
      <c r="W129" t="s">
        <v>155</v>
      </c>
      <c r="X129" t="s">
        <v>221</v>
      </c>
      <c r="Y129">
        <v>9967</v>
      </c>
      <c r="Z129" t="s">
        <v>160</v>
      </c>
      <c r="AA129">
        <v>2</v>
      </c>
      <c r="AB129" t="s">
        <v>161</v>
      </c>
      <c r="AC129" t="s">
        <v>155</v>
      </c>
      <c r="AD129" t="s">
        <v>162</v>
      </c>
      <c r="AE129" t="s">
        <v>359</v>
      </c>
      <c r="AF129" t="s">
        <v>360</v>
      </c>
      <c r="AG129" t="s">
        <v>361</v>
      </c>
    </row>
    <row r="130" spans="1:34" x14ac:dyDescent="0.25">
      <c r="A130">
        <v>16594</v>
      </c>
      <c r="B130" t="s">
        <v>246</v>
      </c>
      <c r="C130" t="s">
        <v>1</v>
      </c>
      <c r="D130" t="s">
        <v>201</v>
      </c>
      <c r="E130" t="s">
        <v>290</v>
      </c>
      <c r="F130" t="s">
        <v>117</v>
      </c>
      <c r="G130" t="s">
        <v>98</v>
      </c>
      <c r="H130" s="2">
        <v>1000</v>
      </c>
      <c r="I130" s="2">
        <v>1000</v>
      </c>
      <c r="J130" s="2">
        <v>1022.76</v>
      </c>
      <c r="K130">
        <v>0</v>
      </c>
      <c r="L130">
        <v>0</v>
      </c>
      <c r="M130">
        <v>0</v>
      </c>
      <c r="N130" s="2">
        <v>1022.76</v>
      </c>
      <c r="O130" s="2">
        <v>1022.76</v>
      </c>
      <c r="P130" s="1">
        <v>45083</v>
      </c>
      <c r="Q130" s="1">
        <v>45062</v>
      </c>
      <c r="R130" s="1">
        <v>45270</v>
      </c>
      <c r="S130" s="1">
        <v>45270</v>
      </c>
      <c r="T130" s="1">
        <v>45271</v>
      </c>
      <c r="U130" s="1">
        <v>45272</v>
      </c>
      <c r="V130" s="1">
        <v>45272</v>
      </c>
      <c r="W130" t="s">
        <v>155</v>
      </c>
      <c r="X130" t="s">
        <v>221</v>
      </c>
      <c r="Y130">
        <v>9971</v>
      </c>
      <c r="Z130" t="s">
        <v>160</v>
      </c>
      <c r="AA130">
        <v>2</v>
      </c>
      <c r="AB130" t="s">
        <v>161</v>
      </c>
      <c r="AC130" t="s">
        <v>155</v>
      </c>
      <c r="AD130" t="s">
        <v>162</v>
      </c>
      <c r="AE130" t="s">
        <v>359</v>
      </c>
      <c r="AF130" t="s">
        <v>360</v>
      </c>
      <c r="AG130" t="s">
        <v>361</v>
      </c>
    </row>
    <row r="131" spans="1:34" x14ac:dyDescent="0.25">
      <c r="A131">
        <v>16164</v>
      </c>
      <c r="B131" t="s">
        <v>246</v>
      </c>
      <c r="C131" t="s">
        <v>252</v>
      </c>
      <c r="D131" t="s">
        <v>259</v>
      </c>
      <c r="E131" t="s">
        <v>260</v>
      </c>
      <c r="F131" t="s">
        <v>117</v>
      </c>
      <c r="G131" t="s">
        <v>95</v>
      </c>
      <c r="H131" s="2">
        <v>1290</v>
      </c>
      <c r="I131" s="2">
        <v>1290</v>
      </c>
      <c r="J131" s="2">
        <v>1319.36</v>
      </c>
      <c r="K131">
        <v>0</v>
      </c>
      <c r="L131">
        <v>0</v>
      </c>
      <c r="M131">
        <v>0</v>
      </c>
      <c r="N131" s="2">
        <v>1319.36</v>
      </c>
      <c r="O131" s="2">
        <v>1319.36</v>
      </c>
      <c r="P131" s="1">
        <v>45063</v>
      </c>
      <c r="Q131" s="1">
        <v>45054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155</v>
      </c>
      <c r="X131" t="s">
        <v>221</v>
      </c>
      <c r="Y131">
        <v>9969</v>
      </c>
      <c r="Z131" t="s">
        <v>160</v>
      </c>
      <c r="AA131">
        <v>2</v>
      </c>
      <c r="AB131" t="s">
        <v>161</v>
      </c>
      <c r="AC131" t="s">
        <v>155</v>
      </c>
      <c r="AD131" t="s">
        <v>162</v>
      </c>
      <c r="AE131" t="s">
        <v>359</v>
      </c>
      <c r="AF131" t="s">
        <v>360</v>
      </c>
      <c r="AG131" t="s">
        <v>361</v>
      </c>
    </row>
    <row r="132" spans="1:34" x14ac:dyDescent="0.25">
      <c r="A132">
        <v>16104</v>
      </c>
      <c r="B132" t="s">
        <v>246</v>
      </c>
      <c r="C132" t="s">
        <v>1</v>
      </c>
      <c r="D132" t="s">
        <v>205</v>
      </c>
      <c r="E132" t="s">
        <v>247</v>
      </c>
      <c r="F132" t="s">
        <v>117</v>
      </c>
      <c r="G132" t="s">
        <v>98</v>
      </c>
      <c r="H132" s="2">
        <v>2500</v>
      </c>
      <c r="I132" s="2">
        <v>2500</v>
      </c>
      <c r="J132" s="2">
        <v>2556.89</v>
      </c>
      <c r="K132">
        <v>0</v>
      </c>
      <c r="L132">
        <v>0</v>
      </c>
      <c r="M132">
        <v>0</v>
      </c>
      <c r="N132" s="2">
        <v>2556.89</v>
      </c>
      <c r="O132" s="2">
        <v>2556.89</v>
      </c>
      <c r="P132" s="1">
        <v>45063</v>
      </c>
      <c r="Q132" s="1">
        <v>45052</v>
      </c>
      <c r="R132" s="1">
        <v>45270</v>
      </c>
      <c r="S132" s="1">
        <v>45270</v>
      </c>
      <c r="T132" s="1">
        <v>45265</v>
      </c>
      <c r="U132" s="1">
        <v>45266</v>
      </c>
      <c r="V132" s="1">
        <v>45266</v>
      </c>
      <c r="W132" t="s">
        <v>155</v>
      </c>
      <c r="X132" t="s">
        <v>221</v>
      </c>
      <c r="Y132">
        <v>9968</v>
      </c>
      <c r="Z132" t="s">
        <v>160</v>
      </c>
      <c r="AA132">
        <v>2</v>
      </c>
      <c r="AB132" t="s">
        <v>161</v>
      </c>
      <c r="AC132" t="s">
        <v>155</v>
      </c>
      <c r="AD132" t="s">
        <v>162</v>
      </c>
      <c r="AE132" t="s">
        <v>359</v>
      </c>
      <c r="AF132" t="s">
        <v>360</v>
      </c>
      <c r="AG132" t="s">
        <v>361</v>
      </c>
    </row>
    <row r="133" spans="1:34" x14ac:dyDescent="0.25">
      <c r="A133">
        <v>17276</v>
      </c>
      <c r="B133" t="s">
        <v>246</v>
      </c>
      <c r="C133" t="s">
        <v>252</v>
      </c>
      <c r="D133" t="s">
        <v>258</v>
      </c>
      <c r="E133" t="s">
        <v>422</v>
      </c>
      <c r="F133" t="s">
        <v>117</v>
      </c>
      <c r="G133" t="s">
        <v>92</v>
      </c>
      <c r="H133" s="2">
        <v>1800</v>
      </c>
      <c r="I133" s="2">
        <v>1800</v>
      </c>
      <c r="J133" s="2">
        <v>1814.56</v>
      </c>
      <c r="K133">
        <v>0</v>
      </c>
      <c r="L133">
        <v>0</v>
      </c>
      <c r="M133">
        <v>0</v>
      </c>
      <c r="N133" s="2">
        <v>1814.56</v>
      </c>
      <c r="O133" s="2">
        <v>1814.56</v>
      </c>
      <c r="P133" s="1">
        <v>45148</v>
      </c>
      <c r="Q133" s="1">
        <v>45140</v>
      </c>
      <c r="R133" s="1">
        <v>45270</v>
      </c>
      <c r="S133" s="1">
        <v>45270</v>
      </c>
      <c r="T133" s="1">
        <v>45265</v>
      </c>
      <c r="U133" s="1">
        <v>45266</v>
      </c>
      <c r="V133" s="1">
        <v>45266</v>
      </c>
      <c r="W133" t="s">
        <v>155</v>
      </c>
      <c r="X133" t="s">
        <v>221</v>
      </c>
      <c r="Y133">
        <v>9974</v>
      </c>
      <c r="Z133" t="s">
        <v>160</v>
      </c>
      <c r="AA133">
        <v>2</v>
      </c>
      <c r="AB133" t="s">
        <v>161</v>
      </c>
      <c r="AC133" t="s">
        <v>155</v>
      </c>
      <c r="AD133" t="s">
        <v>162</v>
      </c>
      <c r="AE133" t="s">
        <v>359</v>
      </c>
      <c r="AF133" t="s">
        <v>360</v>
      </c>
      <c r="AG133" t="s">
        <v>361</v>
      </c>
    </row>
    <row r="134" spans="1:34" x14ac:dyDescent="0.25">
      <c r="A134">
        <v>17320</v>
      </c>
      <c r="B134" t="s">
        <v>246</v>
      </c>
      <c r="C134" t="s">
        <v>1</v>
      </c>
      <c r="D134" t="s">
        <v>196</v>
      </c>
      <c r="E134" t="s">
        <v>435</v>
      </c>
      <c r="F134" t="s">
        <v>117</v>
      </c>
      <c r="G134" t="s">
        <v>597</v>
      </c>
      <c r="H134" s="2">
        <v>1000</v>
      </c>
      <c r="I134" s="2">
        <v>1000</v>
      </c>
      <c r="J134" s="2">
        <v>1008.09</v>
      </c>
      <c r="K134">
        <v>0</v>
      </c>
      <c r="L134">
        <v>0</v>
      </c>
      <c r="M134">
        <v>0</v>
      </c>
      <c r="N134" s="2">
        <v>1008.09</v>
      </c>
      <c r="O134" s="2">
        <v>1008.09</v>
      </c>
      <c r="P134" s="1">
        <v>45154</v>
      </c>
      <c r="Q134" s="1">
        <v>45145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155</v>
      </c>
      <c r="X134" t="s">
        <v>221</v>
      </c>
      <c r="Y134">
        <v>9975</v>
      </c>
      <c r="Z134" t="s">
        <v>160</v>
      </c>
      <c r="AA134">
        <v>2</v>
      </c>
      <c r="AB134" t="s">
        <v>161</v>
      </c>
      <c r="AC134" t="s">
        <v>155</v>
      </c>
      <c r="AD134" t="s">
        <v>162</v>
      </c>
      <c r="AE134" t="s">
        <v>359</v>
      </c>
      <c r="AF134" t="s">
        <v>360</v>
      </c>
      <c r="AG134" t="s">
        <v>361</v>
      </c>
    </row>
    <row r="135" spans="1:34" x14ac:dyDescent="0.25">
      <c r="A135">
        <v>17583</v>
      </c>
      <c r="B135" t="s">
        <v>246</v>
      </c>
      <c r="C135" t="s">
        <v>1</v>
      </c>
      <c r="D135" t="s">
        <v>195</v>
      </c>
      <c r="E135" t="s">
        <v>596</v>
      </c>
      <c r="F135" t="s">
        <v>117</v>
      </c>
      <c r="G135" t="s">
        <v>92</v>
      </c>
      <c r="H135" s="2">
        <v>5000</v>
      </c>
      <c r="I135" s="2">
        <v>5000</v>
      </c>
      <c r="J135" s="2">
        <v>5040.45</v>
      </c>
      <c r="K135">
        <v>0</v>
      </c>
      <c r="L135">
        <v>0</v>
      </c>
      <c r="M135">
        <v>0</v>
      </c>
      <c r="N135" s="2">
        <v>5040.45</v>
      </c>
      <c r="O135" s="2">
        <v>5040.45</v>
      </c>
      <c r="P135" s="1">
        <v>45173</v>
      </c>
      <c r="Q135" s="1">
        <v>45168</v>
      </c>
      <c r="R135" s="1">
        <v>45270</v>
      </c>
      <c r="S135" s="1">
        <v>45270</v>
      </c>
      <c r="T135" s="1">
        <v>45271</v>
      </c>
      <c r="U135" s="1">
        <v>45272</v>
      </c>
      <c r="V135" s="1">
        <v>45272</v>
      </c>
      <c r="W135" t="s">
        <v>155</v>
      </c>
      <c r="X135" t="s">
        <v>221</v>
      </c>
      <c r="Y135">
        <v>9976</v>
      </c>
      <c r="Z135" t="s">
        <v>160</v>
      </c>
      <c r="AA135">
        <v>2</v>
      </c>
      <c r="AB135" t="s">
        <v>161</v>
      </c>
      <c r="AC135" t="s">
        <v>155</v>
      </c>
      <c r="AD135" t="s">
        <v>162</v>
      </c>
      <c r="AE135" t="s">
        <v>359</v>
      </c>
      <c r="AF135" t="s">
        <v>360</v>
      </c>
      <c r="AG135" t="s">
        <v>361</v>
      </c>
    </row>
    <row r="136" spans="1:34" x14ac:dyDescent="0.25">
      <c r="A136">
        <v>16271</v>
      </c>
      <c r="B136" t="s">
        <v>246</v>
      </c>
      <c r="C136" t="s">
        <v>1</v>
      </c>
      <c r="D136" t="s">
        <v>199</v>
      </c>
      <c r="E136" t="s">
        <v>292</v>
      </c>
      <c r="F136" t="s">
        <v>117</v>
      </c>
      <c r="G136" t="s">
        <v>98</v>
      </c>
      <c r="H136" s="2">
        <v>3000</v>
      </c>
      <c r="I136" s="2">
        <v>3000</v>
      </c>
      <c r="J136" s="2">
        <v>3068.27</v>
      </c>
      <c r="K136">
        <v>0</v>
      </c>
      <c r="L136">
        <v>0</v>
      </c>
      <c r="M136">
        <v>0</v>
      </c>
      <c r="N136" s="2">
        <v>3068.27</v>
      </c>
      <c r="O136" s="2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155</v>
      </c>
      <c r="X136" t="s">
        <v>221</v>
      </c>
      <c r="Y136">
        <v>9970</v>
      </c>
      <c r="Z136" t="s">
        <v>160</v>
      </c>
      <c r="AA136">
        <v>2</v>
      </c>
      <c r="AB136" t="s">
        <v>161</v>
      </c>
      <c r="AC136" t="s">
        <v>155</v>
      </c>
      <c r="AD136" t="s">
        <v>162</v>
      </c>
      <c r="AE136" t="s">
        <v>359</v>
      </c>
      <c r="AF136" t="s">
        <v>360</v>
      </c>
      <c r="AG136" t="s">
        <v>361</v>
      </c>
    </row>
    <row r="137" spans="1:34" x14ac:dyDescent="0.25">
      <c r="A137">
        <v>18156</v>
      </c>
      <c r="B137" t="s">
        <v>246</v>
      </c>
      <c r="C137" t="s">
        <v>1</v>
      </c>
      <c r="D137" t="s">
        <v>286</v>
      </c>
      <c r="E137" t="s">
        <v>616</v>
      </c>
      <c r="F137" t="s">
        <v>117</v>
      </c>
      <c r="G137" t="s">
        <v>91</v>
      </c>
      <c r="H137" s="2">
        <v>10000</v>
      </c>
      <c r="I137" s="2">
        <v>10000</v>
      </c>
      <c r="J137" s="2">
        <v>10070.74</v>
      </c>
      <c r="K137">
        <v>0</v>
      </c>
      <c r="L137">
        <v>0</v>
      </c>
      <c r="M137">
        <v>0</v>
      </c>
      <c r="N137" s="2">
        <v>10070.74</v>
      </c>
      <c r="O137" s="2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155</v>
      </c>
      <c r="X137" t="s">
        <v>221</v>
      </c>
      <c r="Y137">
        <v>9979</v>
      </c>
      <c r="Z137" t="s">
        <v>160</v>
      </c>
      <c r="AA137">
        <v>2</v>
      </c>
      <c r="AB137" t="s">
        <v>161</v>
      </c>
      <c r="AC137" t="s">
        <v>155</v>
      </c>
      <c r="AD137" t="s">
        <v>162</v>
      </c>
      <c r="AE137" t="s">
        <v>359</v>
      </c>
      <c r="AF137" t="s">
        <v>360</v>
      </c>
      <c r="AG137" t="s">
        <v>361</v>
      </c>
    </row>
    <row r="138" spans="1:34" x14ac:dyDescent="0.25">
      <c r="A138">
        <v>18142</v>
      </c>
      <c r="B138" t="s">
        <v>246</v>
      </c>
      <c r="C138" t="s">
        <v>1</v>
      </c>
      <c r="D138" t="s">
        <v>198</v>
      </c>
      <c r="E138" t="s">
        <v>965</v>
      </c>
      <c r="F138" t="s">
        <v>117</v>
      </c>
      <c r="G138" t="s">
        <v>91</v>
      </c>
      <c r="H138" s="2">
        <v>3000</v>
      </c>
      <c r="I138" s="2">
        <v>3000</v>
      </c>
      <c r="J138" s="2">
        <v>3021.22</v>
      </c>
      <c r="K138">
        <v>0</v>
      </c>
      <c r="L138">
        <v>0</v>
      </c>
      <c r="M138">
        <v>0</v>
      </c>
      <c r="N138" s="2">
        <v>3021.22</v>
      </c>
      <c r="O138" s="2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155</v>
      </c>
      <c r="X138" t="s">
        <v>221</v>
      </c>
      <c r="Y138">
        <v>9978</v>
      </c>
      <c r="Z138" t="s">
        <v>160</v>
      </c>
      <c r="AA138">
        <v>2</v>
      </c>
      <c r="AB138" t="s">
        <v>161</v>
      </c>
      <c r="AC138" t="s">
        <v>155</v>
      </c>
      <c r="AD138" t="s">
        <v>162</v>
      </c>
      <c r="AE138" t="s">
        <v>359</v>
      </c>
      <c r="AF138" t="s">
        <v>360</v>
      </c>
      <c r="AG138" t="s">
        <v>361</v>
      </c>
    </row>
    <row r="139" spans="1:34" x14ac:dyDescent="0.25">
      <c r="A139">
        <v>19516</v>
      </c>
      <c r="B139" t="s">
        <v>246</v>
      </c>
      <c r="C139" t="s">
        <v>252</v>
      </c>
      <c r="D139" t="s">
        <v>272</v>
      </c>
      <c r="E139" t="s">
        <v>668</v>
      </c>
      <c r="F139" t="s">
        <v>117</v>
      </c>
      <c r="G139" t="s">
        <v>92</v>
      </c>
      <c r="H139" s="2">
        <v>3000</v>
      </c>
      <c r="I139" s="2">
        <v>3000</v>
      </c>
      <c r="J139" s="2">
        <v>3016.22</v>
      </c>
      <c r="K139">
        <v>0</v>
      </c>
      <c r="L139">
        <v>0</v>
      </c>
      <c r="M139">
        <v>0</v>
      </c>
      <c r="N139" s="2">
        <v>3016.22</v>
      </c>
      <c r="O139" s="2">
        <v>3016.22</v>
      </c>
      <c r="P139" s="1">
        <v>45229</v>
      </c>
      <c r="Q139" s="1">
        <v>45220</v>
      </c>
      <c r="R139" s="1">
        <v>45280</v>
      </c>
      <c r="S139" s="1">
        <v>45280</v>
      </c>
      <c r="T139" s="1">
        <v>45280</v>
      </c>
      <c r="U139" s="1">
        <v>45281</v>
      </c>
      <c r="V139" s="1">
        <v>45282</v>
      </c>
      <c r="W139" t="s">
        <v>155</v>
      </c>
      <c r="X139" t="s">
        <v>221</v>
      </c>
      <c r="Y139">
        <v>9983</v>
      </c>
      <c r="Z139" t="s">
        <v>160</v>
      </c>
      <c r="AA139">
        <v>2</v>
      </c>
      <c r="AB139" t="s">
        <v>161</v>
      </c>
      <c r="AC139" t="s">
        <v>155</v>
      </c>
      <c r="AD139" t="s">
        <v>162</v>
      </c>
      <c r="AE139" t="s">
        <v>359</v>
      </c>
      <c r="AF139" t="s">
        <v>360</v>
      </c>
      <c r="AG139" t="s">
        <v>361</v>
      </c>
    </row>
    <row r="140" spans="1:34" x14ac:dyDescent="0.25">
      <c r="A140">
        <v>19441</v>
      </c>
      <c r="B140" t="s">
        <v>246</v>
      </c>
      <c r="C140" t="s">
        <v>252</v>
      </c>
      <c r="D140" t="s">
        <v>262</v>
      </c>
      <c r="E140" t="s">
        <v>613</v>
      </c>
      <c r="F140" t="s">
        <v>117</v>
      </c>
      <c r="G140" t="s">
        <v>164</v>
      </c>
      <c r="H140" s="2">
        <v>2500</v>
      </c>
      <c r="I140" s="2">
        <v>2500</v>
      </c>
      <c r="J140" s="2">
        <v>2522.9499999999998</v>
      </c>
      <c r="K140">
        <v>0</v>
      </c>
      <c r="L140">
        <v>0</v>
      </c>
      <c r="M140">
        <v>5.98</v>
      </c>
      <c r="N140" s="2">
        <v>2516.9699999999998</v>
      </c>
      <c r="O140" s="2">
        <v>2515.2399999999998</v>
      </c>
      <c r="P140" s="1">
        <v>45218</v>
      </c>
      <c r="Q140" s="1">
        <v>45211</v>
      </c>
      <c r="R140" s="1">
        <v>45280</v>
      </c>
      <c r="S140" s="1">
        <v>45280</v>
      </c>
      <c r="T140" s="1">
        <v>45279</v>
      </c>
      <c r="U140" s="1">
        <v>45280</v>
      </c>
      <c r="V140" s="1">
        <v>45301</v>
      </c>
      <c r="W140" t="s">
        <v>155</v>
      </c>
      <c r="X140" t="s">
        <v>159</v>
      </c>
      <c r="Z140" t="s">
        <v>160</v>
      </c>
      <c r="AA140">
        <v>2</v>
      </c>
      <c r="AB140" t="s">
        <v>161</v>
      </c>
      <c r="AC140" t="s">
        <v>155</v>
      </c>
      <c r="AD140" t="s">
        <v>162</v>
      </c>
      <c r="AE140" t="s">
        <v>359</v>
      </c>
      <c r="AF140" t="s">
        <v>360</v>
      </c>
      <c r="AG140" t="s">
        <v>361</v>
      </c>
      <c r="AH140" t="s">
        <v>191</v>
      </c>
    </row>
    <row r="141" spans="1:34" x14ac:dyDescent="0.25">
      <c r="A141">
        <v>21872</v>
      </c>
      <c r="B141" t="s">
        <v>246</v>
      </c>
      <c r="C141" t="s">
        <v>1</v>
      </c>
      <c r="D141" t="s">
        <v>296</v>
      </c>
      <c r="E141" t="s">
        <v>690</v>
      </c>
      <c r="F141" t="s">
        <v>117</v>
      </c>
      <c r="G141" t="s">
        <v>92</v>
      </c>
      <c r="H141" s="2">
        <v>2750</v>
      </c>
      <c r="I141" s="2">
        <v>2750</v>
      </c>
      <c r="J141" s="2">
        <v>2755.43</v>
      </c>
      <c r="K141">
        <v>0</v>
      </c>
      <c r="L141">
        <v>0</v>
      </c>
      <c r="M141">
        <v>0</v>
      </c>
      <c r="N141" s="2">
        <v>2755.43</v>
      </c>
      <c r="O141" s="2">
        <v>2755.43</v>
      </c>
      <c r="P141" s="1">
        <v>45259</v>
      </c>
      <c r="Q141" s="1">
        <v>45240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155</v>
      </c>
      <c r="X141" t="s">
        <v>221</v>
      </c>
      <c r="Y141">
        <v>10175</v>
      </c>
      <c r="Z141" t="s">
        <v>160</v>
      </c>
      <c r="AA141">
        <v>2</v>
      </c>
      <c r="AB141" t="s">
        <v>161</v>
      </c>
      <c r="AC141" t="s">
        <v>155</v>
      </c>
      <c r="AD141" t="s">
        <v>162</v>
      </c>
      <c r="AE141" t="s">
        <v>359</v>
      </c>
      <c r="AF141" t="s">
        <v>360</v>
      </c>
      <c r="AG141" t="s">
        <v>361</v>
      </c>
    </row>
    <row r="142" spans="1:34" x14ac:dyDescent="0.25">
      <c r="A142">
        <v>19249</v>
      </c>
      <c r="B142" t="s">
        <v>246</v>
      </c>
      <c r="C142" t="s">
        <v>1</v>
      </c>
      <c r="D142" t="s">
        <v>285</v>
      </c>
      <c r="E142" t="s">
        <v>615</v>
      </c>
      <c r="F142" t="s">
        <v>117</v>
      </c>
      <c r="G142" t="s">
        <v>88</v>
      </c>
      <c r="H142" s="2">
        <v>29400</v>
      </c>
      <c r="I142" s="2">
        <v>29400</v>
      </c>
      <c r="J142" s="2">
        <v>29607.97</v>
      </c>
      <c r="K142">
        <v>0</v>
      </c>
      <c r="L142">
        <v>0</v>
      </c>
      <c r="M142">
        <v>0</v>
      </c>
      <c r="N142" s="2">
        <v>29607.97</v>
      </c>
      <c r="O142" s="2">
        <v>29607.97</v>
      </c>
      <c r="P142" s="1">
        <v>45197</v>
      </c>
      <c r="Q142" s="1">
        <v>45188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155</v>
      </c>
      <c r="X142" t="s">
        <v>221</v>
      </c>
      <c r="Y142">
        <v>9980</v>
      </c>
      <c r="Z142" t="s">
        <v>160</v>
      </c>
      <c r="AA142">
        <v>2</v>
      </c>
      <c r="AB142" t="s">
        <v>161</v>
      </c>
      <c r="AC142" t="s">
        <v>155</v>
      </c>
      <c r="AD142" t="s">
        <v>162</v>
      </c>
      <c r="AE142" t="s">
        <v>359</v>
      </c>
      <c r="AF142" t="s">
        <v>360</v>
      </c>
      <c r="AG142" t="s">
        <v>361</v>
      </c>
    </row>
    <row r="143" spans="1:34" x14ac:dyDescent="0.25">
      <c r="A143">
        <v>17164</v>
      </c>
      <c r="B143" t="s">
        <v>246</v>
      </c>
      <c r="C143" t="s">
        <v>1</v>
      </c>
      <c r="D143" t="s">
        <v>204</v>
      </c>
      <c r="E143" t="s">
        <v>411</v>
      </c>
      <c r="F143" t="s">
        <v>117</v>
      </c>
      <c r="G143" t="s">
        <v>93</v>
      </c>
      <c r="H143" s="2">
        <v>4000</v>
      </c>
      <c r="I143" s="2">
        <v>4000</v>
      </c>
      <c r="J143" s="2">
        <v>4061.14</v>
      </c>
      <c r="K143">
        <v>0</v>
      </c>
      <c r="L143">
        <v>0</v>
      </c>
      <c r="M143">
        <v>0</v>
      </c>
      <c r="N143" s="2">
        <v>4061.14</v>
      </c>
      <c r="O143" s="2">
        <v>4061.14</v>
      </c>
      <c r="P143" s="1">
        <v>45140</v>
      </c>
      <c r="Q143" s="1">
        <v>45129</v>
      </c>
      <c r="R143" s="1">
        <v>45290</v>
      </c>
      <c r="S143" s="1">
        <v>45290</v>
      </c>
      <c r="T143" s="1">
        <v>45281</v>
      </c>
      <c r="U143" s="1">
        <v>45282</v>
      </c>
      <c r="V143" s="1">
        <v>45282</v>
      </c>
      <c r="W143" t="s">
        <v>155</v>
      </c>
      <c r="X143" t="s">
        <v>221</v>
      </c>
      <c r="Y143">
        <v>9973</v>
      </c>
      <c r="Z143" t="s">
        <v>160</v>
      </c>
      <c r="AA143">
        <v>2</v>
      </c>
      <c r="AB143" t="s">
        <v>161</v>
      </c>
      <c r="AC143" t="s">
        <v>155</v>
      </c>
      <c r="AD143" t="s">
        <v>162</v>
      </c>
      <c r="AE143" t="s">
        <v>359</v>
      </c>
      <c r="AF143" t="s">
        <v>360</v>
      </c>
      <c r="AG143" t="s">
        <v>361</v>
      </c>
    </row>
    <row r="144" spans="1:34" x14ac:dyDescent="0.25">
      <c r="A144">
        <v>16736</v>
      </c>
      <c r="B144" t="s">
        <v>246</v>
      </c>
      <c r="C144" t="s">
        <v>1</v>
      </c>
      <c r="D144" t="s">
        <v>284</v>
      </c>
      <c r="E144" t="s">
        <v>367</v>
      </c>
      <c r="F144" t="s">
        <v>117</v>
      </c>
      <c r="G144" t="s">
        <v>94</v>
      </c>
      <c r="H144" s="2">
        <v>1000</v>
      </c>
      <c r="I144" s="2">
        <v>1000</v>
      </c>
      <c r="J144" s="2">
        <v>1021.29</v>
      </c>
      <c r="K144">
        <v>0</v>
      </c>
      <c r="L144">
        <v>0</v>
      </c>
      <c r="M144">
        <v>0</v>
      </c>
      <c r="N144" s="2">
        <v>1021.29</v>
      </c>
      <c r="O144" s="2">
        <v>1021.29</v>
      </c>
      <c r="P144" s="1">
        <v>45110</v>
      </c>
      <c r="Q144" s="1">
        <v>45094</v>
      </c>
      <c r="R144" s="1">
        <v>45290</v>
      </c>
      <c r="S144" s="1">
        <v>45290</v>
      </c>
      <c r="T144" s="1">
        <v>45293</v>
      </c>
      <c r="U144" s="1">
        <v>45294</v>
      </c>
      <c r="V144" s="1">
        <v>45294</v>
      </c>
      <c r="W144" t="s">
        <v>155</v>
      </c>
      <c r="X144" t="s">
        <v>221</v>
      </c>
      <c r="Y144">
        <v>9972</v>
      </c>
      <c r="Z144" t="s">
        <v>160</v>
      </c>
      <c r="AA144">
        <v>2</v>
      </c>
      <c r="AB144" t="s">
        <v>161</v>
      </c>
      <c r="AC144" t="s">
        <v>155</v>
      </c>
      <c r="AD144" t="s">
        <v>162</v>
      </c>
      <c r="AE144" t="s">
        <v>359</v>
      </c>
      <c r="AF144" t="s">
        <v>360</v>
      </c>
      <c r="AG144" t="s">
        <v>361</v>
      </c>
    </row>
    <row r="145" spans="1:34" x14ac:dyDescent="0.25">
      <c r="A145">
        <v>16021</v>
      </c>
      <c r="B145" t="s">
        <v>246</v>
      </c>
      <c r="C145" t="s">
        <v>1</v>
      </c>
      <c r="D145" t="s">
        <v>202</v>
      </c>
      <c r="E145" t="s">
        <v>294</v>
      </c>
      <c r="F145" t="s">
        <v>117</v>
      </c>
      <c r="G145" t="s">
        <v>97</v>
      </c>
      <c r="H145" s="2">
        <v>1500</v>
      </c>
      <c r="I145" s="2">
        <v>1500</v>
      </c>
      <c r="J145" s="2">
        <v>1534.14</v>
      </c>
      <c r="K145">
        <v>0</v>
      </c>
      <c r="L145">
        <v>0</v>
      </c>
      <c r="M145">
        <v>0</v>
      </c>
      <c r="N145" s="2">
        <v>1534.14</v>
      </c>
      <c r="O145" s="2">
        <v>1534.14</v>
      </c>
      <c r="P145" s="1">
        <v>45057</v>
      </c>
      <c r="Q145" s="1">
        <v>45052</v>
      </c>
      <c r="R145" s="1">
        <v>45290</v>
      </c>
      <c r="S145" s="1">
        <v>45290</v>
      </c>
      <c r="T145" s="1">
        <v>45288</v>
      </c>
      <c r="U145" s="1">
        <v>45289</v>
      </c>
      <c r="V145" s="1">
        <v>45289</v>
      </c>
      <c r="W145" t="s">
        <v>155</v>
      </c>
      <c r="X145" t="s">
        <v>221</v>
      </c>
      <c r="Y145">
        <v>9965</v>
      </c>
      <c r="Z145" t="s">
        <v>160</v>
      </c>
      <c r="AA145">
        <v>2</v>
      </c>
      <c r="AB145" t="s">
        <v>161</v>
      </c>
      <c r="AC145" t="s">
        <v>155</v>
      </c>
      <c r="AD145" t="s">
        <v>162</v>
      </c>
      <c r="AE145" t="s">
        <v>359</v>
      </c>
      <c r="AF145" t="s">
        <v>360</v>
      </c>
      <c r="AG145" t="s">
        <v>361</v>
      </c>
    </row>
    <row r="146" spans="1:34" x14ac:dyDescent="0.25">
      <c r="A146">
        <v>19410</v>
      </c>
      <c r="B146" t="s">
        <v>246</v>
      </c>
      <c r="C146" t="s">
        <v>252</v>
      </c>
      <c r="D146" t="s">
        <v>279</v>
      </c>
      <c r="E146" t="s">
        <v>614</v>
      </c>
      <c r="F146" t="s">
        <v>117</v>
      </c>
      <c r="G146" t="s">
        <v>94</v>
      </c>
      <c r="H146" s="2">
        <v>1080</v>
      </c>
      <c r="I146" s="2">
        <v>1080</v>
      </c>
      <c r="J146" s="2">
        <v>1091.72</v>
      </c>
      <c r="K146">
        <v>0</v>
      </c>
      <c r="L146">
        <v>26.31</v>
      </c>
      <c r="M146">
        <v>0</v>
      </c>
      <c r="N146" s="2">
        <v>1118.03</v>
      </c>
      <c r="O146" s="2">
        <v>1118.03</v>
      </c>
      <c r="P146" s="1">
        <v>45205</v>
      </c>
      <c r="Q146" s="1">
        <v>45197</v>
      </c>
      <c r="R146" s="1">
        <v>45290</v>
      </c>
      <c r="S146" s="1">
        <v>45290</v>
      </c>
      <c r="T146" s="1">
        <v>45321</v>
      </c>
      <c r="U146" s="1">
        <v>45322</v>
      </c>
      <c r="V146" s="1">
        <v>45322</v>
      </c>
      <c r="W146" t="s">
        <v>155</v>
      </c>
      <c r="X146" t="s">
        <v>159</v>
      </c>
      <c r="Z146" t="s">
        <v>160</v>
      </c>
      <c r="AA146">
        <v>2</v>
      </c>
      <c r="AB146" t="s">
        <v>161</v>
      </c>
      <c r="AC146" t="s">
        <v>155</v>
      </c>
      <c r="AD146" t="s">
        <v>162</v>
      </c>
      <c r="AE146" t="s">
        <v>359</v>
      </c>
      <c r="AF146" t="s">
        <v>360</v>
      </c>
      <c r="AG146" t="s">
        <v>361</v>
      </c>
      <c r="AH146" t="s">
        <v>191</v>
      </c>
    </row>
    <row r="147" spans="1:34" x14ac:dyDescent="0.25">
      <c r="A147">
        <v>18094</v>
      </c>
      <c r="B147" t="s">
        <v>246</v>
      </c>
      <c r="C147" t="s">
        <v>1</v>
      </c>
      <c r="D147" t="s">
        <v>200</v>
      </c>
      <c r="E147" t="s">
        <v>1352</v>
      </c>
      <c r="F147" t="s">
        <v>1036</v>
      </c>
      <c r="G147" t="s">
        <v>92</v>
      </c>
      <c r="H147" s="2">
        <v>1750</v>
      </c>
      <c r="I147" s="2">
        <v>1750</v>
      </c>
      <c r="J147" s="2">
        <v>1764.16</v>
      </c>
      <c r="K147">
        <v>0</v>
      </c>
      <c r="L147">
        <v>0</v>
      </c>
      <c r="M147">
        <v>0</v>
      </c>
      <c r="N147" s="2">
        <v>1764.16</v>
      </c>
      <c r="O147" s="2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155</v>
      </c>
      <c r="X147" t="s">
        <v>221</v>
      </c>
      <c r="Y147">
        <v>9977</v>
      </c>
      <c r="Z147" t="s">
        <v>160</v>
      </c>
      <c r="AA147">
        <v>2</v>
      </c>
      <c r="AB147" t="s">
        <v>161</v>
      </c>
      <c r="AC147" t="s">
        <v>155</v>
      </c>
      <c r="AD147" t="s">
        <v>162</v>
      </c>
      <c r="AE147" t="s">
        <v>359</v>
      </c>
      <c r="AF147" t="s">
        <v>360</v>
      </c>
      <c r="AG147" t="s">
        <v>361</v>
      </c>
    </row>
    <row r="148" spans="1:34" x14ac:dyDescent="0.25">
      <c r="A148">
        <v>17584</v>
      </c>
      <c r="B148" t="s">
        <v>246</v>
      </c>
      <c r="C148" t="s">
        <v>1</v>
      </c>
      <c r="D148" t="s">
        <v>195</v>
      </c>
      <c r="E148" t="s">
        <v>596</v>
      </c>
      <c r="F148" t="s">
        <v>117</v>
      </c>
      <c r="G148" t="s">
        <v>93</v>
      </c>
      <c r="H148" s="2">
        <v>5000</v>
      </c>
      <c r="I148" s="2">
        <v>5000</v>
      </c>
      <c r="J148" s="2">
        <v>5043.91</v>
      </c>
      <c r="K148">
        <v>0</v>
      </c>
      <c r="L148">
        <v>0</v>
      </c>
      <c r="M148">
        <v>0</v>
      </c>
      <c r="N148" s="2">
        <v>5043.91</v>
      </c>
      <c r="O148" s="2">
        <v>5043.91</v>
      </c>
      <c r="P148" s="1">
        <v>45173</v>
      </c>
      <c r="Q148" s="1">
        <v>45168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155</v>
      </c>
      <c r="X148" t="s">
        <v>221</v>
      </c>
      <c r="Y148">
        <v>10160</v>
      </c>
      <c r="Z148" t="s">
        <v>160</v>
      </c>
      <c r="AA148">
        <v>2</v>
      </c>
      <c r="AB148" t="s">
        <v>161</v>
      </c>
      <c r="AC148" t="s">
        <v>155</v>
      </c>
      <c r="AD148" t="s">
        <v>162</v>
      </c>
      <c r="AE148" t="s">
        <v>359</v>
      </c>
      <c r="AF148" t="s">
        <v>360</v>
      </c>
      <c r="AG148" t="s">
        <v>361</v>
      </c>
    </row>
    <row r="149" spans="1:34" x14ac:dyDescent="0.25">
      <c r="A149">
        <v>17321</v>
      </c>
      <c r="B149" t="s">
        <v>246</v>
      </c>
      <c r="C149" t="s">
        <v>1</v>
      </c>
      <c r="D149" t="s">
        <v>196</v>
      </c>
      <c r="E149" t="s">
        <v>435</v>
      </c>
      <c r="F149" t="s">
        <v>117</v>
      </c>
      <c r="G149" t="s">
        <v>92</v>
      </c>
      <c r="H149" s="2">
        <v>5000</v>
      </c>
      <c r="I149" s="2">
        <v>5000</v>
      </c>
      <c r="J149" s="2">
        <v>5043.91</v>
      </c>
      <c r="K149">
        <v>0</v>
      </c>
      <c r="L149">
        <v>0</v>
      </c>
      <c r="M149">
        <v>0</v>
      </c>
      <c r="N149" s="2">
        <v>5043.91</v>
      </c>
      <c r="O149" s="2">
        <v>5043.91</v>
      </c>
      <c r="P149" s="1">
        <v>45154</v>
      </c>
      <c r="Q149" s="1">
        <v>45145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155</v>
      </c>
      <c r="X149" t="s">
        <v>221</v>
      </c>
      <c r="Y149">
        <v>10159</v>
      </c>
      <c r="Z149" t="s">
        <v>160</v>
      </c>
      <c r="AA149">
        <v>2</v>
      </c>
      <c r="AB149" t="s">
        <v>161</v>
      </c>
      <c r="AC149" t="s">
        <v>155</v>
      </c>
      <c r="AD149" t="s">
        <v>162</v>
      </c>
      <c r="AE149" t="s">
        <v>359</v>
      </c>
      <c r="AF149" t="s">
        <v>360</v>
      </c>
      <c r="AG149" t="s">
        <v>361</v>
      </c>
    </row>
    <row r="150" spans="1:34" x14ac:dyDescent="0.25">
      <c r="A150">
        <v>17277</v>
      </c>
      <c r="B150" t="s">
        <v>246</v>
      </c>
      <c r="C150" t="s">
        <v>252</v>
      </c>
      <c r="D150" t="s">
        <v>258</v>
      </c>
      <c r="E150" t="s">
        <v>422</v>
      </c>
      <c r="F150" t="s">
        <v>117</v>
      </c>
      <c r="G150" t="s">
        <v>93</v>
      </c>
      <c r="H150" s="2">
        <v>1800</v>
      </c>
      <c r="I150" s="2">
        <v>1800</v>
      </c>
      <c r="J150" s="2">
        <v>1815.81</v>
      </c>
      <c r="K150">
        <v>0</v>
      </c>
      <c r="L150">
        <v>0</v>
      </c>
      <c r="M150">
        <v>0</v>
      </c>
      <c r="N150" s="2">
        <v>1815.81</v>
      </c>
      <c r="O150" s="2">
        <v>1815.81</v>
      </c>
      <c r="P150" s="1">
        <v>45148</v>
      </c>
      <c r="Q150" s="1">
        <v>45140</v>
      </c>
      <c r="R150" s="1">
        <v>45301</v>
      </c>
      <c r="S150" s="1">
        <v>45301</v>
      </c>
      <c r="T150" s="1">
        <v>45287</v>
      </c>
      <c r="U150" s="1">
        <v>45288</v>
      </c>
      <c r="V150" s="1">
        <v>45288</v>
      </c>
      <c r="W150" t="s">
        <v>155</v>
      </c>
      <c r="X150" t="s">
        <v>221</v>
      </c>
      <c r="Y150">
        <v>10158</v>
      </c>
      <c r="Z150" t="s">
        <v>160</v>
      </c>
      <c r="AA150">
        <v>2</v>
      </c>
      <c r="AB150" t="s">
        <v>161</v>
      </c>
      <c r="AC150" t="s">
        <v>155</v>
      </c>
      <c r="AD150" t="s">
        <v>162</v>
      </c>
      <c r="AE150" t="s">
        <v>359</v>
      </c>
      <c r="AF150" t="s">
        <v>360</v>
      </c>
      <c r="AG150" t="s">
        <v>361</v>
      </c>
    </row>
    <row r="151" spans="1:34" x14ac:dyDescent="0.25">
      <c r="A151">
        <v>16071</v>
      </c>
      <c r="B151" t="s">
        <v>246</v>
      </c>
      <c r="C151" t="s">
        <v>1</v>
      </c>
      <c r="D151" t="s">
        <v>249</v>
      </c>
      <c r="E151" t="s">
        <v>250</v>
      </c>
      <c r="F151" t="s">
        <v>117</v>
      </c>
      <c r="G151" t="s">
        <v>96</v>
      </c>
      <c r="H151" s="2">
        <v>2400</v>
      </c>
      <c r="I151" s="2">
        <v>2400</v>
      </c>
      <c r="J151" s="2">
        <v>2456.3000000000002</v>
      </c>
      <c r="K151">
        <v>0</v>
      </c>
      <c r="L151">
        <v>0</v>
      </c>
      <c r="M151">
        <v>0</v>
      </c>
      <c r="N151" s="2">
        <v>2456.3000000000002</v>
      </c>
      <c r="O151" s="2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155</v>
      </c>
      <c r="X151" t="s">
        <v>221</v>
      </c>
      <c r="Y151">
        <v>10150</v>
      </c>
      <c r="Z151" t="s">
        <v>160</v>
      </c>
      <c r="AA151">
        <v>2</v>
      </c>
      <c r="AB151" t="s">
        <v>161</v>
      </c>
      <c r="AC151" t="s">
        <v>155</v>
      </c>
      <c r="AD151" t="s">
        <v>162</v>
      </c>
      <c r="AE151" t="s">
        <v>359</v>
      </c>
      <c r="AF151" t="s">
        <v>360</v>
      </c>
      <c r="AG151" t="s">
        <v>361</v>
      </c>
    </row>
    <row r="152" spans="1:34" x14ac:dyDescent="0.25">
      <c r="A152">
        <v>16595</v>
      </c>
      <c r="B152" t="s">
        <v>246</v>
      </c>
      <c r="C152" t="s">
        <v>1</v>
      </c>
      <c r="D152" t="s">
        <v>201</v>
      </c>
      <c r="E152" t="s">
        <v>290</v>
      </c>
      <c r="F152" t="s">
        <v>117</v>
      </c>
      <c r="G152" t="s">
        <v>99</v>
      </c>
      <c r="H152" s="2">
        <v>1000</v>
      </c>
      <c r="I152" s="2">
        <v>1000</v>
      </c>
      <c r="J152" s="2">
        <v>1023.46</v>
      </c>
      <c r="K152">
        <v>0</v>
      </c>
      <c r="L152">
        <v>0</v>
      </c>
      <c r="M152">
        <v>0</v>
      </c>
      <c r="N152" s="2">
        <v>1023.46</v>
      </c>
      <c r="O152" s="2">
        <v>1023.46</v>
      </c>
      <c r="P152" s="1">
        <v>45083</v>
      </c>
      <c r="Q152" s="1">
        <v>45062</v>
      </c>
      <c r="R152" s="1">
        <v>45301</v>
      </c>
      <c r="S152" s="1">
        <v>45301</v>
      </c>
      <c r="T152" s="1">
        <v>45301</v>
      </c>
      <c r="U152" s="1">
        <v>45302</v>
      </c>
      <c r="V152" s="1">
        <v>45302</v>
      </c>
      <c r="W152" t="s">
        <v>155</v>
      </c>
      <c r="X152" t="s">
        <v>221</v>
      </c>
      <c r="Y152">
        <v>10154</v>
      </c>
      <c r="Z152" t="s">
        <v>160</v>
      </c>
      <c r="AA152">
        <v>2</v>
      </c>
      <c r="AB152" t="s">
        <v>161</v>
      </c>
      <c r="AC152" t="s">
        <v>155</v>
      </c>
      <c r="AD152" t="s">
        <v>162</v>
      </c>
      <c r="AE152" t="s">
        <v>359</v>
      </c>
      <c r="AF152" t="s">
        <v>360</v>
      </c>
      <c r="AG152" t="s">
        <v>361</v>
      </c>
    </row>
    <row r="153" spans="1:34" x14ac:dyDescent="0.25">
      <c r="A153">
        <v>16105</v>
      </c>
      <c r="B153" t="s">
        <v>246</v>
      </c>
      <c r="C153" t="s">
        <v>1</v>
      </c>
      <c r="D153" t="s">
        <v>205</v>
      </c>
      <c r="E153" t="s">
        <v>247</v>
      </c>
      <c r="F153" t="s">
        <v>117</v>
      </c>
      <c r="G153" t="s">
        <v>99</v>
      </c>
      <c r="H153" s="2">
        <v>2500</v>
      </c>
      <c r="I153" s="2">
        <v>2500</v>
      </c>
      <c r="J153" s="2">
        <v>2558.65</v>
      </c>
      <c r="K153">
        <v>0</v>
      </c>
      <c r="L153">
        <v>0</v>
      </c>
      <c r="M153">
        <v>0</v>
      </c>
      <c r="N153" s="2">
        <v>2558.65</v>
      </c>
      <c r="O153" s="2">
        <v>2558.65</v>
      </c>
      <c r="P153" s="1">
        <v>45063</v>
      </c>
      <c r="Q153" s="1">
        <v>45052</v>
      </c>
      <c r="R153" s="1">
        <v>45301</v>
      </c>
      <c r="S153" s="1">
        <v>45301</v>
      </c>
      <c r="T153" s="1">
        <v>45293</v>
      </c>
      <c r="U153" s="1">
        <v>45294</v>
      </c>
      <c r="V153" s="1">
        <v>45294</v>
      </c>
      <c r="W153" t="s">
        <v>155</v>
      </c>
      <c r="X153" t="s">
        <v>221</v>
      </c>
      <c r="Y153">
        <v>10151</v>
      </c>
      <c r="Z153" t="s">
        <v>160</v>
      </c>
      <c r="AA153">
        <v>2</v>
      </c>
      <c r="AB153" t="s">
        <v>161</v>
      </c>
      <c r="AC153" t="s">
        <v>155</v>
      </c>
      <c r="AD153" t="s">
        <v>162</v>
      </c>
      <c r="AE153" t="s">
        <v>359</v>
      </c>
      <c r="AF153" t="s">
        <v>360</v>
      </c>
      <c r="AG153" t="s">
        <v>361</v>
      </c>
    </row>
    <row r="154" spans="1:34" x14ac:dyDescent="0.25">
      <c r="A154">
        <v>16165</v>
      </c>
      <c r="B154" t="s">
        <v>246</v>
      </c>
      <c r="C154" t="s">
        <v>252</v>
      </c>
      <c r="D154" t="s">
        <v>259</v>
      </c>
      <c r="E154" t="s">
        <v>260</v>
      </c>
      <c r="F154" t="s">
        <v>117</v>
      </c>
      <c r="G154" t="s">
        <v>96</v>
      </c>
      <c r="H154" s="2">
        <v>1290</v>
      </c>
      <c r="I154" s="2">
        <v>1290</v>
      </c>
      <c r="J154" s="2">
        <v>1320.26</v>
      </c>
      <c r="K154">
        <v>0</v>
      </c>
      <c r="L154">
        <v>0</v>
      </c>
      <c r="M154">
        <v>0</v>
      </c>
      <c r="N154" s="2">
        <v>1320.26</v>
      </c>
      <c r="O154" s="2">
        <v>1320.26</v>
      </c>
      <c r="P154" s="1">
        <v>45063</v>
      </c>
      <c r="Q154" s="1">
        <v>45054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155</v>
      </c>
      <c r="X154" t="s">
        <v>221</v>
      </c>
      <c r="Y154">
        <v>10152</v>
      </c>
      <c r="Z154" t="s">
        <v>160</v>
      </c>
      <c r="AA154">
        <v>2</v>
      </c>
      <c r="AB154" t="s">
        <v>161</v>
      </c>
      <c r="AC154" t="s">
        <v>155</v>
      </c>
      <c r="AD154" t="s">
        <v>162</v>
      </c>
      <c r="AE154" t="s">
        <v>359</v>
      </c>
      <c r="AF154" t="s">
        <v>360</v>
      </c>
      <c r="AG154" t="s">
        <v>361</v>
      </c>
    </row>
    <row r="155" spans="1:34" x14ac:dyDescent="0.25">
      <c r="A155">
        <v>20742</v>
      </c>
      <c r="B155" t="s">
        <v>246</v>
      </c>
      <c r="C155" t="s">
        <v>1</v>
      </c>
      <c r="D155" t="s">
        <v>289</v>
      </c>
      <c r="E155" t="s">
        <v>688</v>
      </c>
      <c r="F155" t="s">
        <v>117</v>
      </c>
      <c r="G155" t="s">
        <v>91</v>
      </c>
      <c r="H155" s="2">
        <v>5000</v>
      </c>
      <c r="I155" s="2">
        <v>5000</v>
      </c>
      <c r="J155" s="2">
        <v>5030.4799999999996</v>
      </c>
      <c r="K155">
        <v>0</v>
      </c>
      <c r="L155">
        <v>0</v>
      </c>
      <c r="M155">
        <v>0</v>
      </c>
      <c r="N155" s="2">
        <v>5030.4799999999996</v>
      </c>
      <c r="O155" s="2">
        <v>5030.4799999999996</v>
      </c>
      <c r="P155" s="1">
        <v>45240</v>
      </c>
      <c r="Q155" s="1">
        <v>45230</v>
      </c>
      <c r="R155" s="1">
        <v>45301</v>
      </c>
      <c r="S155" s="1">
        <v>45301</v>
      </c>
      <c r="T155" s="1">
        <v>45300</v>
      </c>
      <c r="U155" s="1">
        <v>45301</v>
      </c>
      <c r="V155" s="1">
        <v>45301</v>
      </c>
      <c r="W155" t="s">
        <v>155</v>
      </c>
      <c r="X155" t="s">
        <v>221</v>
      </c>
      <c r="Y155">
        <v>10170</v>
      </c>
      <c r="Z155" t="s">
        <v>160</v>
      </c>
      <c r="AA155">
        <v>2</v>
      </c>
      <c r="AB155" t="s">
        <v>161</v>
      </c>
      <c r="AC155" t="s">
        <v>155</v>
      </c>
      <c r="AD155" t="s">
        <v>162</v>
      </c>
      <c r="AE155" t="s">
        <v>359</v>
      </c>
      <c r="AF155" t="s">
        <v>360</v>
      </c>
      <c r="AG155" t="s">
        <v>361</v>
      </c>
    </row>
    <row r="156" spans="1:34" x14ac:dyDescent="0.25">
      <c r="A156">
        <v>22952</v>
      </c>
      <c r="B156" t="s">
        <v>246</v>
      </c>
      <c r="C156" t="s">
        <v>252</v>
      </c>
      <c r="D156" t="s">
        <v>733</v>
      </c>
      <c r="E156" t="s">
        <v>885</v>
      </c>
      <c r="F156" t="s">
        <v>117</v>
      </c>
      <c r="G156" t="s">
        <v>87</v>
      </c>
      <c r="H156" s="2">
        <v>14425.33</v>
      </c>
      <c r="I156" s="2">
        <v>14425.33</v>
      </c>
      <c r="J156" s="2">
        <v>14425.33</v>
      </c>
      <c r="K156">
        <v>0</v>
      </c>
      <c r="L156">
        <v>57.66</v>
      </c>
      <c r="M156">
        <v>0</v>
      </c>
      <c r="N156" s="2">
        <v>14482.99</v>
      </c>
      <c r="O156" s="2">
        <v>14428.33</v>
      </c>
      <c r="P156" s="1">
        <v>45322</v>
      </c>
      <c r="Q156" s="1">
        <v>45306</v>
      </c>
      <c r="R156" s="1">
        <v>45306</v>
      </c>
      <c r="S156" s="1">
        <v>45306</v>
      </c>
      <c r="T156" s="1">
        <v>45310</v>
      </c>
      <c r="U156" s="1">
        <v>45310</v>
      </c>
      <c r="V156" s="1">
        <v>45322</v>
      </c>
      <c r="W156" t="s">
        <v>155</v>
      </c>
      <c r="X156" t="s">
        <v>159</v>
      </c>
      <c r="Z156" t="s">
        <v>160</v>
      </c>
      <c r="AA156">
        <v>2</v>
      </c>
      <c r="AB156" t="s">
        <v>161</v>
      </c>
      <c r="AC156" t="s">
        <v>155</v>
      </c>
      <c r="AD156" t="s">
        <v>162</v>
      </c>
      <c r="AE156" t="s">
        <v>359</v>
      </c>
      <c r="AF156" t="s">
        <v>360</v>
      </c>
      <c r="AG156" t="s">
        <v>361</v>
      </c>
      <c r="AH156" t="s">
        <v>191</v>
      </c>
    </row>
    <row r="157" spans="1:34" x14ac:dyDescent="0.25">
      <c r="A157">
        <v>22765</v>
      </c>
      <c r="B157" t="s">
        <v>246</v>
      </c>
      <c r="C157" t="s">
        <v>252</v>
      </c>
      <c r="D157" t="s">
        <v>733</v>
      </c>
      <c r="E157" t="s">
        <v>885</v>
      </c>
      <c r="F157" t="s">
        <v>117</v>
      </c>
      <c r="G157" t="s">
        <v>87</v>
      </c>
      <c r="H157" s="2">
        <v>28000</v>
      </c>
      <c r="I157" s="2">
        <v>28000</v>
      </c>
      <c r="J157" s="2">
        <v>28000</v>
      </c>
      <c r="K157">
        <v>0</v>
      </c>
      <c r="L157">
        <v>88.31</v>
      </c>
      <c r="M157">
        <v>0</v>
      </c>
      <c r="N157" s="2">
        <v>28088.31</v>
      </c>
      <c r="O157" s="2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155</v>
      </c>
      <c r="X157" t="s">
        <v>159</v>
      </c>
      <c r="Z157" t="s">
        <v>160</v>
      </c>
      <c r="AA157">
        <v>2</v>
      </c>
      <c r="AB157" t="s">
        <v>161</v>
      </c>
      <c r="AC157" t="s">
        <v>155</v>
      </c>
      <c r="AD157" t="s">
        <v>162</v>
      </c>
      <c r="AE157" t="s">
        <v>359</v>
      </c>
      <c r="AF157" t="s">
        <v>360</v>
      </c>
      <c r="AG157" t="s">
        <v>361</v>
      </c>
      <c r="AH157" t="s">
        <v>191</v>
      </c>
    </row>
    <row r="158" spans="1:34" x14ac:dyDescent="0.25">
      <c r="A158">
        <v>16272</v>
      </c>
      <c r="B158" t="s">
        <v>246</v>
      </c>
      <c r="C158" t="s">
        <v>1</v>
      </c>
      <c r="D158" t="s">
        <v>199</v>
      </c>
      <c r="E158" t="s">
        <v>292</v>
      </c>
      <c r="F158" t="s">
        <v>117</v>
      </c>
      <c r="G158" t="s">
        <v>99</v>
      </c>
      <c r="H158" s="2">
        <v>3000</v>
      </c>
      <c r="I158" s="2">
        <v>3000</v>
      </c>
      <c r="J158" s="2">
        <v>3070.38</v>
      </c>
      <c r="K158">
        <v>0</v>
      </c>
      <c r="L158">
        <v>0</v>
      </c>
      <c r="M158">
        <v>0</v>
      </c>
      <c r="N158" s="2">
        <v>3070.38</v>
      </c>
      <c r="O158" s="2">
        <v>3070.38</v>
      </c>
      <c r="P158" s="1">
        <v>45077</v>
      </c>
      <c r="Q158" s="1">
        <v>45062</v>
      </c>
      <c r="R158" s="1">
        <v>45306</v>
      </c>
      <c r="S158" s="1">
        <v>45306</v>
      </c>
      <c r="T158" s="1">
        <v>45299</v>
      </c>
      <c r="U158" s="1">
        <v>45300</v>
      </c>
      <c r="V158" s="1">
        <v>45300</v>
      </c>
      <c r="W158" t="s">
        <v>155</v>
      </c>
      <c r="X158" t="s">
        <v>221</v>
      </c>
      <c r="Y158">
        <v>10153</v>
      </c>
      <c r="Z158" t="s">
        <v>160</v>
      </c>
      <c r="AA158">
        <v>2</v>
      </c>
      <c r="AB158" t="s">
        <v>161</v>
      </c>
      <c r="AC158" t="s">
        <v>155</v>
      </c>
      <c r="AD158" t="s">
        <v>162</v>
      </c>
      <c r="AE158" t="s">
        <v>359</v>
      </c>
      <c r="AF158" t="s">
        <v>360</v>
      </c>
      <c r="AG158" t="s">
        <v>361</v>
      </c>
    </row>
    <row r="159" spans="1:34" x14ac:dyDescent="0.25">
      <c r="A159">
        <v>18143</v>
      </c>
      <c r="B159" t="s">
        <v>246</v>
      </c>
      <c r="C159" t="s">
        <v>1</v>
      </c>
      <c r="D159" t="s">
        <v>198</v>
      </c>
      <c r="E159" t="s">
        <v>965</v>
      </c>
      <c r="F159" t="s">
        <v>117</v>
      </c>
      <c r="G159" t="s">
        <v>207</v>
      </c>
      <c r="H159" s="2">
        <v>50000</v>
      </c>
      <c r="I159" s="2">
        <v>50000</v>
      </c>
      <c r="J159" s="2">
        <v>50000</v>
      </c>
      <c r="K159">
        <v>0</v>
      </c>
      <c r="L159">
        <v>0</v>
      </c>
      <c r="M159">
        <v>0</v>
      </c>
      <c r="N159" s="2">
        <v>50000</v>
      </c>
      <c r="O159" s="2">
        <v>50000</v>
      </c>
      <c r="P159" s="1">
        <v>45190</v>
      </c>
      <c r="Q159" s="1">
        <v>45172</v>
      </c>
      <c r="R159" s="1">
        <v>45311</v>
      </c>
      <c r="S159" s="1">
        <v>45311</v>
      </c>
      <c r="T159" s="1">
        <v>45313</v>
      </c>
      <c r="U159" s="1">
        <v>45314</v>
      </c>
      <c r="V159" s="1">
        <v>45314</v>
      </c>
      <c r="W159" t="s">
        <v>155</v>
      </c>
      <c r="X159" t="s">
        <v>221</v>
      </c>
      <c r="Y159">
        <v>10164</v>
      </c>
      <c r="Z159" t="s">
        <v>160</v>
      </c>
      <c r="AA159">
        <v>2</v>
      </c>
      <c r="AB159" t="s">
        <v>161</v>
      </c>
      <c r="AC159" t="s">
        <v>155</v>
      </c>
      <c r="AD159" t="s">
        <v>162</v>
      </c>
      <c r="AE159" t="s">
        <v>359</v>
      </c>
      <c r="AF159" t="s">
        <v>360</v>
      </c>
      <c r="AG159" t="s">
        <v>361</v>
      </c>
      <c r="AH159" t="s">
        <v>191</v>
      </c>
    </row>
    <row r="160" spans="1:34" x14ac:dyDescent="0.25">
      <c r="A160">
        <v>18146</v>
      </c>
      <c r="B160" t="s">
        <v>246</v>
      </c>
      <c r="C160" t="s">
        <v>1</v>
      </c>
      <c r="D160" t="s">
        <v>198</v>
      </c>
      <c r="E160" t="s">
        <v>965</v>
      </c>
      <c r="F160" t="s">
        <v>117</v>
      </c>
      <c r="G160" t="s">
        <v>92</v>
      </c>
      <c r="H160" s="2">
        <v>3000</v>
      </c>
      <c r="I160" s="2">
        <v>3000</v>
      </c>
      <c r="J160" s="2">
        <v>3023.3</v>
      </c>
      <c r="K160">
        <v>0</v>
      </c>
      <c r="L160">
        <v>0</v>
      </c>
      <c r="M160">
        <v>0</v>
      </c>
      <c r="N160" s="2">
        <v>3023.3</v>
      </c>
      <c r="O160" s="2">
        <v>3023.3</v>
      </c>
      <c r="P160" s="1">
        <v>45190</v>
      </c>
      <c r="Q160" s="1">
        <v>45172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155</v>
      </c>
      <c r="X160" t="s">
        <v>221</v>
      </c>
      <c r="Y160">
        <v>10163</v>
      </c>
      <c r="Z160" t="s">
        <v>160</v>
      </c>
      <c r="AA160">
        <v>2</v>
      </c>
      <c r="AB160" t="s">
        <v>161</v>
      </c>
      <c r="AC160" t="s">
        <v>155</v>
      </c>
      <c r="AD160" t="s">
        <v>162</v>
      </c>
      <c r="AE160" t="s">
        <v>359</v>
      </c>
      <c r="AF160" t="s">
        <v>360</v>
      </c>
      <c r="AG160" t="s">
        <v>361</v>
      </c>
    </row>
    <row r="161" spans="1:34" x14ac:dyDescent="0.25">
      <c r="A161">
        <v>18164</v>
      </c>
      <c r="B161" t="s">
        <v>246</v>
      </c>
      <c r="C161" t="s">
        <v>1</v>
      </c>
      <c r="D161" t="s">
        <v>286</v>
      </c>
      <c r="E161" t="s">
        <v>616</v>
      </c>
      <c r="F161" t="s">
        <v>117</v>
      </c>
      <c r="G161" t="s">
        <v>92</v>
      </c>
      <c r="H161" s="2">
        <v>5000</v>
      </c>
      <c r="I161" s="2">
        <v>5000</v>
      </c>
      <c r="J161" s="2">
        <v>5038.83</v>
      </c>
      <c r="K161">
        <v>0</v>
      </c>
      <c r="L161">
        <v>0</v>
      </c>
      <c r="M161">
        <v>0</v>
      </c>
      <c r="N161" s="2">
        <v>5038.83</v>
      </c>
      <c r="O161" s="2">
        <v>5038.83</v>
      </c>
      <c r="P161" s="1">
        <v>45191</v>
      </c>
      <c r="Q161" s="1">
        <v>45186</v>
      </c>
      <c r="R161" s="1">
        <v>45311</v>
      </c>
      <c r="S161" s="1">
        <v>45311</v>
      </c>
      <c r="T161" s="1">
        <v>45310</v>
      </c>
      <c r="U161" s="1">
        <v>45313</v>
      </c>
      <c r="V161" s="1">
        <v>45313</v>
      </c>
      <c r="W161" t="s">
        <v>155</v>
      </c>
      <c r="X161" t="s">
        <v>221</v>
      </c>
      <c r="Y161">
        <v>10165</v>
      </c>
      <c r="Z161" t="s">
        <v>160</v>
      </c>
      <c r="AA161">
        <v>2</v>
      </c>
      <c r="AB161" t="s">
        <v>161</v>
      </c>
      <c r="AC161" t="s">
        <v>155</v>
      </c>
      <c r="AD161" t="s">
        <v>162</v>
      </c>
      <c r="AE161" t="s">
        <v>359</v>
      </c>
      <c r="AF161" t="s">
        <v>360</v>
      </c>
      <c r="AG161" t="s">
        <v>361</v>
      </c>
    </row>
    <row r="162" spans="1:34" x14ac:dyDescent="0.25">
      <c r="A162">
        <v>19517</v>
      </c>
      <c r="B162" t="s">
        <v>246</v>
      </c>
      <c r="C162" t="s">
        <v>252</v>
      </c>
      <c r="D162" t="s">
        <v>272</v>
      </c>
      <c r="E162" t="s">
        <v>668</v>
      </c>
      <c r="F162" t="s">
        <v>117</v>
      </c>
      <c r="G162" t="s">
        <v>93</v>
      </c>
      <c r="H162" s="2">
        <v>3000</v>
      </c>
      <c r="I162" s="2">
        <v>3000</v>
      </c>
      <c r="J162" s="2">
        <v>3018.29</v>
      </c>
      <c r="K162">
        <v>0</v>
      </c>
      <c r="L162">
        <v>0</v>
      </c>
      <c r="M162">
        <v>0</v>
      </c>
      <c r="N162" s="2">
        <v>3018.29</v>
      </c>
      <c r="O162" s="2">
        <v>3018.29</v>
      </c>
      <c r="P162" s="1">
        <v>45229</v>
      </c>
      <c r="Q162" s="1">
        <v>45220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155</v>
      </c>
      <c r="X162" t="s">
        <v>221</v>
      </c>
      <c r="Y162">
        <v>10169</v>
      </c>
      <c r="Z162" t="s">
        <v>160</v>
      </c>
      <c r="AA162">
        <v>2</v>
      </c>
      <c r="AB162" t="s">
        <v>161</v>
      </c>
      <c r="AC162" t="s">
        <v>155</v>
      </c>
      <c r="AD162" t="s">
        <v>162</v>
      </c>
      <c r="AE162" t="s">
        <v>359</v>
      </c>
      <c r="AF162" t="s">
        <v>360</v>
      </c>
      <c r="AG162" t="s">
        <v>361</v>
      </c>
    </row>
    <row r="163" spans="1:34" x14ac:dyDescent="0.25">
      <c r="A163">
        <v>22475</v>
      </c>
      <c r="B163" t="s">
        <v>246</v>
      </c>
      <c r="C163" t="s">
        <v>252</v>
      </c>
      <c r="D163" t="s">
        <v>262</v>
      </c>
      <c r="E163" t="s">
        <v>613</v>
      </c>
      <c r="F163" t="s">
        <v>117</v>
      </c>
      <c r="G163" t="s">
        <v>91</v>
      </c>
      <c r="H163" s="2">
        <v>2500</v>
      </c>
      <c r="I163" s="2">
        <v>2500</v>
      </c>
      <c r="J163" s="2">
        <v>2515.2399999999998</v>
      </c>
      <c r="K163">
        <v>0</v>
      </c>
      <c r="L163">
        <v>0</v>
      </c>
      <c r="M163">
        <v>0</v>
      </c>
      <c r="N163" s="2">
        <v>2515.2399999999998</v>
      </c>
      <c r="O163" s="2">
        <v>2515.2399999999998</v>
      </c>
      <c r="P163" s="1">
        <v>45301</v>
      </c>
      <c r="Q163" s="1">
        <v>45211</v>
      </c>
      <c r="R163" s="1">
        <v>45311</v>
      </c>
      <c r="S163" s="1">
        <v>45311</v>
      </c>
      <c r="T163" s="1">
        <v>45309</v>
      </c>
      <c r="U163" s="1">
        <v>45310</v>
      </c>
      <c r="V163" s="1">
        <v>45310</v>
      </c>
      <c r="W163" t="s">
        <v>155</v>
      </c>
      <c r="X163" t="s">
        <v>221</v>
      </c>
      <c r="Y163">
        <v>10217</v>
      </c>
      <c r="Z163" t="s">
        <v>160</v>
      </c>
      <c r="AA163">
        <v>2</v>
      </c>
      <c r="AB163" t="s">
        <v>161</v>
      </c>
      <c r="AC163" t="s">
        <v>155</v>
      </c>
      <c r="AD163" t="s">
        <v>162</v>
      </c>
      <c r="AE163" t="s">
        <v>359</v>
      </c>
      <c r="AF163" t="s">
        <v>360</v>
      </c>
      <c r="AG163" t="s">
        <v>361</v>
      </c>
    </row>
    <row r="164" spans="1:34" x14ac:dyDescent="0.25">
      <c r="A164">
        <v>19273</v>
      </c>
      <c r="B164" t="s">
        <v>246</v>
      </c>
      <c r="C164" t="s">
        <v>1</v>
      </c>
      <c r="D164" t="s">
        <v>285</v>
      </c>
      <c r="E164" t="s">
        <v>615</v>
      </c>
      <c r="F164" t="s">
        <v>117</v>
      </c>
      <c r="G164" t="s">
        <v>92</v>
      </c>
      <c r="H164" s="2">
        <v>4900</v>
      </c>
      <c r="I164" s="2">
        <v>4900</v>
      </c>
      <c r="J164" s="2">
        <v>4938.05</v>
      </c>
      <c r="K164">
        <v>0</v>
      </c>
      <c r="L164">
        <v>0</v>
      </c>
      <c r="M164">
        <v>0</v>
      </c>
      <c r="N164" s="2">
        <v>4938.05</v>
      </c>
      <c r="O164" s="2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155</v>
      </c>
      <c r="X164" t="s">
        <v>159</v>
      </c>
      <c r="Z164" t="s">
        <v>160</v>
      </c>
      <c r="AA164">
        <v>2</v>
      </c>
      <c r="AB164" t="s">
        <v>161</v>
      </c>
      <c r="AC164" t="s">
        <v>155</v>
      </c>
      <c r="AD164" t="s">
        <v>162</v>
      </c>
      <c r="AE164" t="s">
        <v>359</v>
      </c>
      <c r="AF164" t="s">
        <v>360</v>
      </c>
      <c r="AG164" t="s">
        <v>361</v>
      </c>
      <c r="AH164" t="s">
        <v>191</v>
      </c>
    </row>
    <row r="165" spans="1:34" x14ac:dyDescent="0.25">
      <c r="A165">
        <v>21873</v>
      </c>
      <c r="B165" t="s">
        <v>246</v>
      </c>
      <c r="C165" t="s">
        <v>1</v>
      </c>
      <c r="D165" t="s">
        <v>296</v>
      </c>
      <c r="E165" t="s">
        <v>690</v>
      </c>
      <c r="F165" t="s">
        <v>117</v>
      </c>
      <c r="G165" t="s">
        <v>93</v>
      </c>
      <c r="H165" s="2">
        <v>2750</v>
      </c>
      <c r="I165" s="2">
        <v>2750</v>
      </c>
      <c r="J165" s="2">
        <v>2757.32</v>
      </c>
      <c r="K165">
        <v>0</v>
      </c>
      <c r="L165">
        <v>0</v>
      </c>
      <c r="M165">
        <v>0</v>
      </c>
      <c r="N165" s="2">
        <v>2757.32</v>
      </c>
      <c r="O165" s="2">
        <v>2757.32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155</v>
      </c>
      <c r="X165" t="s">
        <v>221</v>
      </c>
      <c r="Y165">
        <v>10171</v>
      </c>
      <c r="Z165" t="s">
        <v>160</v>
      </c>
      <c r="AA165">
        <v>2</v>
      </c>
      <c r="AB165" t="s">
        <v>161</v>
      </c>
      <c r="AC165" t="s">
        <v>155</v>
      </c>
      <c r="AD165" t="s">
        <v>162</v>
      </c>
      <c r="AE165" t="s">
        <v>359</v>
      </c>
      <c r="AF165" t="s">
        <v>360</v>
      </c>
      <c r="AG165" t="s">
        <v>361</v>
      </c>
    </row>
    <row r="166" spans="1:34" x14ac:dyDescent="0.25">
      <c r="A166">
        <v>21846</v>
      </c>
      <c r="B166" t="s">
        <v>246</v>
      </c>
      <c r="C166" t="s">
        <v>1</v>
      </c>
      <c r="D166" t="s">
        <v>296</v>
      </c>
      <c r="E166" t="s">
        <v>690</v>
      </c>
      <c r="F166" t="s">
        <v>117</v>
      </c>
      <c r="G166" t="s">
        <v>92</v>
      </c>
      <c r="H166" s="2">
        <v>10000</v>
      </c>
      <c r="I166" s="2">
        <v>10000</v>
      </c>
      <c r="J166" s="2">
        <v>10026.629999999999</v>
      </c>
      <c r="K166">
        <v>0</v>
      </c>
      <c r="L166">
        <v>0</v>
      </c>
      <c r="M166">
        <v>0</v>
      </c>
      <c r="N166" s="2">
        <v>10026.629999999999</v>
      </c>
      <c r="O166" s="2">
        <v>10026.629999999999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155</v>
      </c>
      <c r="X166" t="s">
        <v>221</v>
      </c>
      <c r="Y166">
        <v>10171</v>
      </c>
      <c r="Z166" t="s">
        <v>160</v>
      </c>
      <c r="AA166">
        <v>2</v>
      </c>
      <c r="AB166" t="s">
        <v>161</v>
      </c>
      <c r="AC166" t="s">
        <v>155</v>
      </c>
      <c r="AD166" t="s">
        <v>162</v>
      </c>
      <c r="AE166" t="s">
        <v>359</v>
      </c>
      <c r="AF166" t="s">
        <v>360</v>
      </c>
      <c r="AG166" t="s">
        <v>361</v>
      </c>
    </row>
    <row r="167" spans="1:34" x14ac:dyDescent="0.25">
      <c r="A167">
        <v>22798</v>
      </c>
      <c r="B167" t="s">
        <v>246</v>
      </c>
      <c r="C167" t="s">
        <v>1</v>
      </c>
      <c r="D167" t="s">
        <v>826</v>
      </c>
      <c r="E167" t="s">
        <v>881</v>
      </c>
      <c r="F167" t="s">
        <v>117</v>
      </c>
      <c r="G167" t="s">
        <v>87</v>
      </c>
      <c r="H167" s="2">
        <v>123705</v>
      </c>
      <c r="I167" s="2">
        <v>123705</v>
      </c>
      <c r="J167" s="2">
        <v>123705</v>
      </c>
      <c r="K167">
        <v>0</v>
      </c>
      <c r="L167">
        <v>0</v>
      </c>
      <c r="M167">
        <v>0</v>
      </c>
      <c r="N167" s="2">
        <v>123705</v>
      </c>
      <c r="O167" s="2">
        <v>123705</v>
      </c>
      <c r="P167" s="1">
        <v>45323</v>
      </c>
      <c r="Q167" s="1">
        <v>45314</v>
      </c>
      <c r="R167" s="1">
        <v>45316</v>
      </c>
      <c r="S167" s="1">
        <v>45316</v>
      </c>
      <c r="T167" s="1">
        <v>45322</v>
      </c>
      <c r="U167" s="1">
        <v>45322</v>
      </c>
      <c r="V167" s="1">
        <v>45323</v>
      </c>
      <c r="W167" t="s">
        <v>155</v>
      </c>
      <c r="X167" t="s">
        <v>159</v>
      </c>
      <c r="Z167" t="s">
        <v>163</v>
      </c>
      <c r="AA167">
        <v>2</v>
      </c>
      <c r="AB167" t="s">
        <v>161</v>
      </c>
      <c r="AC167" t="s">
        <v>155</v>
      </c>
      <c r="AD167" t="s">
        <v>162</v>
      </c>
      <c r="AE167" t="s">
        <v>359</v>
      </c>
      <c r="AF167" t="s">
        <v>360</v>
      </c>
      <c r="AG167" t="s">
        <v>361</v>
      </c>
      <c r="AH167" t="s">
        <v>191</v>
      </c>
    </row>
    <row r="168" spans="1:34" x14ac:dyDescent="0.25">
      <c r="A168">
        <v>22719</v>
      </c>
      <c r="B168" t="s">
        <v>246</v>
      </c>
      <c r="C168" t="s">
        <v>1</v>
      </c>
      <c r="D168" t="s">
        <v>284</v>
      </c>
      <c r="E168" t="s">
        <v>367</v>
      </c>
      <c r="F168" t="s">
        <v>117</v>
      </c>
      <c r="G168" t="s">
        <v>88</v>
      </c>
      <c r="H168" s="2">
        <v>204399.06</v>
      </c>
      <c r="I168" s="2">
        <v>204399.06</v>
      </c>
      <c r="J168" s="2">
        <v>204399.06</v>
      </c>
      <c r="K168">
        <v>0</v>
      </c>
      <c r="L168">
        <v>0</v>
      </c>
      <c r="M168">
        <v>0</v>
      </c>
      <c r="N168" s="2">
        <v>204399.06</v>
      </c>
      <c r="O168" s="2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155</v>
      </c>
      <c r="X168" t="s">
        <v>221</v>
      </c>
      <c r="Y168">
        <v>10381</v>
      </c>
      <c r="Z168" t="s">
        <v>160</v>
      </c>
      <c r="AA168">
        <v>2</v>
      </c>
      <c r="AB168" t="s">
        <v>161</v>
      </c>
      <c r="AC168" t="s">
        <v>155</v>
      </c>
      <c r="AD168" t="s">
        <v>162</v>
      </c>
      <c r="AE168" t="s">
        <v>359</v>
      </c>
      <c r="AF168" t="s">
        <v>360</v>
      </c>
      <c r="AG168" t="s">
        <v>361</v>
      </c>
    </row>
    <row r="169" spans="1:34" x14ac:dyDescent="0.25">
      <c r="A169">
        <v>22720</v>
      </c>
      <c r="B169" t="s">
        <v>246</v>
      </c>
      <c r="C169" t="s">
        <v>1</v>
      </c>
      <c r="D169" t="s">
        <v>284</v>
      </c>
      <c r="E169" t="s">
        <v>367</v>
      </c>
      <c r="F169" t="s">
        <v>117</v>
      </c>
      <c r="G169" t="s">
        <v>92</v>
      </c>
      <c r="H169" s="2">
        <v>204399.07</v>
      </c>
      <c r="I169" s="2">
        <v>204399.07</v>
      </c>
      <c r="J169" s="2">
        <v>204399.07</v>
      </c>
      <c r="K169">
        <v>0</v>
      </c>
      <c r="L169">
        <v>0</v>
      </c>
      <c r="M169">
        <v>0</v>
      </c>
      <c r="N169" s="2">
        <v>204399.07</v>
      </c>
      <c r="O169" s="2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155</v>
      </c>
      <c r="X169" t="s">
        <v>221</v>
      </c>
      <c r="Y169">
        <v>10382</v>
      </c>
      <c r="Z169" t="s">
        <v>160</v>
      </c>
      <c r="AA169">
        <v>2</v>
      </c>
      <c r="AB169" t="s">
        <v>161</v>
      </c>
      <c r="AC169" t="s">
        <v>155</v>
      </c>
      <c r="AD169" t="s">
        <v>162</v>
      </c>
      <c r="AE169" t="s">
        <v>359</v>
      </c>
      <c r="AF169" t="s">
        <v>360</v>
      </c>
      <c r="AG169" t="s">
        <v>361</v>
      </c>
    </row>
    <row r="170" spans="1:34" x14ac:dyDescent="0.25">
      <c r="A170">
        <v>16737</v>
      </c>
      <c r="B170" t="s">
        <v>246</v>
      </c>
      <c r="C170" t="s">
        <v>1</v>
      </c>
      <c r="D170" t="s">
        <v>284</v>
      </c>
      <c r="E170" t="s">
        <v>367</v>
      </c>
      <c r="F170" t="s">
        <v>117</v>
      </c>
      <c r="G170" t="s">
        <v>95</v>
      </c>
      <c r="H170" s="2">
        <v>1000</v>
      </c>
      <c r="I170" s="2">
        <v>1000</v>
      </c>
      <c r="J170" s="2">
        <v>1022</v>
      </c>
      <c r="K170">
        <v>0</v>
      </c>
      <c r="L170">
        <v>0</v>
      </c>
      <c r="M170">
        <v>0</v>
      </c>
      <c r="N170" s="2">
        <v>1022</v>
      </c>
      <c r="O170" s="2">
        <v>1022</v>
      </c>
      <c r="P170" s="1">
        <v>45110</v>
      </c>
      <c r="Q170" s="1">
        <v>45094</v>
      </c>
      <c r="R170" s="1">
        <v>45321</v>
      </c>
      <c r="S170" s="1">
        <v>45321</v>
      </c>
      <c r="T170" s="1">
        <v>45321</v>
      </c>
      <c r="U170" s="1">
        <v>45322</v>
      </c>
      <c r="V170" s="1">
        <v>45322</v>
      </c>
      <c r="W170" t="s">
        <v>155</v>
      </c>
      <c r="X170" t="s">
        <v>221</v>
      </c>
      <c r="Y170">
        <v>10156</v>
      </c>
      <c r="Z170" t="s">
        <v>160</v>
      </c>
      <c r="AA170">
        <v>2</v>
      </c>
      <c r="AB170" t="s">
        <v>161</v>
      </c>
      <c r="AC170" t="s">
        <v>155</v>
      </c>
      <c r="AD170" t="s">
        <v>162</v>
      </c>
      <c r="AE170" t="s">
        <v>359</v>
      </c>
      <c r="AF170" t="s">
        <v>360</v>
      </c>
      <c r="AG170" t="s">
        <v>361</v>
      </c>
    </row>
    <row r="171" spans="1:34" x14ac:dyDescent="0.25">
      <c r="A171">
        <v>17165</v>
      </c>
      <c r="B171" t="s">
        <v>246</v>
      </c>
      <c r="C171" t="s">
        <v>1</v>
      </c>
      <c r="D171" t="s">
        <v>204</v>
      </c>
      <c r="E171" t="s">
        <v>411</v>
      </c>
      <c r="F171" t="s">
        <v>117</v>
      </c>
      <c r="G171" t="s">
        <v>94</v>
      </c>
      <c r="H171" s="2">
        <v>4000</v>
      </c>
      <c r="I171" s="2">
        <v>4000</v>
      </c>
      <c r="J171" s="2">
        <v>4063.93</v>
      </c>
      <c r="K171">
        <v>0</v>
      </c>
      <c r="L171">
        <v>0</v>
      </c>
      <c r="M171">
        <v>0</v>
      </c>
      <c r="N171" s="2">
        <v>4063.93</v>
      </c>
      <c r="O171" s="2">
        <v>4063.93</v>
      </c>
      <c r="P171" s="1">
        <v>45140</v>
      </c>
      <c r="Q171" s="1">
        <v>45129</v>
      </c>
      <c r="R171" s="1">
        <v>45321</v>
      </c>
      <c r="S171" s="1">
        <v>45321</v>
      </c>
      <c r="T171" s="1">
        <v>45316</v>
      </c>
      <c r="U171" s="1">
        <v>45317</v>
      </c>
      <c r="V171" s="1">
        <v>45317</v>
      </c>
      <c r="W171" t="s">
        <v>155</v>
      </c>
      <c r="X171" t="s">
        <v>221</v>
      </c>
      <c r="Y171">
        <v>10157</v>
      </c>
      <c r="Z171" t="s">
        <v>160</v>
      </c>
      <c r="AA171">
        <v>2</v>
      </c>
      <c r="AB171" t="s">
        <v>161</v>
      </c>
      <c r="AC171" t="s">
        <v>155</v>
      </c>
      <c r="AD171" t="s">
        <v>162</v>
      </c>
      <c r="AE171" t="s">
        <v>359</v>
      </c>
      <c r="AF171" t="s">
        <v>360</v>
      </c>
      <c r="AG171" t="s">
        <v>361</v>
      </c>
    </row>
    <row r="172" spans="1:34" x14ac:dyDescent="0.25">
      <c r="A172">
        <v>16022</v>
      </c>
      <c r="B172" t="s">
        <v>246</v>
      </c>
      <c r="C172" t="s">
        <v>1</v>
      </c>
      <c r="D172" t="s">
        <v>202</v>
      </c>
      <c r="E172" t="s">
        <v>294</v>
      </c>
      <c r="F172" t="s">
        <v>117</v>
      </c>
      <c r="G172" t="s">
        <v>98</v>
      </c>
      <c r="H172" s="2">
        <v>1500</v>
      </c>
      <c r="I172" s="2">
        <v>1500</v>
      </c>
      <c r="J172" s="2">
        <v>1535.19</v>
      </c>
      <c r="K172">
        <v>0</v>
      </c>
      <c r="L172">
        <v>0</v>
      </c>
      <c r="M172">
        <v>0</v>
      </c>
      <c r="N172" s="2">
        <v>1535.19</v>
      </c>
      <c r="O172" s="2">
        <v>1535.19</v>
      </c>
      <c r="P172" s="1">
        <v>45057</v>
      </c>
      <c r="Q172" s="1">
        <v>45052</v>
      </c>
      <c r="R172" s="1">
        <v>45321</v>
      </c>
      <c r="S172" s="1">
        <v>45321</v>
      </c>
      <c r="T172" s="1">
        <v>45321</v>
      </c>
      <c r="U172" s="1">
        <v>45322</v>
      </c>
      <c r="V172" s="1">
        <v>45322</v>
      </c>
      <c r="W172" t="s">
        <v>155</v>
      </c>
      <c r="X172" t="s">
        <v>221</v>
      </c>
      <c r="Y172">
        <v>10149</v>
      </c>
      <c r="Z172" t="s">
        <v>160</v>
      </c>
      <c r="AA172">
        <v>2</v>
      </c>
      <c r="AB172" t="s">
        <v>161</v>
      </c>
      <c r="AC172" t="s">
        <v>155</v>
      </c>
      <c r="AD172" t="s">
        <v>162</v>
      </c>
      <c r="AE172" t="s">
        <v>359</v>
      </c>
      <c r="AF172" t="s">
        <v>360</v>
      </c>
      <c r="AG172" t="s">
        <v>361</v>
      </c>
    </row>
    <row r="173" spans="1:34" x14ac:dyDescent="0.25">
      <c r="A173">
        <v>22916</v>
      </c>
      <c r="B173" t="s">
        <v>246</v>
      </c>
      <c r="C173" t="s">
        <v>1</v>
      </c>
      <c r="D173" t="s">
        <v>816</v>
      </c>
      <c r="E173" t="s">
        <v>886</v>
      </c>
      <c r="F173" t="s">
        <v>1036</v>
      </c>
      <c r="G173" t="s">
        <v>87</v>
      </c>
      <c r="H173" s="2">
        <v>28600</v>
      </c>
      <c r="I173" s="2">
        <v>28600</v>
      </c>
      <c r="J173" s="2">
        <v>28600</v>
      </c>
      <c r="K173">
        <v>0</v>
      </c>
      <c r="L173">
        <v>0</v>
      </c>
      <c r="M173">
        <v>0</v>
      </c>
      <c r="N173" s="2">
        <v>28600</v>
      </c>
      <c r="O173" s="2">
        <v>28600</v>
      </c>
      <c r="P173" s="1">
        <v>45323</v>
      </c>
      <c r="Q173" s="1">
        <v>45318</v>
      </c>
      <c r="R173" s="1">
        <v>45321</v>
      </c>
      <c r="S173" s="1">
        <v>45321</v>
      </c>
      <c r="T173" s="1">
        <v>45322</v>
      </c>
      <c r="U173" s="1">
        <v>45322</v>
      </c>
      <c r="V173" s="1">
        <v>45323</v>
      </c>
      <c r="W173" t="s">
        <v>155</v>
      </c>
      <c r="X173" t="s">
        <v>159</v>
      </c>
      <c r="Z173" t="s">
        <v>163</v>
      </c>
      <c r="AA173">
        <v>2</v>
      </c>
      <c r="AB173" t="s">
        <v>161</v>
      </c>
      <c r="AC173" t="s">
        <v>155</v>
      </c>
      <c r="AD173" t="s">
        <v>162</v>
      </c>
      <c r="AE173" t="s">
        <v>359</v>
      </c>
      <c r="AF173" t="s">
        <v>360</v>
      </c>
      <c r="AG173" t="s">
        <v>361</v>
      </c>
      <c r="AH173" t="s">
        <v>191</v>
      </c>
    </row>
    <row r="174" spans="1:34" x14ac:dyDescent="0.25">
      <c r="A174">
        <v>19411</v>
      </c>
      <c r="B174" t="s">
        <v>246</v>
      </c>
      <c r="C174" t="s">
        <v>252</v>
      </c>
      <c r="D174" t="s">
        <v>279</v>
      </c>
      <c r="E174" t="s">
        <v>614</v>
      </c>
      <c r="F174" t="s">
        <v>117</v>
      </c>
      <c r="G174" t="s">
        <v>95</v>
      </c>
      <c r="H174" s="2">
        <v>1080</v>
      </c>
      <c r="I174" s="2">
        <v>1080</v>
      </c>
      <c r="J174" s="2">
        <v>1088.3900000000001</v>
      </c>
      <c r="K174">
        <v>0</v>
      </c>
      <c r="L174">
        <v>0</v>
      </c>
      <c r="M174">
        <v>0</v>
      </c>
      <c r="N174" s="2">
        <v>1088.3900000000001</v>
      </c>
      <c r="O174" s="2">
        <v>1088.3900000000001</v>
      </c>
      <c r="P174" s="1">
        <v>45205</v>
      </c>
      <c r="Q174" s="1">
        <v>45197</v>
      </c>
      <c r="R174" s="1">
        <v>45321</v>
      </c>
      <c r="S174" s="1">
        <v>45321</v>
      </c>
      <c r="T174" s="1">
        <v>45293</v>
      </c>
      <c r="U174" s="1">
        <v>45294</v>
      </c>
      <c r="V174" s="1">
        <v>45294</v>
      </c>
      <c r="W174" t="s">
        <v>155</v>
      </c>
      <c r="X174" t="s">
        <v>221</v>
      </c>
      <c r="Y174">
        <v>10167</v>
      </c>
      <c r="Z174" t="s">
        <v>160</v>
      </c>
      <c r="AA174">
        <v>2</v>
      </c>
      <c r="AB174" t="s">
        <v>161</v>
      </c>
      <c r="AC174" t="s">
        <v>155</v>
      </c>
      <c r="AD174" t="s">
        <v>162</v>
      </c>
      <c r="AE174" t="s">
        <v>359</v>
      </c>
      <c r="AF174" t="s">
        <v>360</v>
      </c>
      <c r="AG174" t="s">
        <v>361</v>
      </c>
    </row>
    <row r="175" spans="1:34" x14ac:dyDescent="0.25">
      <c r="A175">
        <v>22946</v>
      </c>
      <c r="B175" t="s">
        <v>246</v>
      </c>
      <c r="C175" t="s">
        <v>1</v>
      </c>
      <c r="D175" t="s">
        <v>810</v>
      </c>
      <c r="E175" t="s">
        <v>884</v>
      </c>
      <c r="F175" t="s">
        <v>117</v>
      </c>
      <c r="G175" t="s">
        <v>87</v>
      </c>
      <c r="H175" s="2">
        <v>260462</v>
      </c>
      <c r="I175" s="2">
        <v>260462</v>
      </c>
      <c r="J175" s="2">
        <v>260462</v>
      </c>
      <c r="K175">
        <v>0</v>
      </c>
      <c r="L175">
        <v>0</v>
      </c>
      <c r="M175">
        <v>0</v>
      </c>
      <c r="N175" s="2">
        <v>260462</v>
      </c>
      <c r="O175" s="2">
        <v>260462</v>
      </c>
      <c r="P175" s="1">
        <v>45323</v>
      </c>
      <c r="Q175" s="1">
        <v>45320</v>
      </c>
      <c r="R175" s="1">
        <v>45322</v>
      </c>
      <c r="S175" s="1">
        <v>45322</v>
      </c>
      <c r="T175" s="1">
        <v>45322</v>
      </c>
      <c r="U175" s="1">
        <v>45322</v>
      </c>
      <c r="V175" s="1">
        <v>45323</v>
      </c>
      <c r="W175" t="s">
        <v>155</v>
      </c>
      <c r="X175" t="s">
        <v>159</v>
      </c>
      <c r="Z175" t="s">
        <v>163</v>
      </c>
      <c r="AA175">
        <v>2</v>
      </c>
      <c r="AB175" t="s">
        <v>161</v>
      </c>
      <c r="AC175" t="s">
        <v>155</v>
      </c>
      <c r="AD175" t="s">
        <v>162</v>
      </c>
      <c r="AE175" t="s">
        <v>359</v>
      </c>
      <c r="AF175" t="s">
        <v>360</v>
      </c>
      <c r="AG175" t="s">
        <v>361</v>
      </c>
      <c r="AH175" t="s">
        <v>191</v>
      </c>
    </row>
    <row r="176" spans="1:34" x14ac:dyDescent="0.25">
      <c r="A176">
        <v>18095</v>
      </c>
      <c r="B176" t="s">
        <v>246</v>
      </c>
      <c r="C176" t="s">
        <v>1</v>
      </c>
      <c r="D176" t="s">
        <v>200</v>
      </c>
      <c r="E176" t="s">
        <v>1352</v>
      </c>
      <c r="F176" t="s">
        <v>1036</v>
      </c>
      <c r="G176" t="s">
        <v>93</v>
      </c>
      <c r="H176" s="2">
        <v>1750</v>
      </c>
      <c r="I176" s="2">
        <v>1750</v>
      </c>
      <c r="J176" s="2">
        <v>1765.37</v>
      </c>
      <c r="K176">
        <v>0</v>
      </c>
      <c r="L176">
        <v>0</v>
      </c>
      <c r="M176">
        <v>0</v>
      </c>
      <c r="N176" s="2">
        <v>1765.37</v>
      </c>
      <c r="O176" s="2">
        <v>1765.37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155</v>
      </c>
      <c r="X176" t="s">
        <v>221</v>
      </c>
      <c r="Y176">
        <v>10161</v>
      </c>
      <c r="Z176" t="s">
        <v>160</v>
      </c>
      <c r="AA176">
        <v>2</v>
      </c>
      <c r="AB176" t="s">
        <v>161</v>
      </c>
      <c r="AC176" t="s">
        <v>155</v>
      </c>
      <c r="AD176" t="s">
        <v>162</v>
      </c>
      <c r="AE176" t="s">
        <v>359</v>
      </c>
      <c r="AF176" t="s">
        <v>360</v>
      </c>
      <c r="AG176" t="s">
        <v>361</v>
      </c>
    </row>
    <row r="177" spans="1:34" x14ac:dyDescent="0.25">
      <c r="A177">
        <v>18061</v>
      </c>
      <c r="B177" t="s">
        <v>246</v>
      </c>
      <c r="C177" t="s">
        <v>1</v>
      </c>
      <c r="D177" t="s">
        <v>200</v>
      </c>
      <c r="E177" t="s">
        <v>1352</v>
      </c>
      <c r="F177" t="s">
        <v>1036</v>
      </c>
      <c r="G177" t="s">
        <v>89</v>
      </c>
      <c r="H177" s="2">
        <v>7774.84</v>
      </c>
      <c r="I177" s="2">
        <v>7774.84</v>
      </c>
      <c r="J177" s="2">
        <v>7843.12</v>
      </c>
      <c r="K177">
        <v>0</v>
      </c>
      <c r="L177">
        <v>0</v>
      </c>
      <c r="M177">
        <v>0</v>
      </c>
      <c r="N177" s="2">
        <v>7843.12</v>
      </c>
      <c r="O177" s="2">
        <v>7843.12</v>
      </c>
      <c r="P177" s="1">
        <v>45182</v>
      </c>
      <c r="Q177" s="1">
        <v>45161</v>
      </c>
      <c r="R177" s="1">
        <v>45322</v>
      </c>
      <c r="S177" s="1">
        <v>45322</v>
      </c>
      <c r="T177" s="1">
        <v>45322</v>
      </c>
      <c r="U177" s="1">
        <v>45323</v>
      </c>
      <c r="V177" s="1">
        <v>45323</v>
      </c>
      <c r="W177" t="s">
        <v>155</v>
      </c>
      <c r="X177" t="s">
        <v>221</v>
      </c>
      <c r="Y177">
        <v>10162</v>
      </c>
      <c r="Z177" t="s">
        <v>160</v>
      </c>
      <c r="AA177">
        <v>2</v>
      </c>
      <c r="AB177" t="s">
        <v>161</v>
      </c>
      <c r="AC177" t="s">
        <v>155</v>
      </c>
      <c r="AD177" t="s">
        <v>162</v>
      </c>
      <c r="AE177" t="s">
        <v>359</v>
      </c>
      <c r="AF177" t="s">
        <v>360</v>
      </c>
      <c r="AG177" t="s">
        <v>361</v>
      </c>
    </row>
    <row r="178" spans="1:34" x14ac:dyDescent="0.25">
      <c r="A178">
        <v>17322</v>
      </c>
      <c r="B178" t="s">
        <v>246</v>
      </c>
      <c r="C178" t="s">
        <v>1</v>
      </c>
      <c r="D178" t="s">
        <v>196</v>
      </c>
      <c r="E178" t="s">
        <v>435</v>
      </c>
      <c r="F178" t="s">
        <v>117</v>
      </c>
      <c r="G178" t="s">
        <v>93</v>
      </c>
      <c r="H178" s="2">
        <v>5000</v>
      </c>
      <c r="I178" s="2">
        <v>5000</v>
      </c>
      <c r="J178" s="2">
        <v>5059.37</v>
      </c>
      <c r="K178">
        <v>0</v>
      </c>
      <c r="L178">
        <v>0</v>
      </c>
      <c r="M178">
        <v>0</v>
      </c>
      <c r="N178" s="2">
        <v>5059.37</v>
      </c>
      <c r="O178" s="2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155</v>
      </c>
      <c r="X178" t="s">
        <v>221</v>
      </c>
      <c r="Y178">
        <v>10326</v>
      </c>
      <c r="Z178" t="s">
        <v>160</v>
      </c>
      <c r="AA178">
        <v>2</v>
      </c>
      <c r="AB178" t="s">
        <v>161</v>
      </c>
      <c r="AC178" t="s">
        <v>155</v>
      </c>
      <c r="AD178" t="s">
        <v>162</v>
      </c>
      <c r="AE178" t="s">
        <v>359</v>
      </c>
      <c r="AF178" t="s">
        <v>360</v>
      </c>
      <c r="AG178" t="s">
        <v>361</v>
      </c>
    </row>
    <row r="179" spans="1:34" x14ac:dyDescent="0.25">
      <c r="A179">
        <v>17585</v>
      </c>
      <c r="B179" t="s">
        <v>246</v>
      </c>
      <c r="C179" t="s">
        <v>1</v>
      </c>
      <c r="D179" t="s">
        <v>195</v>
      </c>
      <c r="E179" t="s">
        <v>596</v>
      </c>
      <c r="F179" t="s">
        <v>117</v>
      </c>
      <c r="G179" t="s">
        <v>94</v>
      </c>
      <c r="H179" s="2">
        <v>5000</v>
      </c>
      <c r="I179" s="2">
        <v>5000</v>
      </c>
      <c r="J179" s="2">
        <v>5059.37</v>
      </c>
      <c r="K179">
        <v>0</v>
      </c>
      <c r="L179">
        <v>0</v>
      </c>
      <c r="M179">
        <v>0</v>
      </c>
      <c r="N179" s="2">
        <v>5059.37</v>
      </c>
      <c r="O179" s="2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155</v>
      </c>
      <c r="X179" t="s">
        <v>221</v>
      </c>
      <c r="Y179">
        <v>10327</v>
      </c>
      <c r="Z179" t="s">
        <v>160</v>
      </c>
      <c r="AA179">
        <v>2</v>
      </c>
      <c r="AB179" t="s">
        <v>161</v>
      </c>
      <c r="AC179" t="s">
        <v>155</v>
      </c>
      <c r="AD179" t="s">
        <v>162</v>
      </c>
      <c r="AE179" t="s">
        <v>359</v>
      </c>
      <c r="AF179" t="s">
        <v>360</v>
      </c>
      <c r="AG179" t="s">
        <v>361</v>
      </c>
    </row>
    <row r="180" spans="1:34" x14ac:dyDescent="0.25">
      <c r="A180">
        <v>17278</v>
      </c>
      <c r="B180" t="s">
        <v>246</v>
      </c>
      <c r="C180" t="s">
        <v>252</v>
      </c>
      <c r="D180" t="s">
        <v>258</v>
      </c>
      <c r="E180" t="s">
        <v>422</v>
      </c>
      <c r="F180" t="s">
        <v>117</v>
      </c>
      <c r="G180" t="s">
        <v>94</v>
      </c>
      <c r="H180" s="2">
        <v>1800</v>
      </c>
      <c r="I180" s="2">
        <v>1800</v>
      </c>
      <c r="J180" s="2">
        <v>1821.37</v>
      </c>
      <c r="K180">
        <v>0</v>
      </c>
      <c r="L180">
        <v>0</v>
      </c>
      <c r="M180">
        <v>0</v>
      </c>
      <c r="N180" s="2">
        <v>1821.37</v>
      </c>
      <c r="O180" s="2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155</v>
      </c>
      <c r="X180" t="s">
        <v>221</v>
      </c>
      <c r="Y180">
        <v>10324</v>
      </c>
      <c r="Z180" t="s">
        <v>160</v>
      </c>
      <c r="AA180">
        <v>2</v>
      </c>
      <c r="AB180" t="s">
        <v>161</v>
      </c>
      <c r="AC180" t="s">
        <v>155</v>
      </c>
      <c r="AD180" t="s">
        <v>162</v>
      </c>
      <c r="AE180" t="s">
        <v>359</v>
      </c>
      <c r="AF180" t="s">
        <v>360</v>
      </c>
      <c r="AG180" t="s">
        <v>361</v>
      </c>
    </row>
    <row r="181" spans="1:34" x14ac:dyDescent="0.25">
      <c r="A181">
        <v>17274</v>
      </c>
      <c r="B181" t="s">
        <v>246</v>
      </c>
      <c r="C181" t="s">
        <v>252</v>
      </c>
      <c r="D181" t="s">
        <v>258</v>
      </c>
      <c r="E181" t="s">
        <v>422</v>
      </c>
      <c r="F181" t="s">
        <v>117</v>
      </c>
      <c r="G181" t="s">
        <v>207</v>
      </c>
      <c r="H181" s="2">
        <v>18000</v>
      </c>
      <c r="I181" s="2">
        <v>18000</v>
      </c>
      <c r="J181" s="2">
        <v>18213.75</v>
      </c>
      <c r="K181">
        <v>0</v>
      </c>
      <c r="L181">
        <v>0</v>
      </c>
      <c r="M181">
        <v>0</v>
      </c>
      <c r="N181" s="2">
        <v>18213.75</v>
      </c>
      <c r="O181" s="2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155</v>
      </c>
      <c r="X181" t="s">
        <v>221</v>
      </c>
      <c r="Y181">
        <v>10325</v>
      </c>
      <c r="Z181" t="s">
        <v>160</v>
      </c>
      <c r="AA181">
        <v>2</v>
      </c>
      <c r="AB181" t="s">
        <v>161</v>
      </c>
      <c r="AC181" t="s">
        <v>155</v>
      </c>
      <c r="AD181" t="s">
        <v>162</v>
      </c>
      <c r="AE181" t="s">
        <v>359</v>
      </c>
      <c r="AF181" t="s">
        <v>360</v>
      </c>
      <c r="AG181" t="s">
        <v>361</v>
      </c>
    </row>
    <row r="182" spans="1:34" x14ac:dyDescent="0.25">
      <c r="A182">
        <v>16072</v>
      </c>
      <c r="B182" t="s">
        <v>246</v>
      </c>
      <c r="C182" t="s">
        <v>1</v>
      </c>
      <c r="D182" t="s">
        <v>249</v>
      </c>
      <c r="E182" t="s">
        <v>250</v>
      </c>
      <c r="F182" t="s">
        <v>117</v>
      </c>
      <c r="G182" t="s">
        <v>97</v>
      </c>
      <c r="H182" s="2">
        <v>2400</v>
      </c>
      <c r="I182" s="2">
        <v>2400</v>
      </c>
      <c r="J182" s="2">
        <v>2463.83</v>
      </c>
      <c r="K182">
        <v>0</v>
      </c>
      <c r="L182">
        <v>0</v>
      </c>
      <c r="M182">
        <v>0</v>
      </c>
      <c r="N182" s="2">
        <v>2463.83</v>
      </c>
      <c r="O182" s="2">
        <v>2463.83</v>
      </c>
      <c r="P182" s="1">
        <v>45056</v>
      </c>
      <c r="Q182" s="1">
        <v>45052</v>
      </c>
      <c r="R182" s="1">
        <v>45332</v>
      </c>
      <c r="S182" s="1">
        <v>45332</v>
      </c>
      <c r="T182" s="1">
        <v>45330</v>
      </c>
      <c r="U182" s="1">
        <v>45331</v>
      </c>
      <c r="V182" s="1">
        <v>45331</v>
      </c>
      <c r="W182" t="s">
        <v>155</v>
      </c>
      <c r="X182" t="s">
        <v>221</v>
      </c>
      <c r="Y182">
        <v>10317</v>
      </c>
      <c r="Z182" t="s">
        <v>160</v>
      </c>
      <c r="AA182">
        <v>2</v>
      </c>
      <c r="AB182" t="s">
        <v>161</v>
      </c>
      <c r="AC182" t="s">
        <v>155</v>
      </c>
      <c r="AD182" t="s">
        <v>162</v>
      </c>
      <c r="AE182" t="s">
        <v>359</v>
      </c>
      <c r="AF182" t="s">
        <v>360</v>
      </c>
      <c r="AG182" t="s">
        <v>361</v>
      </c>
    </row>
    <row r="183" spans="1:34" x14ac:dyDescent="0.25">
      <c r="A183">
        <v>16596</v>
      </c>
      <c r="B183" t="s">
        <v>246</v>
      </c>
      <c r="C183" t="s">
        <v>1</v>
      </c>
      <c r="D183" t="s">
        <v>201</v>
      </c>
      <c r="E183" t="s">
        <v>290</v>
      </c>
      <c r="F183" t="s">
        <v>117</v>
      </c>
      <c r="G183" t="s">
        <v>100</v>
      </c>
      <c r="H183" s="2">
        <v>1000</v>
      </c>
      <c r="I183" s="2">
        <v>1000</v>
      </c>
      <c r="J183" s="2">
        <v>1026.5999999999999</v>
      </c>
      <c r="K183">
        <v>0</v>
      </c>
      <c r="L183">
        <v>0</v>
      </c>
      <c r="M183">
        <v>0</v>
      </c>
      <c r="N183" s="2">
        <v>1026.5999999999999</v>
      </c>
      <c r="O183" s="2">
        <v>1026.5999999999999</v>
      </c>
      <c r="P183" s="1">
        <v>45083</v>
      </c>
      <c r="Q183" s="1">
        <v>45062</v>
      </c>
      <c r="R183" s="1">
        <v>45332</v>
      </c>
      <c r="S183" s="1">
        <v>45332</v>
      </c>
      <c r="T183" s="1">
        <v>45336</v>
      </c>
      <c r="U183" s="1">
        <v>45337</v>
      </c>
      <c r="V183" s="1">
        <v>45337</v>
      </c>
      <c r="W183" t="s">
        <v>155</v>
      </c>
      <c r="X183" t="s">
        <v>221</v>
      </c>
      <c r="Y183">
        <v>10321</v>
      </c>
      <c r="Z183" t="s">
        <v>160</v>
      </c>
      <c r="AA183">
        <v>2</v>
      </c>
      <c r="AB183" t="s">
        <v>161</v>
      </c>
      <c r="AC183" t="s">
        <v>155</v>
      </c>
      <c r="AD183" t="s">
        <v>162</v>
      </c>
      <c r="AE183" t="s">
        <v>359</v>
      </c>
      <c r="AF183" t="s">
        <v>360</v>
      </c>
      <c r="AG183" t="s">
        <v>361</v>
      </c>
    </row>
    <row r="184" spans="1:34" x14ac:dyDescent="0.25">
      <c r="A184">
        <v>16166</v>
      </c>
      <c r="B184" t="s">
        <v>246</v>
      </c>
      <c r="C184" t="s">
        <v>252</v>
      </c>
      <c r="D184" t="s">
        <v>259</v>
      </c>
      <c r="E184" t="s">
        <v>260</v>
      </c>
      <c r="F184" t="s">
        <v>117</v>
      </c>
      <c r="G184" t="s">
        <v>97</v>
      </c>
      <c r="H184" s="2">
        <v>1290</v>
      </c>
      <c r="I184" s="2">
        <v>1290</v>
      </c>
      <c r="J184" s="2">
        <v>1324.31</v>
      </c>
      <c r="K184">
        <v>0</v>
      </c>
      <c r="L184">
        <v>0</v>
      </c>
      <c r="M184">
        <v>0</v>
      </c>
      <c r="N184" s="2">
        <v>1324.31</v>
      </c>
      <c r="O184" s="2">
        <v>1324.31</v>
      </c>
      <c r="P184" s="1">
        <v>45063</v>
      </c>
      <c r="Q184" s="1">
        <v>45054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155</v>
      </c>
      <c r="X184" t="s">
        <v>221</v>
      </c>
      <c r="Y184">
        <v>10319</v>
      </c>
      <c r="Z184" t="s">
        <v>160</v>
      </c>
      <c r="AA184">
        <v>2</v>
      </c>
      <c r="AB184" t="s">
        <v>161</v>
      </c>
      <c r="AC184" t="s">
        <v>155</v>
      </c>
      <c r="AD184" t="s">
        <v>162</v>
      </c>
      <c r="AE184" t="s">
        <v>359</v>
      </c>
      <c r="AF184" t="s">
        <v>360</v>
      </c>
      <c r="AG184" t="s">
        <v>361</v>
      </c>
    </row>
    <row r="185" spans="1:34" x14ac:dyDescent="0.25">
      <c r="A185">
        <v>16106</v>
      </c>
      <c r="B185" t="s">
        <v>246</v>
      </c>
      <c r="C185" t="s">
        <v>1</v>
      </c>
      <c r="D185" t="s">
        <v>205</v>
      </c>
      <c r="E185" t="s">
        <v>247</v>
      </c>
      <c r="F185" t="s">
        <v>117</v>
      </c>
      <c r="G185" t="s">
        <v>100</v>
      </c>
      <c r="H185" s="2">
        <v>2500</v>
      </c>
      <c r="I185" s="2">
        <v>2500</v>
      </c>
      <c r="J185" s="2">
        <v>2566.4899999999998</v>
      </c>
      <c r="K185">
        <v>0</v>
      </c>
      <c r="L185">
        <v>0</v>
      </c>
      <c r="M185">
        <v>0</v>
      </c>
      <c r="N185" s="2">
        <v>2566.4899999999998</v>
      </c>
      <c r="O185" s="2">
        <v>2566.4899999999998</v>
      </c>
      <c r="P185" s="1">
        <v>45063</v>
      </c>
      <c r="Q185" s="1">
        <v>45052</v>
      </c>
      <c r="R185" s="1">
        <v>45332</v>
      </c>
      <c r="S185" s="1">
        <v>45332</v>
      </c>
      <c r="T185" s="1">
        <v>45327</v>
      </c>
      <c r="U185" s="1">
        <v>45328</v>
      </c>
      <c r="V185" s="1">
        <v>45328</v>
      </c>
      <c r="W185" t="s">
        <v>155</v>
      </c>
      <c r="X185" t="s">
        <v>221</v>
      </c>
      <c r="Y185">
        <v>10318</v>
      </c>
      <c r="Z185" t="s">
        <v>160</v>
      </c>
      <c r="AA185">
        <v>2</v>
      </c>
      <c r="AB185" t="s">
        <v>161</v>
      </c>
      <c r="AC185" t="s">
        <v>155</v>
      </c>
      <c r="AD185" t="s">
        <v>162</v>
      </c>
      <c r="AE185" t="s">
        <v>359</v>
      </c>
      <c r="AF185" t="s">
        <v>360</v>
      </c>
      <c r="AG185" t="s">
        <v>361</v>
      </c>
    </row>
    <row r="186" spans="1:34" x14ac:dyDescent="0.25">
      <c r="A186">
        <v>20736</v>
      </c>
      <c r="B186" t="s">
        <v>246</v>
      </c>
      <c r="C186" t="s">
        <v>1</v>
      </c>
      <c r="D186" t="s">
        <v>289</v>
      </c>
      <c r="E186" t="s">
        <v>688</v>
      </c>
      <c r="F186" t="s">
        <v>117</v>
      </c>
      <c r="G186" t="s">
        <v>92</v>
      </c>
      <c r="H186" s="2">
        <v>5000</v>
      </c>
      <c r="I186" s="2">
        <v>5000</v>
      </c>
      <c r="J186" s="2">
        <v>5045.8999999999996</v>
      </c>
      <c r="K186">
        <v>0</v>
      </c>
      <c r="L186">
        <v>0</v>
      </c>
      <c r="M186">
        <v>0</v>
      </c>
      <c r="N186" s="2">
        <v>5045.8999999999996</v>
      </c>
      <c r="O186" s="2">
        <v>5045.8999999999996</v>
      </c>
      <c r="P186" s="1">
        <v>45240</v>
      </c>
      <c r="Q186" s="1">
        <v>45230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155</v>
      </c>
      <c r="X186" t="s">
        <v>221</v>
      </c>
      <c r="Y186">
        <v>10335</v>
      </c>
      <c r="Z186" t="s">
        <v>160</v>
      </c>
      <c r="AA186">
        <v>2</v>
      </c>
      <c r="AB186" t="s">
        <v>161</v>
      </c>
      <c r="AC186" t="s">
        <v>155</v>
      </c>
      <c r="AD186" t="s">
        <v>162</v>
      </c>
      <c r="AE186" t="s">
        <v>359</v>
      </c>
      <c r="AF186" t="s">
        <v>360</v>
      </c>
      <c r="AG186" t="s">
        <v>361</v>
      </c>
    </row>
    <row r="187" spans="1:34" x14ac:dyDescent="0.25">
      <c r="A187">
        <v>16273</v>
      </c>
      <c r="B187" t="s">
        <v>246</v>
      </c>
      <c r="C187" t="s">
        <v>1</v>
      </c>
      <c r="D187" t="s">
        <v>199</v>
      </c>
      <c r="E187" t="s">
        <v>292</v>
      </c>
      <c r="F187" t="s">
        <v>117</v>
      </c>
      <c r="G187" t="s">
        <v>100</v>
      </c>
      <c r="H187" s="2">
        <v>3000</v>
      </c>
      <c r="I187" s="2">
        <v>3000</v>
      </c>
      <c r="J187" s="2">
        <v>3079.79</v>
      </c>
      <c r="K187">
        <v>0</v>
      </c>
      <c r="L187">
        <v>0</v>
      </c>
      <c r="M187">
        <v>0</v>
      </c>
      <c r="N187" s="2">
        <v>3079.79</v>
      </c>
      <c r="O187" s="2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155</v>
      </c>
      <c r="X187" t="s">
        <v>221</v>
      </c>
      <c r="Y187">
        <v>10320</v>
      </c>
      <c r="Z187" t="s">
        <v>160</v>
      </c>
      <c r="AA187">
        <v>2</v>
      </c>
      <c r="AB187" t="s">
        <v>161</v>
      </c>
      <c r="AC187" t="s">
        <v>155</v>
      </c>
      <c r="AD187" t="s">
        <v>162</v>
      </c>
      <c r="AE187" t="s">
        <v>359</v>
      </c>
      <c r="AF187" t="s">
        <v>360</v>
      </c>
      <c r="AG187" t="s">
        <v>361</v>
      </c>
    </row>
    <row r="188" spans="1:34" x14ac:dyDescent="0.25">
      <c r="A188">
        <v>23383</v>
      </c>
      <c r="B188" t="s">
        <v>246</v>
      </c>
      <c r="C188" t="s">
        <v>1</v>
      </c>
      <c r="D188" t="s">
        <v>833</v>
      </c>
      <c r="E188" t="s">
        <v>928</v>
      </c>
      <c r="F188" t="s">
        <v>117</v>
      </c>
      <c r="G188" t="s">
        <v>87</v>
      </c>
      <c r="H188" s="2">
        <v>50000</v>
      </c>
      <c r="I188" s="2">
        <v>50000</v>
      </c>
      <c r="J188" s="2">
        <v>50000</v>
      </c>
      <c r="K188">
        <v>0</v>
      </c>
      <c r="L188">
        <v>0</v>
      </c>
      <c r="M188">
        <v>0</v>
      </c>
      <c r="N188" s="2">
        <v>50000</v>
      </c>
      <c r="O188" s="2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155</v>
      </c>
      <c r="X188" t="s">
        <v>159</v>
      </c>
      <c r="Z188" t="s">
        <v>163</v>
      </c>
      <c r="AA188">
        <v>2</v>
      </c>
      <c r="AB188" t="s">
        <v>161</v>
      </c>
      <c r="AC188" t="s">
        <v>155</v>
      </c>
      <c r="AD188" t="s">
        <v>162</v>
      </c>
      <c r="AE188" t="s">
        <v>359</v>
      </c>
      <c r="AF188" t="s">
        <v>360</v>
      </c>
      <c r="AG188" t="s">
        <v>361</v>
      </c>
      <c r="AH188" t="s">
        <v>191</v>
      </c>
    </row>
    <row r="189" spans="1:34" x14ac:dyDescent="0.25">
      <c r="A189">
        <v>23384</v>
      </c>
      <c r="B189" t="s">
        <v>246</v>
      </c>
      <c r="C189" t="s">
        <v>1</v>
      </c>
      <c r="D189" t="s">
        <v>833</v>
      </c>
      <c r="E189" t="s">
        <v>928</v>
      </c>
      <c r="F189" t="s">
        <v>117</v>
      </c>
      <c r="G189" t="s">
        <v>87</v>
      </c>
      <c r="H189" s="2">
        <v>51175</v>
      </c>
      <c r="I189" s="2">
        <v>51175</v>
      </c>
      <c r="J189" s="2">
        <v>51175</v>
      </c>
      <c r="K189">
        <v>0</v>
      </c>
      <c r="L189">
        <v>0</v>
      </c>
      <c r="M189">
        <v>0</v>
      </c>
      <c r="N189" s="2">
        <v>51175</v>
      </c>
      <c r="O189" s="2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155</v>
      </c>
      <c r="X189" t="s">
        <v>159</v>
      </c>
      <c r="Z189" t="s">
        <v>163</v>
      </c>
      <c r="AA189">
        <v>2</v>
      </c>
      <c r="AB189" t="s">
        <v>161</v>
      </c>
      <c r="AC189" t="s">
        <v>155</v>
      </c>
      <c r="AD189" t="s">
        <v>162</v>
      </c>
      <c r="AE189" t="s">
        <v>359</v>
      </c>
      <c r="AF189" t="s">
        <v>360</v>
      </c>
      <c r="AG189" t="s">
        <v>361</v>
      </c>
      <c r="AH189" t="s">
        <v>191</v>
      </c>
    </row>
    <row r="190" spans="1:34" x14ac:dyDescent="0.25">
      <c r="A190">
        <v>19518</v>
      </c>
      <c r="B190" t="s">
        <v>246</v>
      </c>
      <c r="C190" t="s">
        <v>252</v>
      </c>
      <c r="D190" t="s">
        <v>272</v>
      </c>
      <c r="E190" t="s">
        <v>668</v>
      </c>
      <c r="F190" t="s">
        <v>117</v>
      </c>
      <c r="G190" t="s">
        <v>94</v>
      </c>
      <c r="H190" s="2">
        <v>3000</v>
      </c>
      <c r="I190" s="2">
        <v>3000</v>
      </c>
      <c r="J190" s="2">
        <v>3027.54</v>
      </c>
      <c r="K190">
        <v>60.55</v>
      </c>
      <c r="L190">
        <v>0</v>
      </c>
      <c r="M190">
        <v>0</v>
      </c>
      <c r="N190" s="2">
        <v>3088.09</v>
      </c>
      <c r="O190" s="2">
        <v>3089.1</v>
      </c>
      <c r="P190" s="1">
        <v>45229</v>
      </c>
      <c r="Q190" s="1">
        <v>45220</v>
      </c>
      <c r="R190" s="1">
        <v>45342</v>
      </c>
      <c r="S190" s="1">
        <v>45342</v>
      </c>
      <c r="T190" s="1">
        <v>45343</v>
      </c>
      <c r="U190" s="1">
        <v>45344</v>
      </c>
      <c r="V190" s="1">
        <v>45344</v>
      </c>
      <c r="W190" t="s">
        <v>155</v>
      </c>
      <c r="X190" t="s">
        <v>221</v>
      </c>
      <c r="Y190">
        <v>10334</v>
      </c>
      <c r="Z190" t="s">
        <v>160</v>
      </c>
      <c r="AA190">
        <v>2</v>
      </c>
      <c r="AB190" t="s">
        <v>161</v>
      </c>
      <c r="AC190" t="s">
        <v>155</v>
      </c>
      <c r="AD190" t="s">
        <v>162</v>
      </c>
      <c r="AE190" t="s">
        <v>359</v>
      </c>
      <c r="AF190" t="s">
        <v>360</v>
      </c>
      <c r="AG190" t="s">
        <v>361</v>
      </c>
    </row>
    <row r="191" spans="1:34" x14ac:dyDescent="0.25">
      <c r="A191">
        <v>19447</v>
      </c>
      <c r="B191" t="s">
        <v>246</v>
      </c>
      <c r="C191" t="s">
        <v>252</v>
      </c>
      <c r="D191" t="s">
        <v>262</v>
      </c>
      <c r="E191" t="s">
        <v>613</v>
      </c>
      <c r="F191" t="s">
        <v>117</v>
      </c>
      <c r="G191" t="s">
        <v>92</v>
      </c>
      <c r="H191">
        <v>500</v>
      </c>
      <c r="I191">
        <v>500</v>
      </c>
      <c r="J191">
        <v>504.59</v>
      </c>
      <c r="K191">
        <v>0</v>
      </c>
      <c r="L191">
        <v>0</v>
      </c>
      <c r="M191">
        <v>0</v>
      </c>
      <c r="N191">
        <v>504.59</v>
      </c>
      <c r="O191">
        <v>504.59</v>
      </c>
      <c r="P191" s="1">
        <v>45218</v>
      </c>
      <c r="Q191" s="1">
        <v>45211</v>
      </c>
      <c r="R191" s="1">
        <v>45342</v>
      </c>
      <c r="S191" s="1">
        <v>45342</v>
      </c>
      <c r="T191" s="1">
        <v>45342</v>
      </c>
      <c r="U191" s="1">
        <v>45343</v>
      </c>
      <c r="V191" s="1">
        <v>45343</v>
      </c>
      <c r="W191" t="s">
        <v>155</v>
      </c>
      <c r="X191" t="s">
        <v>221</v>
      </c>
      <c r="Y191">
        <v>10333</v>
      </c>
      <c r="Z191" t="s">
        <v>160</v>
      </c>
      <c r="AA191">
        <v>2</v>
      </c>
      <c r="AB191" t="s">
        <v>161</v>
      </c>
      <c r="AC191" t="s">
        <v>155</v>
      </c>
      <c r="AD191" t="s">
        <v>162</v>
      </c>
      <c r="AE191" t="s">
        <v>359</v>
      </c>
      <c r="AF191" t="s">
        <v>360</v>
      </c>
      <c r="AG191" t="s">
        <v>361</v>
      </c>
    </row>
    <row r="192" spans="1:34" x14ac:dyDescent="0.25">
      <c r="A192">
        <v>23248</v>
      </c>
      <c r="B192" t="s">
        <v>246</v>
      </c>
      <c r="C192" t="s">
        <v>252</v>
      </c>
      <c r="D192" t="s">
        <v>742</v>
      </c>
      <c r="E192" t="s">
        <v>926</v>
      </c>
      <c r="F192" t="s">
        <v>117</v>
      </c>
      <c r="G192" t="s">
        <v>87</v>
      </c>
      <c r="H192" s="2">
        <v>10500</v>
      </c>
      <c r="I192" s="2">
        <v>10500</v>
      </c>
      <c r="J192" s="2">
        <v>10500</v>
      </c>
      <c r="K192">
        <v>0</v>
      </c>
      <c r="L192">
        <v>0</v>
      </c>
      <c r="M192">
        <v>0</v>
      </c>
      <c r="N192" s="2">
        <v>10500</v>
      </c>
      <c r="O192" s="2">
        <v>10500</v>
      </c>
      <c r="P192" s="1">
        <v>45345</v>
      </c>
      <c r="Q192" s="1">
        <v>45331</v>
      </c>
      <c r="R192" s="1">
        <v>45342</v>
      </c>
      <c r="S192" s="1">
        <v>45342</v>
      </c>
      <c r="T192" s="1">
        <v>45342</v>
      </c>
      <c r="U192" s="1">
        <v>45342</v>
      </c>
      <c r="V192" s="1">
        <v>45348</v>
      </c>
      <c r="W192" t="s">
        <v>155</v>
      </c>
      <c r="X192" t="s">
        <v>159</v>
      </c>
      <c r="Z192" t="s">
        <v>163</v>
      </c>
      <c r="AA192">
        <v>2</v>
      </c>
      <c r="AB192" t="s">
        <v>161</v>
      </c>
      <c r="AC192" t="s">
        <v>155</v>
      </c>
      <c r="AD192" t="s">
        <v>162</v>
      </c>
      <c r="AE192" t="s">
        <v>359</v>
      </c>
      <c r="AF192" t="s">
        <v>360</v>
      </c>
      <c r="AG192" t="s">
        <v>361</v>
      </c>
      <c r="AH192" t="s">
        <v>191</v>
      </c>
    </row>
    <row r="193" spans="1:33" x14ac:dyDescent="0.25">
      <c r="A193">
        <v>18147</v>
      </c>
      <c r="B193" t="s">
        <v>246</v>
      </c>
      <c r="C193" t="s">
        <v>1</v>
      </c>
      <c r="D193" t="s">
        <v>198</v>
      </c>
      <c r="E193" t="s">
        <v>965</v>
      </c>
      <c r="F193" t="s">
        <v>117</v>
      </c>
      <c r="G193" t="s">
        <v>93</v>
      </c>
      <c r="H193" s="2">
        <v>3000</v>
      </c>
      <c r="I193" s="2">
        <v>3000</v>
      </c>
      <c r="J193" s="2">
        <v>3032.56</v>
      </c>
      <c r="K193">
        <v>0</v>
      </c>
      <c r="L193">
        <v>0</v>
      </c>
      <c r="M193">
        <v>0</v>
      </c>
      <c r="N193" s="2">
        <v>3032.56</v>
      </c>
      <c r="O193" s="2">
        <v>3032.56</v>
      </c>
      <c r="P193" s="1">
        <v>45190</v>
      </c>
      <c r="Q193" s="1">
        <v>45172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155</v>
      </c>
      <c r="X193" t="s">
        <v>221</v>
      </c>
      <c r="Y193">
        <v>10329</v>
      </c>
      <c r="Z193" t="s">
        <v>160</v>
      </c>
      <c r="AA193">
        <v>2</v>
      </c>
      <c r="AB193" t="s">
        <v>161</v>
      </c>
      <c r="AC193" t="s">
        <v>155</v>
      </c>
      <c r="AD193" t="s">
        <v>162</v>
      </c>
      <c r="AE193" t="s">
        <v>359</v>
      </c>
      <c r="AF193" t="s">
        <v>360</v>
      </c>
      <c r="AG193" t="s">
        <v>361</v>
      </c>
    </row>
    <row r="194" spans="1:33" x14ac:dyDescent="0.25">
      <c r="A194">
        <v>18153</v>
      </c>
      <c r="B194" t="s">
        <v>246</v>
      </c>
      <c r="C194" t="s">
        <v>1</v>
      </c>
      <c r="D194" t="s">
        <v>286</v>
      </c>
      <c r="E194" t="s">
        <v>616</v>
      </c>
      <c r="F194" t="s">
        <v>117</v>
      </c>
      <c r="G194" t="s">
        <v>93</v>
      </c>
      <c r="H194" s="2">
        <v>5000</v>
      </c>
      <c r="I194" s="2">
        <v>5000</v>
      </c>
      <c r="J194" s="2">
        <v>5054.2700000000004</v>
      </c>
      <c r="K194">
        <v>0</v>
      </c>
      <c r="L194">
        <v>0</v>
      </c>
      <c r="M194">
        <v>0</v>
      </c>
      <c r="N194" s="2">
        <v>5054.2700000000004</v>
      </c>
      <c r="O194" s="2">
        <v>5054.2700000000004</v>
      </c>
      <c r="P194" s="1">
        <v>45191</v>
      </c>
      <c r="Q194" s="1">
        <v>45186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155</v>
      </c>
      <c r="X194" t="s">
        <v>221</v>
      </c>
      <c r="Y194">
        <v>10330</v>
      </c>
      <c r="Z194" t="s">
        <v>160</v>
      </c>
      <c r="AA194">
        <v>2</v>
      </c>
      <c r="AB194" t="s">
        <v>161</v>
      </c>
      <c r="AC194" t="s">
        <v>155</v>
      </c>
      <c r="AD194" t="s">
        <v>162</v>
      </c>
      <c r="AE194" t="s">
        <v>359</v>
      </c>
      <c r="AF194" t="s">
        <v>360</v>
      </c>
      <c r="AG194" t="s">
        <v>361</v>
      </c>
    </row>
    <row r="195" spans="1:33" x14ac:dyDescent="0.25">
      <c r="A195">
        <v>23284</v>
      </c>
      <c r="B195" t="s">
        <v>246</v>
      </c>
      <c r="C195" t="s">
        <v>252</v>
      </c>
      <c r="D195" t="s">
        <v>733</v>
      </c>
      <c r="E195" t="s">
        <v>885</v>
      </c>
      <c r="F195" t="s">
        <v>117</v>
      </c>
      <c r="G195" t="s">
        <v>92</v>
      </c>
      <c r="H195" s="2">
        <v>3510.74</v>
      </c>
      <c r="I195" s="2">
        <v>3510.74</v>
      </c>
      <c r="J195" s="2">
        <v>3510.74</v>
      </c>
      <c r="K195">
        <v>0</v>
      </c>
      <c r="L195">
        <v>0</v>
      </c>
      <c r="M195">
        <v>0</v>
      </c>
      <c r="N195" s="2">
        <v>3510.74</v>
      </c>
      <c r="O195" s="2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155</v>
      </c>
      <c r="X195" t="s">
        <v>221</v>
      </c>
      <c r="Y195">
        <v>10595</v>
      </c>
      <c r="Z195" t="s">
        <v>160</v>
      </c>
      <c r="AA195">
        <v>2</v>
      </c>
      <c r="AB195" t="s">
        <v>161</v>
      </c>
      <c r="AC195" t="s">
        <v>155</v>
      </c>
      <c r="AD195" t="s">
        <v>162</v>
      </c>
      <c r="AE195" t="s">
        <v>359</v>
      </c>
      <c r="AF195" t="s">
        <v>360</v>
      </c>
      <c r="AG195" t="s">
        <v>361</v>
      </c>
    </row>
    <row r="196" spans="1:33" x14ac:dyDescent="0.25">
      <c r="A196">
        <v>21874</v>
      </c>
      <c r="B196" t="s">
        <v>246</v>
      </c>
      <c r="C196" t="s">
        <v>1</v>
      </c>
      <c r="D196" t="s">
        <v>296</v>
      </c>
      <c r="E196" t="s">
        <v>690</v>
      </c>
      <c r="F196" t="s">
        <v>117</v>
      </c>
      <c r="G196" t="s">
        <v>94</v>
      </c>
      <c r="H196" s="2">
        <v>2750</v>
      </c>
      <c r="I196" s="2">
        <v>2750</v>
      </c>
      <c r="J196" s="2">
        <v>2765.78</v>
      </c>
      <c r="K196">
        <v>0</v>
      </c>
      <c r="L196">
        <v>0</v>
      </c>
      <c r="M196">
        <v>0</v>
      </c>
      <c r="N196" s="2">
        <v>2765.78</v>
      </c>
      <c r="O196" s="2">
        <v>2765.78</v>
      </c>
      <c r="P196" s="1">
        <v>45259</v>
      </c>
      <c r="Q196" s="1">
        <v>45240</v>
      </c>
      <c r="R196" s="1">
        <v>45347</v>
      </c>
      <c r="S196" s="1">
        <v>45347</v>
      </c>
      <c r="T196" s="1">
        <v>45344</v>
      </c>
      <c r="U196" s="1">
        <v>45345</v>
      </c>
      <c r="V196" s="1">
        <v>45345</v>
      </c>
      <c r="W196" t="s">
        <v>155</v>
      </c>
      <c r="X196" t="s">
        <v>221</v>
      </c>
      <c r="Y196">
        <v>10336</v>
      </c>
      <c r="Z196" t="s">
        <v>160</v>
      </c>
      <c r="AA196">
        <v>2</v>
      </c>
      <c r="AB196" t="s">
        <v>161</v>
      </c>
      <c r="AC196" t="s">
        <v>155</v>
      </c>
      <c r="AD196" t="s">
        <v>162</v>
      </c>
      <c r="AE196" t="s">
        <v>359</v>
      </c>
      <c r="AF196" t="s">
        <v>360</v>
      </c>
      <c r="AG196" t="s">
        <v>361</v>
      </c>
    </row>
    <row r="197" spans="1:33" x14ac:dyDescent="0.25">
      <c r="A197">
        <v>22824</v>
      </c>
      <c r="B197" t="s">
        <v>246</v>
      </c>
      <c r="C197" t="s">
        <v>1</v>
      </c>
      <c r="D197" t="s">
        <v>826</v>
      </c>
      <c r="E197" t="s">
        <v>881</v>
      </c>
      <c r="F197" t="s">
        <v>117</v>
      </c>
      <c r="G197" t="s">
        <v>88</v>
      </c>
      <c r="H197" s="2">
        <v>7000</v>
      </c>
      <c r="I197" s="2">
        <v>7000</v>
      </c>
      <c r="J197" s="2">
        <v>7021.46</v>
      </c>
      <c r="K197">
        <v>0</v>
      </c>
      <c r="L197">
        <v>0</v>
      </c>
      <c r="M197">
        <v>0</v>
      </c>
      <c r="N197" s="2">
        <v>7021.46</v>
      </c>
      <c r="O197" s="2">
        <v>7021.46</v>
      </c>
      <c r="P197" s="1">
        <v>45323</v>
      </c>
      <c r="Q197" s="1">
        <v>45314</v>
      </c>
      <c r="R197" s="1">
        <v>45347</v>
      </c>
      <c r="S197" s="1">
        <v>45347</v>
      </c>
      <c r="T197" s="1">
        <v>45337</v>
      </c>
      <c r="U197" s="1">
        <v>45338</v>
      </c>
      <c r="V197" s="1">
        <v>45338</v>
      </c>
      <c r="W197" t="s">
        <v>155</v>
      </c>
      <c r="X197" t="s">
        <v>221</v>
      </c>
      <c r="Y197">
        <v>10425</v>
      </c>
      <c r="Z197" t="s">
        <v>160</v>
      </c>
      <c r="AA197">
        <v>2</v>
      </c>
      <c r="AB197" t="s">
        <v>161</v>
      </c>
      <c r="AC197" t="s">
        <v>155</v>
      </c>
      <c r="AD197" t="s">
        <v>162</v>
      </c>
      <c r="AE197" t="s">
        <v>359</v>
      </c>
      <c r="AF197" t="s">
        <v>360</v>
      </c>
      <c r="AG197" t="s">
        <v>361</v>
      </c>
    </row>
    <row r="198" spans="1:33" x14ac:dyDescent="0.25">
      <c r="A198">
        <v>19274</v>
      </c>
      <c r="B198" t="s">
        <v>246</v>
      </c>
      <c r="C198" t="s">
        <v>1</v>
      </c>
      <c r="D198" t="s">
        <v>285</v>
      </c>
      <c r="E198" t="s">
        <v>615</v>
      </c>
      <c r="F198" t="s">
        <v>117</v>
      </c>
      <c r="G198" t="s">
        <v>93</v>
      </c>
      <c r="H198" s="2">
        <v>4900</v>
      </c>
      <c r="I198" s="2">
        <v>4900</v>
      </c>
      <c r="J198" s="2">
        <v>4953.1899999999996</v>
      </c>
      <c r="K198">
        <v>0</v>
      </c>
      <c r="L198">
        <v>0</v>
      </c>
      <c r="M198">
        <v>0</v>
      </c>
      <c r="N198" s="2">
        <v>4953.1899999999996</v>
      </c>
      <c r="O198" s="2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155</v>
      </c>
      <c r="X198" t="s">
        <v>221</v>
      </c>
      <c r="Y198">
        <v>10331</v>
      </c>
      <c r="Z198" t="s">
        <v>160</v>
      </c>
      <c r="AA198">
        <v>2</v>
      </c>
      <c r="AB198" t="s">
        <v>161</v>
      </c>
      <c r="AC198" t="s">
        <v>155</v>
      </c>
      <c r="AD198" t="s">
        <v>162</v>
      </c>
      <c r="AE198" t="s">
        <v>359</v>
      </c>
      <c r="AF198" t="s">
        <v>360</v>
      </c>
      <c r="AG198" t="s">
        <v>361</v>
      </c>
    </row>
    <row r="199" spans="1:33" x14ac:dyDescent="0.25">
      <c r="A199">
        <v>19412</v>
      </c>
      <c r="B199" t="s">
        <v>246</v>
      </c>
      <c r="C199" t="s">
        <v>252</v>
      </c>
      <c r="D199" t="s">
        <v>279</v>
      </c>
      <c r="E199" t="s">
        <v>614</v>
      </c>
      <c r="F199" t="s">
        <v>117</v>
      </c>
      <c r="G199" t="s">
        <v>96</v>
      </c>
      <c r="H199" s="2">
        <v>1080</v>
      </c>
      <c r="I199" s="2">
        <v>1080</v>
      </c>
      <c r="J199" s="2">
        <v>1091.72</v>
      </c>
      <c r="K199">
        <v>21.83</v>
      </c>
      <c r="L199">
        <v>0</v>
      </c>
      <c r="M199">
        <v>0</v>
      </c>
      <c r="N199" s="2">
        <v>1113.55</v>
      </c>
      <c r="O199" s="2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155</v>
      </c>
      <c r="X199" t="s">
        <v>221</v>
      </c>
      <c r="Y199">
        <v>10332</v>
      </c>
      <c r="Z199" t="s">
        <v>160</v>
      </c>
      <c r="AA199">
        <v>2</v>
      </c>
      <c r="AB199" t="s">
        <v>161</v>
      </c>
      <c r="AC199" t="s">
        <v>155</v>
      </c>
      <c r="AD199" t="s">
        <v>162</v>
      </c>
      <c r="AE199" t="s">
        <v>359</v>
      </c>
      <c r="AF199" t="s">
        <v>360</v>
      </c>
      <c r="AG199" t="s">
        <v>361</v>
      </c>
    </row>
    <row r="200" spans="1:33" x14ac:dyDescent="0.25">
      <c r="A200">
        <v>23378</v>
      </c>
      <c r="B200" t="s">
        <v>246</v>
      </c>
      <c r="C200" t="s">
        <v>1</v>
      </c>
      <c r="D200" t="s">
        <v>816</v>
      </c>
      <c r="E200" t="s">
        <v>886</v>
      </c>
      <c r="F200" t="s">
        <v>1036</v>
      </c>
      <c r="G200" t="s">
        <v>949</v>
      </c>
      <c r="H200" s="2">
        <v>144400.20000000001</v>
      </c>
      <c r="I200" s="2">
        <v>144400.20000000001</v>
      </c>
      <c r="J200" s="2">
        <v>144400.20000000001</v>
      </c>
      <c r="K200">
        <v>0</v>
      </c>
      <c r="L200">
        <v>0</v>
      </c>
      <c r="M200">
        <v>0</v>
      </c>
      <c r="N200" s="2">
        <v>144400.20000000001</v>
      </c>
      <c r="O200" s="2">
        <v>144400.20000000001</v>
      </c>
      <c r="P200" s="1">
        <v>45350</v>
      </c>
      <c r="Q200" s="1">
        <v>45350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155</v>
      </c>
      <c r="X200" t="s">
        <v>221</v>
      </c>
      <c r="Y200">
        <v>10627</v>
      </c>
      <c r="Z200" t="s">
        <v>160</v>
      </c>
      <c r="AA200">
        <v>2</v>
      </c>
      <c r="AB200" t="s">
        <v>161</v>
      </c>
      <c r="AC200" t="s">
        <v>155</v>
      </c>
      <c r="AD200" t="s">
        <v>162</v>
      </c>
      <c r="AE200" t="s">
        <v>359</v>
      </c>
      <c r="AF200" t="s">
        <v>360</v>
      </c>
      <c r="AG200" t="s">
        <v>361</v>
      </c>
    </row>
    <row r="201" spans="1:33" x14ac:dyDescent="0.25">
      <c r="A201">
        <v>23381</v>
      </c>
      <c r="B201" t="s">
        <v>246</v>
      </c>
      <c r="C201" t="s">
        <v>1</v>
      </c>
      <c r="D201" t="s">
        <v>816</v>
      </c>
      <c r="E201" t="s">
        <v>886</v>
      </c>
      <c r="F201" t="s">
        <v>1036</v>
      </c>
      <c r="G201" t="s">
        <v>950</v>
      </c>
      <c r="H201" s="2">
        <v>55599.8</v>
      </c>
      <c r="I201" s="2">
        <v>55599.8</v>
      </c>
      <c r="J201" s="2">
        <v>55599.8</v>
      </c>
      <c r="K201">
        <v>0</v>
      </c>
      <c r="L201">
        <v>0</v>
      </c>
      <c r="M201">
        <v>0</v>
      </c>
      <c r="N201" s="2">
        <v>55599.8</v>
      </c>
      <c r="O201" s="2">
        <v>55599.8</v>
      </c>
      <c r="P201" s="1">
        <v>45350</v>
      </c>
      <c r="Q201" s="1">
        <v>45350</v>
      </c>
      <c r="R201" s="1">
        <v>45351</v>
      </c>
      <c r="S201" s="1">
        <v>45351</v>
      </c>
      <c r="T201" s="1">
        <v>45350</v>
      </c>
      <c r="U201" s="1">
        <v>45351</v>
      </c>
      <c r="V201" s="1">
        <v>45351</v>
      </c>
      <c r="W201" t="s">
        <v>155</v>
      </c>
      <c r="X201" t="s">
        <v>221</v>
      </c>
      <c r="Y201">
        <v>10628</v>
      </c>
      <c r="Z201" t="s">
        <v>160</v>
      </c>
      <c r="AA201">
        <v>2</v>
      </c>
      <c r="AB201" t="s">
        <v>161</v>
      </c>
      <c r="AC201" t="s">
        <v>155</v>
      </c>
      <c r="AD201" t="s">
        <v>162</v>
      </c>
      <c r="AE201" t="s">
        <v>359</v>
      </c>
      <c r="AF201" t="s">
        <v>360</v>
      </c>
      <c r="AG201" t="s">
        <v>361</v>
      </c>
    </row>
    <row r="202" spans="1:33" x14ac:dyDescent="0.25">
      <c r="A202">
        <v>23382</v>
      </c>
      <c r="B202" t="s">
        <v>246</v>
      </c>
      <c r="C202" t="s">
        <v>1</v>
      </c>
      <c r="D202" t="s">
        <v>816</v>
      </c>
      <c r="E202" t="s">
        <v>886</v>
      </c>
      <c r="F202" t="s">
        <v>1036</v>
      </c>
      <c r="G202" t="s">
        <v>950</v>
      </c>
      <c r="H202" s="2">
        <v>200000</v>
      </c>
      <c r="I202" s="2">
        <v>200000</v>
      </c>
      <c r="J202" s="2">
        <v>200000</v>
      </c>
      <c r="K202">
        <v>0</v>
      </c>
      <c r="L202">
        <v>0</v>
      </c>
      <c r="M202">
        <v>0</v>
      </c>
      <c r="N202" s="2">
        <v>200000</v>
      </c>
      <c r="O202" s="2">
        <v>200000</v>
      </c>
      <c r="P202" s="1">
        <v>45350</v>
      </c>
      <c r="Q202" s="1">
        <v>45350</v>
      </c>
      <c r="R202" s="1">
        <v>45351</v>
      </c>
      <c r="S202" s="1">
        <v>45355</v>
      </c>
      <c r="T202" s="1">
        <v>45355</v>
      </c>
      <c r="U202" s="1">
        <v>45356</v>
      </c>
      <c r="V202" s="1">
        <v>45356</v>
      </c>
      <c r="W202" t="s">
        <v>155</v>
      </c>
      <c r="X202" t="s">
        <v>221</v>
      </c>
      <c r="Y202">
        <v>10646</v>
      </c>
      <c r="Z202" t="s">
        <v>160</v>
      </c>
      <c r="AA202">
        <v>2</v>
      </c>
      <c r="AB202" t="s">
        <v>161</v>
      </c>
      <c r="AC202" t="s">
        <v>155</v>
      </c>
      <c r="AD202" t="s">
        <v>162</v>
      </c>
      <c r="AE202" t="s">
        <v>359</v>
      </c>
      <c r="AF202" t="s">
        <v>360</v>
      </c>
      <c r="AG202" t="s">
        <v>361</v>
      </c>
    </row>
    <row r="203" spans="1:33" x14ac:dyDescent="0.25">
      <c r="A203">
        <v>18084</v>
      </c>
      <c r="B203" t="s">
        <v>246</v>
      </c>
      <c r="C203" t="s">
        <v>1</v>
      </c>
      <c r="D203" t="s">
        <v>200</v>
      </c>
      <c r="E203" t="s">
        <v>1352</v>
      </c>
      <c r="F203" t="s">
        <v>1036</v>
      </c>
      <c r="G203" t="s">
        <v>94</v>
      </c>
      <c r="H203" s="2">
        <v>1750</v>
      </c>
      <c r="I203" s="2">
        <v>1750</v>
      </c>
      <c r="J203" s="2">
        <v>1770.78</v>
      </c>
      <c r="K203">
        <v>0</v>
      </c>
      <c r="L203">
        <v>0</v>
      </c>
      <c r="M203">
        <v>0</v>
      </c>
      <c r="N203" s="2">
        <v>1770.78</v>
      </c>
      <c r="O203" s="2">
        <v>1770.78</v>
      </c>
      <c r="P203" s="1">
        <v>45182</v>
      </c>
      <c r="Q203" s="1">
        <v>45161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155</v>
      </c>
      <c r="X203" t="s">
        <v>221</v>
      </c>
      <c r="Y203">
        <v>10328</v>
      </c>
      <c r="Z203" t="s">
        <v>160</v>
      </c>
      <c r="AA203">
        <v>2</v>
      </c>
      <c r="AB203" t="s">
        <v>161</v>
      </c>
      <c r="AC203" t="s">
        <v>155</v>
      </c>
      <c r="AD203" t="s">
        <v>162</v>
      </c>
      <c r="AE203" t="s">
        <v>359</v>
      </c>
      <c r="AF203" t="s">
        <v>360</v>
      </c>
      <c r="AG203" t="s">
        <v>361</v>
      </c>
    </row>
    <row r="204" spans="1:33" x14ac:dyDescent="0.25">
      <c r="A204">
        <v>17166</v>
      </c>
      <c r="B204" t="s">
        <v>246</v>
      </c>
      <c r="C204" t="s">
        <v>1</v>
      </c>
      <c r="D204" t="s">
        <v>204</v>
      </c>
      <c r="E204" t="s">
        <v>411</v>
      </c>
      <c r="F204" t="s">
        <v>117</v>
      </c>
      <c r="G204" t="s">
        <v>95</v>
      </c>
      <c r="H204" s="2">
        <v>4000</v>
      </c>
      <c r="I204" s="2">
        <v>4000</v>
      </c>
      <c r="J204" s="2">
        <v>4076.38</v>
      </c>
      <c r="K204">
        <v>0</v>
      </c>
      <c r="L204">
        <v>0</v>
      </c>
      <c r="M204">
        <v>0</v>
      </c>
      <c r="N204" s="2">
        <v>4076.38</v>
      </c>
      <c r="O204" s="2">
        <v>4076.38</v>
      </c>
      <c r="P204" s="1">
        <v>45140</v>
      </c>
      <c r="Q204" s="1">
        <v>45129</v>
      </c>
      <c r="R204" s="1">
        <v>45351</v>
      </c>
      <c r="S204" s="1">
        <v>45351</v>
      </c>
      <c r="T204" s="1">
        <v>45343</v>
      </c>
      <c r="U204" s="1">
        <v>45344</v>
      </c>
      <c r="V204" s="1">
        <v>45344</v>
      </c>
      <c r="W204" t="s">
        <v>155</v>
      </c>
      <c r="X204" t="s">
        <v>221</v>
      </c>
      <c r="Y204">
        <v>10323</v>
      </c>
      <c r="Z204" t="s">
        <v>160</v>
      </c>
      <c r="AA204">
        <v>2</v>
      </c>
      <c r="AB204" t="s">
        <v>161</v>
      </c>
      <c r="AC204" t="s">
        <v>155</v>
      </c>
      <c r="AD204" t="s">
        <v>162</v>
      </c>
      <c r="AE204" t="s">
        <v>359</v>
      </c>
      <c r="AF204" t="s">
        <v>360</v>
      </c>
      <c r="AG204" t="s">
        <v>361</v>
      </c>
    </row>
    <row r="205" spans="1:33" x14ac:dyDescent="0.25">
      <c r="A205">
        <v>16023</v>
      </c>
      <c r="B205" t="s">
        <v>246</v>
      </c>
      <c r="C205" t="s">
        <v>1</v>
      </c>
      <c r="D205" t="s">
        <v>202</v>
      </c>
      <c r="E205" t="s">
        <v>294</v>
      </c>
      <c r="F205" t="s">
        <v>117</v>
      </c>
      <c r="G205" t="s">
        <v>99</v>
      </c>
      <c r="H205" s="2">
        <v>1500</v>
      </c>
      <c r="I205" s="2">
        <v>1500</v>
      </c>
      <c r="J205" s="2">
        <v>1539.9</v>
      </c>
      <c r="K205">
        <v>0</v>
      </c>
      <c r="L205">
        <v>0</v>
      </c>
      <c r="M205">
        <v>0</v>
      </c>
      <c r="N205" s="2">
        <v>1539.9</v>
      </c>
      <c r="O205" s="2">
        <v>1539.9</v>
      </c>
      <c r="P205" s="1">
        <v>45057</v>
      </c>
      <c r="Q205" s="1">
        <v>45052</v>
      </c>
      <c r="R205" s="1">
        <v>45351</v>
      </c>
      <c r="S205" s="1">
        <v>45351</v>
      </c>
      <c r="T205" s="1">
        <v>45350</v>
      </c>
      <c r="U205" s="1">
        <v>45351</v>
      </c>
      <c r="V205" s="1">
        <v>45351</v>
      </c>
      <c r="W205" t="s">
        <v>155</v>
      </c>
      <c r="X205" t="s">
        <v>221</v>
      </c>
      <c r="Y205">
        <v>10316</v>
      </c>
      <c r="Z205" t="s">
        <v>160</v>
      </c>
      <c r="AA205">
        <v>2</v>
      </c>
      <c r="AB205" t="s">
        <v>161</v>
      </c>
      <c r="AC205" t="s">
        <v>155</v>
      </c>
      <c r="AD205" t="s">
        <v>162</v>
      </c>
      <c r="AE205" t="s">
        <v>359</v>
      </c>
      <c r="AF205" t="s">
        <v>360</v>
      </c>
      <c r="AG205" t="s">
        <v>361</v>
      </c>
    </row>
    <row r="206" spans="1:33" x14ac:dyDescent="0.25">
      <c r="A206">
        <v>16073</v>
      </c>
      <c r="B206" t="s">
        <v>246</v>
      </c>
      <c r="C206" t="s">
        <v>1</v>
      </c>
      <c r="D206" t="s">
        <v>249</v>
      </c>
      <c r="E206" t="s">
        <v>250</v>
      </c>
      <c r="F206" t="s">
        <v>117</v>
      </c>
      <c r="G206" t="s">
        <v>98</v>
      </c>
      <c r="H206" s="2">
        <v>2400</v>
      </c>
      <c r="I206" s="2">
        <v>2400</v>
      </c>
      <c r="J206" s="2">
        <v>2470.48</v>
      </c>
      <c r="K206">
        <v>0</v>
      </c>
      <c r="L206">
        <v>0</v>
      </c>
      <c r="M206">
        <v>0</v>
      </c>
      <c r="N206" s="2">
        <v>2470.48</v>
      </c>
      <c r="O206" s="2">
        <v>2470.48</v>
      </c>
      <c r="P206" s="1">
        <v>45056</v>
      </c>
      <c r="Q206" s="1">
        <v>45052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155</v>
      </c>
      <c r="X206" t="s">
        <v>221</v>
      </c>
      <c r="Y206">
        <v>10564</v>
      </c>
      <c r="Z206" t="s">
        <v>160</v>
      </c>
      <c r="AA206">
        <v>2</v>
      </c>
      <c r="AB206" t="s">
        <v>161</v>
      </c>
      <c r="AC206" t="s">
        <v>155</v>
      </c>
      <c r="AD206" t="s">
        <v>162</v>
      </c>
      <c r="AE206" t="s">
        <v>359</v>
      </c>
      <c r="AF206" t="s">
        <v>360</v>
      </c>
      <c r="AG206" t="s">
        <v>361</v>
      </c>
    </row>
    <row r="207" spans="1:33" x14ac:dyDescent="0.25">
      <c r="A207">
        <v>16597</v>
      </c>
      <c r="B207" t="s">
        <v>246</v>
      </c>
      <c r="C207" t="s">
        <v>1</v>
      </c>
      <c r="D207" t="s">
        <v>201</v>
      </c>
      <c r="E207" t="s">
        <v>290</v>
      </c>
      <c r="F207" t="s">
        <v>117</v>
      </c>
      <c r="G207" t="s">
        <v>101</v>
      </c>
      <c r="H207" s="2">
        <v>1000</v>
      </c>
      <c r="I207" s="2">
        <v>1000</v>
      </c>
      <c r="J207" s="2">
        <v>1029.3699999999999</v>
      </c>
      <c r="K207">
        <v>0</v>
      </c>
      <c r="L207">
        <v>0</v>
      </c>
      <c r="M207">
        <v>0</v>
      </c>
      <c r="N207" s="2">
        <v>1029.3699999999999</v>
      </c>
      <c r="O207" s="2">
        <v>1029.3699999999999</v>
      </c>
      <c r="P207" s="1">
        <v>45083</v>
      </c>
      <c r="Q207" s="1">
        <v>45062</v>
      </c>
      <c r="R207" s="1">
        <v>45361</v>
      </c>
      <c r="S207" s="1">
        <v>45361</v>
      </c>
      <c r="T207" s="1">
        <v>45362</v>
      </c>
      <c r="U207" s="1">
        <v>45363</v>
      </c>
      <c r="V207" s="1">
        <v>45363</v>
      </c>
      <c r="W207" t="s">
        <v>155</v>
      </c>
      <c r="X207" t="s">
        <v>221</v>
      </c>
      <c r="Y207">
        <v>10568</v>
      </c>
      <c r="Z207" t="s">
        <v>160</v>
      </c>
      <c r="AA207">
        <v>2</v>
      </c>
      <c r="AB207" t="s">
        <v>161</v>
      </c>
      <c r="AC207" t="s">
        <v>155</v>
      </c>
      <c r="AD207" t="s">
        <v>162</v>
      </c>
      <c r="AE207" t="s">
        <v>359</v>
      </c>
      <c r="AF207" t="s">
        <v>360</v>
      </c>
      <c r="AG207" t="s">
        <v>361</v>
      </c>
    </row>
    <row r="208" spans="1:33" x14ac:dyDescent="0.25">
      <c r="A208">
        <v>16107</v>
      </c>
      <c r="B208" t="s">
        <v>246</v>
      </c>
      <c r="C208" t="s">
        <v>1</v>
      </c>
      <c r="D208" t="s">
        <v>205</v>
      </c>
      <c r="E208" t="s">
        <v>247</v>
      </c>
      <c r="F208" t="s">
        <v>117</v>
      </c>
      <c r="G208" t="s">
        <v>101</v>
      </c>
      <c r="H208" s="2">
        <v>2500</v>
      </c>
      <c r="I208" s="2">
        <v>2500</v>
      </c>
      <c r="J208" s="2">
        <v>2573.42</v>
      </c>
      <c r="K208">
        <v>0</v>
      </c>
      <c r="L208">
        <v>0</v>
      </c>
      <c r="M208">
        <v>0</v>
      </c>
      <c r="N208" s="2">
        <v>2573.42</v>
      </c>
      <c r="O208" s="2">
        <v>2573.42</v>
      </c>
      <c r="P208" s="1">
        <v>45063</v>
      </c>
      <c r="Q208" s="1">
        <v>45052</v>
      </c>
      <c r="R208" s="1">
        <v>45361</v>
      </c>
      <c r="S208" s="1">
        <v>45361</v>
      </c>
      <c r="T208" s="1">
        <v>45355</v>
      </c>
      <c r="U208" s="1">
        <v>45356</v>
      </c>
      <c r="V208" s="1">
        <v>45356</v>
      </c>
      <c r="W208" t="s">
        <v>155</v>
      </c>
      <c r="X208" t="s">
        <v>221</v>
      </c>
      <c r="Y208">
        <v>10565</v>
      </c>
      <c r="Z208" t="s">
        <v>160</v>
      </c>
      <c r="AA208">
        <v>2</v>
      </c>
      <c r="AB208" t="s">
        <v>161</v>
      </c>
      <c r="AC208" t="s">
        <v>155</v>
      </c>
      <c r="AD208" t="s">
        <v>162</v>
      </c>
      <c r="AE208" t="s">
        <v>359</v>
      </c>
      <c r="AF208" t="s">
        <v>360</v>
      </c>
      <c r="AG208" t="s">
        <v>361</v>
      </c>
    </row>
    <row r="209" spans="1:34" x14ac:dyDescent="0.25">
      <c r="A209">
        <v>16167</v>
      </c>
      <c r="B209" t="s">
        <v>246</v>
      </c>
      <c r="C209" t="s">
        <v>252</v>
      </c>
      <c r="D209" t="s">
        <v>259</v>
      </c>
      <c r="E209" t="s">
        <v>260</v>
      </c>
      <c r="F209" t="s">
        <v>117</v>
      </c>
      <c r="G209" t="s">
        <v>98</v>
      </c>
      <c r="H209" s="2">
        <v>1290</v>
      </c>
      <c r="I209" s="2">
        <v>1290</v>
      </c>
      <c r="J209" s="2">
        <v>1327.89</v>
      </c>
      <c r="K209">
        <v>0</v>
      </c>
      <c r="L209">
        <v>0</v>
      </c>
      <c r="M209">
        <v>0</v>
      </c>
      <c r="N209" s="2">
        <v>1327.89</v>
      </c>
      <c r="O209" s="2">
        <v>1327.89</v>
      </c>
      <c r="P209" s="1">
        <v>45063</v>
      </c>
      <c r="Q209" s="1">
        <v>45054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155</v>
      </c>
      <c r="X209" t="s">
        <v>221</v>
      </c>
      <c r="Y209">
        <v>10566</v>
      </c>
      <c r="Z209" t="s">
        <v>160</v>
      </c>
      <c r="AA209">
        <v>2</v>
      </c>
      <c r="AB209" t="s">
        <v>161</v>
      </c>
      <c r="AC209" t="s">
        <v>155</v>
      </c>
      <c r="AD209" t="s">
        <v>162</v>
      </c>
      <c r="AE209" t="s">
        <v>359</v>
      </c>
      <c r="AF209" t="s">
        <v>360</v>
      </c>
      <c r="AG209" t="s">
        <v>361</v>
      </c>
    </row>
    <row r="210" spans="1:34" x14ac:dyDescent="0.25">
      <c r="A210">
        <v>17267</v>
      </c>
      <c r="B210" t="s">
        <v>246</v>
      </c>
      <c r="C210" t="s">
        <v>252</v>
      </c>
      <c r="D210" t="s">
        <v>258</v>
      </c>
      <c r="E210" t="s">
        <v>422</v>
      </c>
      <c r="F210" t="s">
        <v>117</v>
      </c>
      <c r="G210" t="s">
        <v>95</v>
      </c>
      <c r="H210" s="2">
        <v>1800</v>
      </c>
      <c r="I210" s="2">
        <v>1800</v>
      </c>
      <c r="J210" s="2">
        <v>1826.29</v>
      </c>
      <c r="K210">
        <v>0</v>
      </c>
      <c r="L210">
        <v>0</v>
      </c>
      <c r="M210">
        <v>0</v>
      </c>
      <c r="N210" s="2">
        <v>1826.29</v>
      </c>
      <c r="O210" s="2">
        <v>1826.29</v>
      </c>
      <c r="P210" s="1">
        <v>45148</v>
      </c>
      <c r="Q210" s="1">
        <v>45140</v>
      </c>
      <c r="R210" s="1">
        <v>45361</v>
      </c>
      <c r="S210" s="1">
        <v>45361</v>
      </c>
      <c r="T210" s="1">
        <v>45355</v>
      </c>
      <c r="U210" s="1">
        <v>45356</v>
      </c>
      <c r="V210" s="1">
        <v>45356</v>
      </c>
      <c r="W210" t="s">
        <v>155</v>
      </c>
      <c r="X210" t="s">
        <v>221</v>
      </c>
      <c r="Y210">
        <v>10571</v>
      </c>
      <c r="Z210" t="s">
        <v>160</v>
      </c>
      <c r="AA210">
        <v>2</v>
      </c>
      <c r="AB210" t="s">
        <v>161</v>
      </c>
      <c r="AC210" t="s">
        <v>155</v>
      </c>
      <c r="AD210" t="s">
        <v>162</v>
      </c>
      <c r="AE210" t="s">
        <v>359</v>
      </c>
      <c r="AF210" t="s">
        <v>360</v>
      </c>
      <c r="AG210" t="s">
        <v>361</v>
      </c>
    </row>
    <row r="211" spans="1:34" x14ac:dyDescent="0.25">
      <c r="A211">
        <v>17586</v>
      </c>
      <c r="B211" t="s">
        <v>246</v>
      </c>
      <c r="C211" t="s">
        <v>1</v>
      </c>
      <c r="D211" t="s">
        <v>195</v>
      </c>
      <c r="E211" t="s">
        <v>596</v>
      </c>
      <c r="F211" t="s">
        <v>117</v>
      </c>
      <c r="G211" t="s">
        <v>95</v>
      </c>
      <c r="H211" s="2">
        <v>5000</v>
      </c>
      <c r="I211" s="2">
        <v>5000</v>
      </c>
      <c r="J211" s="2">
        <v>5073.03</v>
      </c>
      <c r="K211">
        <v>0</v>
      </c>
      <c r="L211">
        <v>0</v>
      </c>
      <c r="M211">
        <v>0</v>
      </c>
      <c r="N211" s="2">
        <v>5073.03</v>
      </c>
      <c r="O211" s="2">
        <v>5073.03</v>
      </c>
      <c r="P211" s="1">
        <v>45173</v>
      </c>
      <c r="Q211" s="1">
        <v>45168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155</v>
      </c>
      <c r="X211" t="s">
        <v>221</v>
      </c>
      <c r="Y211">
        <v>10573</v>
      </c>
      <c r="Z211" t="s">
        <v>160</v>
      </c>
      <c r="AA211">
        <v>2</v>
      </c>
      <c r="AB211" t="s">
        <v>161</v>
      </c>
      <c r="AC211" t="s">
        <v>155</v>
      </c>
      <c r="AD211" t="s">
        <v>162</v>
      </c>
      <c r="AE211" t="s">
        <v>359</v>
      </c>
      <c r="AF211" t="s">
        <v>360</v>
      </c>
      <c r="AG211" t="s">
        <v>361</v>
      </c>
    </row>
    <row r="212" spans="1:34" x14ac:dyDescent="0.25">
      <c r="A212">
        <v>17311</v>
      </c>
      <c r="B212" t="s">
        <v>246</v>
      </c>
      <c r="C212" t="s">
        <v>1</v>
      </c>
      <c r="D212" t="s">
        <v>196</v>
      </c>
      <c r="E212" t="s">
        <v>435</v>
      </c>
      <c r="F212" t="s">
        <v>117</v>
      </c>
      <c r="G212" t="s">
        <v>94</v>
      </c>
      <c r="H212" s="2">
        <v>5000</v>
      </c>
      <c r="I212" s="2">
        <v>5000</v>
      </c>
      <c r="J212" s="2">
        <v>5073.03</v>
      </c>
      <c r="K212">
        <v>0</v>
      </c>
      <c r="L212">
        <v>0</v>
      </c>
      <c r="M212">
        <v>0</v>
      </c>
      <c r="N212" s="2">
        <v>5073.03</v>
      </c>
      <c r="O212" s="2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155</v>
      </c>
      <c r="X212" t="s">
        <v>221</v>
      </c>
      <c r="Y212">
        <v>10572</v>
      </c>
      <c r="Z212" t="s">
        <v>160</v>
      </c>
      <c r="AA212">
        <v>2</v>
      </c>
      <c r="AB212" t="s">
        <v>161</v>
      </c>
      <c r="AC212" t="s">
        <v>155</v>
      </c>
      <c r="AD212" t="s">
        <v>162</v>
      </c>
      <c r="AE212" t="s">
        <v>359</v>
      </c>
      <c r="AF212" t="s">
        <v>360</v>
      </c>
      <c r="AG212" t="s">
        <v>361</v>
      </c>
    </row>
    <row r="213" spans="1:34" x14ac:dyDescent="0.25">
      <c r="A213">
        <v>20737</v>
      </c>
      <c r="B213" t="s">
        <v>246</v>
      </c>
      <c r="C213" t="s">
        <v>1</v>
      </c>
      <c r="D213" t="s">
        <v>289</v>
      </c>
      <c r="E213" t="s">
        <v>688</v>
      </c>
      <c r="F213" t="s">
        <v>117</v>
      </c>
      <c r="G213" t="s">
        <v>93</v>
      </c>
      <c r="H213" s="2">
        <v>5000</v>
      </c>
      <c r="I213" s="2">
        <v>5000</v>
      </c>
      <c r="J213" s="2">
        <v>5059.5200000000004</v>
      </c>
      <c r="K213">
        <v>0</v>
      </c>
      <c r="L213">
        <v>0</v>
      </c>
      <c r="M213">
        <v>0</v>
      </c>
      <c r="N213" s="2">
        <v>5059.5200000000004</v>
      </c>
      <c r="O213" s="2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155</v>
      </c>
      <c r="X213" t="s">
        <v>221</v>
      </c>
      <c r="Y213">
        <v>10586</v>
      </c>
      <c r="Z213" t="s">
        <v>160</v>
      </c>
      <c r="AA213">
        <v>2</v>
      </c>
      <c r="AB213" t="s">
        <v>161</v>
      </c>
      <c r="AC213" t="s">
        <v>155</v>
      </c>
      <c r="AD213" t="s">
        <v>162</v>
      </c>
      <c r="AE213" t="s">
        <v>359</v>
      </c>
      <c r="AF213" t="s">
        <v>360</v>
      </c>
      <c r="AG213" t="s">
        <v>361</v>
      </c>
    </row>
    <row r="214" spans="1:34" x14ac:dyDescent="0.25">
      <c r="A214">
        <v>20743</v>
      </c>
      <c r="B214" t="s">
        <v>246</v>
      </c>
      <c r="C214" t="s">
        <v>1</v>
      </c>
      <c r="D214" t="s">
        <v>289</v>
      </c>
      <c r="E214" t="s">
        <v>688</v>
      </c>
      <c r="F214" t="s">
        <v>117</v>
      </c>
      <c r="G214" t="s">
        <v>190</v>
      </c>
      <c r="H214" s="2">
        <v>15000</v>
      </c>
      <c r="I214" s="2">
        <v>15000</v>
      </c>
      <c r="J214" s="2">
        <v>15000</v>
      </c>
      <c r="K214">
        <v>0</v>
      </c>
      <c r="L214">
        <v>0</v>
      </c>
      <c r="M214">
        <v>0</v>
      </c>
      <c r="N214" s="2">
        <v>15000</v>
      </c>
      <c r="O214" s="2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155</v>
      </c>
      <c r="X214" t="s">
        <v>221</v>
      </c>
      <c r="Y214">
        <v>10587</v>
      </c>
      <c r="Z214" t="s">
        <v>160</v>
      </c>
      <c r="AA214">
        <v>2</v>
      </c>
      <c r="AB214" t="s">
        <v>161</v>
      </c>
      <c r="AC214" t="s">
        <v>155</v>
      </c>
      <c r="AD214" t="s">
        <v>162</v>
      </c>
      <c r="AE214" t="s">
        <v>359</v>
      </c>
      <c r="AF214" t="s">
        <v>360</v>
      </c>
      <c r="AG214" t="s">
        <v>361</v>
      </c>
    </row>
    <row r="215" spans="1:34" x14ac:dyDescent="0.25">
      <c r="A215">
        <v>23929</v>
      </c>
      <c r="B215" t="s">
        <v>246</v>
      </c>
      <c r="C215" t="s">
        <v>1</v>
      </c>
      <c r="D215" t="s">
        <v>831</v>
      </c>
      <c r="E215" t="s">
        <v>954</v>
      </c>
      <c r="F215" t="s">
        <v>117</v>
      </c>
      <c r="G215" t="s">
        <v>87</v>
      </c>
      <c r="H215" s="2">
        <v>50000</v>
      </c>
      <c r="I215" s="2">
        <v>50000</v>
      </c>
      <c r="J215" s="2">
        <v>50000</v>
      </c>
      <c r="K215">
        <v>0</v>
      </c>
      <c r="L215">
        <v>0</v>
      </c>
      <c r="M215">
        <v>0</v>
      </c>
      <c r="N215" s="2">
        <v>50000</v>
      </c>
      <c r="O215" s="2">
        <v>50000</v>
      </c>
      <c r="P215" s="1">
        <v>45373</v>
      </c>
      <c r="Q215" s="1">
        <v>45366</v>
      </c>
      <c r="R215" s="1">
        <v>45366</v>
      </c>
      <c r="S215" s="1">
        <v>45366</v>
      </c>
      <c r="T215" s="1">
        <v>45366</v>
      </c>
      <c r="U215" s="1">
        <v>45366</v>
      </c>
      <c r="V215" s="1">
        <v>45373</v>
      </c>
      <c r="W215" t="s">
        <v>155</v>
      </c>
      <c r="X215" t="s">
        <v>159</v>
      </c>
      <c r="Z215" t="s">
        <v>163</v>
      </c>
      <c r="AA215">
        <v>2</v>
      </c>
      <c r="AB215" t="s">
        <v>161</v>
      </c>
      <c r="AC215" t="s">
        <v>155</v>
      </c>
      <c r="AD215" t="s">
        <v>162</v>
      </c>
      <c r="AE215" t="s">
        <v>359</v>
      </c>
      <c r="AF215" t="s">
        <v>360</v>
      </c>
      <c r="AG215" t="s">
        <v>361</v>
      </c>
      <c r="AH215" t="s">
        <v>191</v>
      </c>
    </row>
    <row r="216" spans="1:34" x14ac:dyDescent="0.25">
      <c r="A216">
        <v>16274</v>
      </c>
      <c r="B216" t="s">
        <v>246</v>
      </c>
      <c r="C216" t="s">
        <v>1</v>
      </c>
      <c r="D216" t="s">
        <v>199</v>
      </c>
      <c r="E216" t="s">
        <v>292</v>
      </c>
      <c r="F216" t="s">
        <v>117</v>
      </c>
      <c r="G216" t="s">
        <v>101</v>
      </c>
      <c r="H216" s="2">
        <v>3000</v>
      </c>
      <c r="I216" s="2">
        <v>3000</v>
      </c>
      <c r="J216" s="2">
        <v>3088.11</v>
      </c>
      <c r="K216">
        <v>0</v>
      </c>
      <c r="L216">
        <v>0</v>
      </c>
      <c r="M216">
        <v>0</v>
      </c>
      <c r="N216" s="2">
        <v>3088.11</v>
      </c>
      <c r="O216" s="2">
        <v>3088.11</v>
      </c>
      <c r="P216" s="1">
        <v>45077</v>
      </c>
      <c r="Q216" s="1">
        <v>45062</v>
      </c>
      <c r="R216" s="1">
        <v>45366</v>
      </c>
      <c r="S216" s="1">
        <v>45366</v>
      </c>
      <c r="T216" s="1">
        <v>45357</v>
      </c>
      <c r="U216" s="1">
        <v>45358</v>
      </c>
      <c r="V216" s="1">
        <v>45358</v>
      </c>
      <c r="W216" t="s">
        <v>155</v>
      </c>
      <c r="X216" t="s">
        <v>221</v>
      </c>
      <c r="Y216">
        <v>10567</v>
      </c>
      <c r="Z216" t="s">
        <v>160</v>
      </c>
      <c r="AA216">
        <v>2</v>
      </c>
      <c r="AB216" t="s">
        <v>161</v>
      </c>
      <c r="AC216" t="s">
        <v>155</v>
      </c>
      <c r="AD216" t="s">
        <v>162</v>
      </c>
      <c r="AE216" t="s">
        <v>359</v>
      </c>
      <c r="AF216" t="s">
        <v>360</v>
      </c>
      <c r="AG216" t="s">
        <v>361</v>
      </c>
    </row>
    <row r="217" spans="1:34" x14ac:dyDescent="0.25">
      <c r="A217">
        <v>18157</v>
      </c>
      <c r="B217" t="s">
        <v>246</v>
      </c>
      <c r="C217" t="s">
        <v>1</v>
      </c>
      <c r="D217" t="s">
        <v>286</v>
      </c>
      <c r="E217" t="s">
        <v>616</v>
      </c>
      <c r="F217" t="s">
        <v>117</v>
      </c>
      <c r="G217" t="s">
        <v>190</v>
      </c>
      <c r="H217" s="2">
        <v>15000</v>
      </c>
      <c r="I217" s="2">
        <v>15000</v>
      </c>
      <c r="J217" s="2">
        <v>15203.75</v>
      </c>
      <c r="K217">
        <v>0</v>
      </c>
      <c r="L217">
        <v>0</v>
      </c>
      <c r="M217">
        <v>0</v>
      </c>
      <c r="N217" s="2">
        <v>15203.75</v>
      </c>
      <c r="O217" s="2">
        <v>15203.75</v>
      </c>
      <c r="P217" s="1">
        <v>45191</v>
      </c>
      <c r="Q217" s="1">
        <v>45186</v>
      </c>
      <c r="R217" s="1">
        <v>45371</v>
      </c>
      <c r="S217" s="1">
        <v>45371</v>
      </c>
      <c r="T217" s="1">
        <v>45370</v>
      </c>
      <c r="U217" s="1">
        <v>45371</v>
      </c>
      <c r="V217" s="1">
        <v>45371</v>
      </c>
      <c r="W217" t="s">
        <v>155</v>
      </c>
      <c r="X217" t="s">
        <v>221</v>
      </c>
      <c r="Y217">
        <v>10576</v>
      </c>
      <c r="Z217" t="s">
        <v>160</v>
      </c>
      <c r="AA217">
        <v>2</v>
      </c>
      <c r="AB217" t="s">
        <v>161</v>
      </c>
      <c r="AC217" t="s">
        <v>155</v>
      </c>
      <c r="AD217" t="s">
        <v>162</v>
      </c>
      <c r="AE217" t="s">
        <v>359</v>
      </c>
      <c r="AF217" t="s">
        <v>360</v>
      </c>
      <c r="AG217" t="s">
        <v>361</v>
      </c>
      <c r="AH217" t="s">
        <v>191</v>
      </c>
    </row>
    <row r="218" spans="1:34" x14ac:dyDescent="0.25">
      <c r="A218">
        <v>18160</v>
      </c>
      <c r="B218" t="s">
        <v>246</v>
      </c>
      <c r="C218" t="s">
        <v>1</v>
      </c>
      <c r="D218" t="s">
        <v>286</v>
      </c>
      <c r="E218" t="s">
        <v>616</v>
      </c>
      <c r="F218" t="s">
        <v>117</v>
      </c>
      <c r="G218" t="s">
        <v>207</v>
      </c>
      <c r="H218" s="2">
        <v>15425</v>
      </c>
      <c r="I218" s="2">
        <v>15425</v>
      </c>
      <c r="J218" s="2">
        <v>15425</v>
      </c>
      <c r="K218">
        <v>0</v>
      </c>
      <c r="L218">
        <v>0</v>
      </c>
      <c r="M218">
        <v>0</v>
      </c>
      <c r="N218" s="2">
        <v>15425</v>
      </c>
      <c r="O218" s="2">
        <v>15425</v>
      </c>
      <c r="P218" s="1">
        <v>45191</v>
      </c>
      <c r="Q218" s="1">
        <v>45186</v>
      </c>
      <c r="R218" s="1">
        <v>45371</v>
      </c>
      <c r="S218" s="1">
        <v>45371</v>
      </c>
      <c r="T218" s="1">
        <v>45370</v>
      </c>
      <c r="U218" s="1">
        <v>45371</v>
      </c>
      <c r="V218" s="1">
        <v>45371</v>
      </c>
      <c r="W218" t="s">
        <v>155</v>
      </c>
      <c r="X218" t="s">
        <v>221</v>
      </c>
      <c r="Y218">
        <v>10577</v>
      </c>
      <c r="Z218" t="s">
        <v>160</v>
      </c>
      <c r="AA218">
        <v>2</v>
      </c>
      <c r="AB218" t="s">
        <v>161</v>
      </c>
      <c r="AC218" t="s">
        <v>155</v>
      </c>
      <c r="AD218" t="s">
        <v>162</v>
      </c>
      <c r="AE218" t="s">
        <v>359</v>
      </c>
      <c r="AF218" t="s">
        <v>360</v>
      </c>
      <c r="AG218" t="s">
        <v>361</v>
      </c>
    </row>
    <row r="219" spans="1:34" x14ac:dyDescent="0.25">
      <c r="A219">
        <v>18136</v>
      </c>
      <c r="B219" t="s">
        <v>246</v>
      </c>
      <c r="C219" t="s">
        <v>1</v>
      </c>
      <c r="D219" t="s">
        <v>198</v>
      </c>
      <c r="E219" t="s">
        <v>965</v>
      </c>
      <c r="F219" t="s">
        <v>117</v>
      </c>
      <c r="G219" t="s">
        <v>94</v>
      </c>
      <c r="H219" s="2">
        <v>3000</v>
      </c>
      <c r="I219" s="2">
        <v>3000</v>
      </c>
      <c r="J219" s="2">
        <v>3040.75</v>
      </c>
      <c r="K219">
        <v>0</v>
      </c>
      <c r="L219">
        <v>0</v>
      </c>
      <c r="M219">
        <v>0</v>
      </c>
      <c r="N219" s="2">
        <v>3040.75</v>
      </c>
      <c r="O219" s="2">
        <v>3040.75</v>
      </c>
      <c r="P219" s="1">
        <v>45190</v>
      </c>
      <c r="Q219" s="1">
        <v>45172</v>
      </c>
      <c r="R219" s="1">
        <v>45371</v>
      </c>
      <c r="S219" s="1">
        <v>45371</v>
      </c>
      <c r="T219" s="1">
        <v>45371</v>
      </c>
      <c r="U219" s="1">
        <v>45372</v>
      </c>
      <c r="V219" s="1">
        <v>45372</v>
      </c>
      <c r="W219" t="s">
        <v>155</v>
      </c>
      <c r="X219" t="s">
        <v>221</v>
      </c>
      <c r="Y219">
        <v>10575</v>
      </c>
      <c r="Z219" t="s">
        <v>160</v>
      </c>
      <c r="AA219">
        <v>2</v>
      </c>
      <c r="AB219" t="s">
        <v>161</v>
      </c>
      <c r="AC219" t="s">
        <v>155</v>
      </c>
      <c r="AD219" t="s">
        <v>162</v>
      </c>
      <c r="AE219" t="s">
        <v>359</v>
      </c>
      <c r="AF219" t="s">
        <v>360</v>
      </c>
      <c r="AG219" t="s">
        <v>361</v>
      </c>
    </row>
    <row r="220" spans="1:34" x14ac:dyDescent="0.25">
      <c r="A220">
        <v>23930</v>
      </c>
      <c r="B220" t="s">
        <v>246</v>
      </c>
      <c r="C220" t="s">
        <v>1</v>
      </c>
      <c r="D220" t="s">
        <v>831</v>
      </c>
      <c r="E220" t="s">
        <v>954</v>
      </c>
      <c r="F220" t="s">
        <v>117</v>
      </c>
      <c r="G220" t="s">
        <v>87</v>
      </c>
      <c r="H220" s="2">
        <v>50050.55</v>
      </c>
      <c r="I220" s="2">
        <v>50050.55</v>
      </c>
      <c r="J220" s="2">
        <v>50050.55</v>
      </c>
      <c r="K220">
        <v>0</v>
      </c>
      <c r="L220">
        <v>0</v>
      </c>
      <c r="M220">
        <v>0</v>
      </c>
      <c r="N220" s="2">
        <v>50050.55</v>
      </c>
      <c r="O220" s="2">
        <v>50050.55</v>
      </c>
      <c r="P220" s="1">
        <v>45373</v>
      </c>
      <c r="Q220" s="1">
        <v>45366</v>
      </c>
      <c r="R220" s="1">
        <v>45371</v>
      </c>
      <c r="S220" s="1">
        <v>45371</v>
      </c>
      <c r="T220" s="1">
        <v>45371</v>
      </c>
      <c r="U220" s="1">
        <v>45371</v>
      </c>
      <c r="V220" s="1">
        <v>45373</v>
      </c>
      <c r="W220" t="s">
        <v>155</v>
      </c>
      <c r="X220" t="s">
        <v>159</v>
      </c>
      <c r="Z220" t="s">
        <v>163</v>
      </c>
      <c r="AA220">
        <v>2</v>
      </c>
      <c r="AB220" t="s">
        <v>161</v>
      </c>
      <c r="AC220" t="s">
        <v>155</v>
      </c>
      <c r="AD220" t="s">
        <v>162</v>
      </c>
      <c r="AE220" t="s">
        <v>359</v>
      </c>
      <c r="AF220" t="s">
        <v>360</v>
      </c>
      <c r="AG220" t="s">
        <v>361</v>
      </c>
      <c r="AH220" t="s">
        <v>191</v>
      </c>
    </row>
    <row r="221" spans="1:34" x14ac:dyDescent="0.25">
      <c r="A221">
        <v>23626</v>
      </c>
      <c r="B221" t="s">
        <v>246</v>
      </c>
      <c r="C221" t="s">
        <v>252</v>
      </c>
      <c r="D221" t="s">
        <v>724</v>
      </c>
      <c r="E221" t="s">
        <v>953</v>
      </c>
      <c r="F221" t="s">
        <v>117</v>
      </c>
      <c r="G221" t="s">
        <v>87</v>
      </c>
      <c r="H221" s="2">
        <v>20000</v>
      </c>
      <c r="I221" s="2">
        <v>20000</v>
      </c>
      <c r="J221" s="2">
        <v>20000</v>
      </c>
      <c r="K221">
        <v>0</v>
      </c>
      <c r="L221">
        <v>0</v>
      </c>
      <c r="M221">
        <v>0</v>
      </c>
      <c r="N221" s="2">
        <v>20000</v>
      </c>
      <c r="O221" s="2">
        <v>20000</v>
      </c>
      <c r="P221" s="1">
        <v>45371</v>
      </c>
      <c r="Q221" s="1">
        <v>45355</v>
      </c>
      <c r="R221" s="1">
        <v>45371</v>
      </c>
      <c r="S221" s="1">
        <v>45371</v>
      </c>
      <c r="T221" s="1">
        <v>45371</v>
      </c>
      <c r="U221" s="1">
        <v>45371</v>
      </c>
      <c r="V221" s="1">
        <v>45372</v>
      </c>
      <c r="W221" t="s">
        <v>155</v>
      </c>
      <c r="X221" t="s">
        <v>159</v>
      </c>
      <c r="Z221" t="s">
        <v>163</v>
      </c>
      <c r="AA221">
        <v>2</v>
      </c>
      <c r="AB221" t="s">
        <v>161</v>
      </c>
      <c r="AC221" t="s">
        <v>155</v>
      </c>
      <c r="AD221" t="s">
        <v>162</v>
      </c>
      <c r="AE221" t="s">
        <v>359</v>
      </c>
      <c r="AF221" t="s">
        <v>360</v>
      </c>
      <c r="AG221" t="s">
        <v>361</v>
      </c>
      <c r="AH221" t="s">
        <v>191</v>
      </c>
    </row>
    <row r="222" spans="1:34" x14ac:dyDescent="0.25">
      <c r="A222">
        <v>23241</v>
      </c>
      <c r="B222" t="s">
        <v>246</v>
      </c>
      <c r="C222" t="s">
        <v>1</v>
      </c>
      <c r="D222" t="s">
        <v>833</v>
      </c>
      <c r="E222" t="s">
        <v>928</v>
      </c>
      <c r="F222" t="s">
        <v>117</v>
      </c>
      <c r="G222" t="s">
        <v>88</v>
      </c>
      <c r="H222">
        <v>4000</v>
      </c>
      <c r="I222">
        <v>4000</v>
      </c>
      <c r="J222">
        <v>4010.8</v>
      </c>
      <c r="K222">
        <v>0</v>
      </c>
      <c r="L222">
        <v>0</v>
      </c>
      <c r="M222">
        <v>0</v>
      </c>
      <c r="N222">
        <v>4010.8</v>
      </c>
      <c r="O222">
        <v>4010.8</v>
      </c>
      <c r="P222" s="1">
        <v>45345</v>
      </c>
      <c r="Q222" s="1">
        <v>45337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155</v>
      </c>
      <c r="X222" t="s">
        <v>221</v>
      </c>
      <c r="Y222">
        <v>10656</v>
      </c>
      <c r="Z222" t="s">
        <v>160</v>
      </c>
      <c r="AA222">
        <v>2</v>
      </c>
      <c r="AB222" t="s">
        <v>161</v>
      </c>
      <c r="AC222" t="s">
        <v>155</v>
      </c>
      <c r="AD222" t="s">
        <v>162</v>
      </c>
      <c r="AE222" t="s">
        <v>359</v>
      </c>
      <c r="AF222" t="s">
        <v>360</v>
      </c>
      <c r="AG222" t="s">
        <v>361</v>
      </c>
    </row>
    <row r="223" spans="1:34" x14ac:dyDescent="0.25">
      <c r="A223">
        <v>23748</v>
      </c>
      <c r="B223" t="s">
        <v>246</v>
      </c>
      <c r="C223" t="s">
        <v>252</v>
      </c>
      <c r="D223" t="s">
        <v>733</v>
      </c>
      <c r="E223" t="s">
        <v>885</v>
      </c>
      <c r="F223" t="s">
        <v>117</v>
      </c>
      <c r="G223" t="s">
        <v>92</v>
      </c>
      <c r="H223" s="2">
        <v>3520.21</v>
      </c>
      <c r="I223" s="2">
        <v>3520.21</v>
      </c>
      <c r="J223" s="2">
        <v>3520.21</v>
      </c>
      <c r="K223">
        <v>0</v>
      </c>
      <c r="L223">
        <v>0</v>
      </c>
      <c r="M223">
        <v>0</v>
      </c>
      <c r="N223" s="2">
        <v>3520.21</v>
      </c>
      <c r="O223" s="2">
        <v>3520.21</v>
      </c>
      <c r="P223" s="1">
        <v>45369</v>
      </c>
      <c r="Q223" s="1">
        <v>45369</v>
      </c>
      <c r="R223" s="1">
        <v>45371</v>
      </c>
      <c r="S223" s="1">
        <v>45371</v>
      </c>
      <c r="T223" s="1">
        <v>45369</v>
      </c>
      <c r="U223" s="1">
        <v>45370</v>
      </c>
      <c r="V223" s="1">
        <v>45370</v>
      </c>
      <c r="W223" t="s">
        <v>155</v>
      </c>
      <c r="X223" t="s">
        <v>221</v>
      </c>
      <c r="Y223">
        <v>10804</v>
      </c>
      <c r="Z223" t="s">
        <v>160</v>
      </c>
      <c r="AA223">
        <v>2</v>
      </c>
      <c r="AB223" t="s">
        <v>161</v>
      </c>
      <c r="AC223" t="s">
        <v>155</v>
      </c>
      <c r="AD223" t="s">
        <v>162</v>
      </c>
      <c r="AE223" t="s">
        <v>359</v>
      </c>
      <c r="AF223" t="s">
        <v>360</v>
      </c>
      <c r="AG223" t="s">
        <v>361</v>
      </c>
    </row>
    <row r="224" spans="1:34" x14ac:dyDescent="0.25">
      <c r="A224">
        <v>19437</v>
      </c>
      <c r="B224" t="s">
        <v>246</v>
      </c>
      <c r="C224" t="s">
        <v>252</v>
      </c>
      <c r="D224" t="s">
        <v>262</v>
      </c>
      <c r="E224" t="s">
        <v>613</v>
      </c>
      <c r="F224" t="s">
        <v>117</v>
      </c>
      <c r="G224" t="s">
        <v>190</v>
      </c>
      <c r="H224" s="2">
        <v>1970.04</v>
      </c>
      <c r="I224" s="2">
        <v>1970.04</v>
      </c>
      <c r="J224" s="2">
        <v>1970.04</v>
      </c>
      <c r="K224">
        <v>0</v>
      </c>
      <c r="L224">
        <v>0</v>
      </c>
      <c r="M224">
        <v>0</v>
      </c>
      <c r="N224" s="2">
        <v>1970.04</v>
      </c>
      <c r="O224" s="2">
        <v>1970.04</v>
      </c>
      <c r="P224" s="1">
        <v>45218</v>
      </c>
      <c r="Q224" s="1">
        <v>45211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155</v>
      </c>
      <c r="X224" t="s">
        <v>221</v>
      </c>
      <c r="Y224">
        <v>10583</v>
      </c>
      <c r="Z224" t="s">
        <v>160</v>
      </c>
      <c r="AA224">
        <v>2</v>
      </c>
      <c r="AB224" t="s">
        <v>161</v>
      </c>
      <c r="AC224" t="s">
        <v>155</v>
      </c>
      <c r="AD224" t="s">
        <v>162</v>
      </c>
      <c r="AE224" t="s">
        <v>359</v>
      </c>
      <c r="AF224" t="s">
        <v>360</v>
      </c>
      <c r="AG224" t="s">
        <v>361</v>
      </c>
    </row>
    <row r="225" spans="1:34" x14ac:dyDescent="0.25">
      <c r="A225">
        <v>19448</v>
      </c>
      <c r="B225" t="s">
        <v>246</v>
      </c>
      <c r="C225" t="s">
        <v>252</v>
      </c>
      <c r="D225" t="s">
        <v>262</v>
      </c>
      <c r="E225" t="s">
        <v>613</v>
      </c>
      <c r="F225" t="s">
        <v>117</v>
      </c>
      <c r="G225" t="s">
        <v>93</v>
      </c>
      <c r="H225" s="2">
        <v>500</v>
      </c>
      <c r="I225" s="2">
        <v>500</v>
      </c>
      <c r="J225" s="2">
        <v>505.95</v>
      </c>
      <c r="K225">
        <v>0</v>
      </c>
      <c r="L225">
        <v>0</v>
      </c>
      <c r="M225">
        <v>0</v>
      </c>
      <c r="N225" s="2">
        <v>505.95</v>
      </c>
      <c r="O225" s="2">
        <v>505.95</v>
      </c>
      <c r="P225" s="1">
        <v>45218</v>
      </c>
      <c r="Q225" s="1">
        <v>45211</v>
      </c>
      <c r="R225" s="1">
        <v>45371</v>
      </c>
      <c r="S225" s="1">
        <v>45371</v>
      </c>
      <c r="T225" s="1">
        <v>45371</v>
      </c>
      <c r="U225" s="1">
        <v>45372</v>
      </c>
      <c r="V225" s="1">
        <v>45372</v>
      </c>
      <c r="W225" t="s">
        <v>155</v>
      </c>
      <c r="X225" t="s">
        <v>221</v>
      </c>
      <c r="Y225">
        <v>10582</v>
      </c>
      <c r="Z225" t="s">
        <v>160</v>
      </c>
      <c r="AA225">
        <v>2</v>
      </c>
      <c r="AB225" t="s">
        <v>161</v>
      </c>
      <c r="AC225" t="s">
        <v>155</v>
      </c>
      <c r="AD225" t="s">
        <v>162</v>
      </c>
      <c r="AE225" t="s">
        <v>359</v>
      </c>
      <c r="AF225" t="s">
        <v>360</v>
      </c>
      <c r="AG225" t="s">
        <v>361</v>
      </c>
    </row>
    <row r="226" spans="1:34" x14ac:dyDescent="0.25">
      <c r="A226">
        <v>19519</v>
      </c>
      <c r="B226" t="s">
        <v>246</v>
      </c>
      <c r="C226" t="s">
        <v>252</v>
      </c>
      <c r="D226" t="s">
        <v>272</v>
      </c>
      <c r="E226" t="s">
        <v>668</v>
      </c>
      <c r="F226" t="s">
        <v>117</v>
      </c>
      <c r="G226" t="s">
        <v>95</v>
      </c>
      <c r="H226" s="2">
        <v>3000</v>
      </c>
      <c r="I226" s="2">
        <v>3000</v>
      </c>
      <c r="J226" s="2">
        <v>3035.71</v>
      </c>
      <c r="K226">
        <v>60.71</v>
      </c>
      <c r="L226">
        <v>0</v>
      </c>
      <c r="M226">
        <v>0</v>
      </c>
      <c r="N226" s="2">
        <v>3096.42</v>
      </c>
      <c r="O226" s="2">
        <v>3098.44</v>
      </c>
      <c r="P226" s="1">
        <v>45229</v>
      </c>
      <c r="Q226" s="1">
        <v>45220</v>
      </c>
      <c r="R226" s="1">
        <v>45371</v>
      </c>
      <c r="S226" s="1">
        <v>45371</v>
      </c>
      <c r="T226" s="1">
        <v>45373</v>
      </c>
      <c r="U226" s="1">
        <v>45376</v>
      </c>
      <c r="V226" s="1">
        <v>45376</v>
      </c>
      <c r="W226" t="s">
        <v>155</v>
      </c>
      <c r="X226" t="s">
        <v>221</v>
      </c>
      <c r="Y226">
        <v>10584</v>
      </c>
      <c r="Z226" t="s">
        <v>160</v>
      </c>
      <c r="AA226">
        <v>2</v>
      </c>
      <c r="AB226" t="s">
        <v>161</v>
      </c>
      <c r="AC226" t="s">
        <v>155</v>
      </c>
      <c r="AD226" t="s">
        <v>162</v>
      </c>
      <c r="AE226" t="s">
        <v>359</v>
      </c>
      <c r="AF226" t="s">
        <v>360</v>
      </c>
      <c r="AG226" t="s">
        <v>361</v>
      </c>
    </row>
    <row r="227" spans="1:34" x14ac:dyDescent="0.25">
      <c r="A227">
        <v>19275</v>
      </c>
      <c r="B227" t="s">
        <v>246</v>
      </c>
      <c r="C227" t="s">
        <v>1</v>
      </c>
      <c r="D227" t="s">
        <v>285</v>
      </c>
      <c r="E227" t="s">
        <v>615</v>
      </c>
      <c r="F227" t="s">
        <v>117</v>
      </c>
      <c r="G227" t="s">
        <v>94</v>
      </c>
      <c r="H227" s="2">
        <v>4900</v>
      </c>
      <c r="I227" s="2">
        <v>4900</v>
      </c>
      <c r="J227" s="2">
        <v>4966.5600000000004</v>
      </c>
      <c r="K227">
        <v>0</v>
      </c>
      <c r="L227">
        <v>0</v>
      </c>
      <c r="M227">
        <v>0</v>
      </c>
      <c r="N227" s="2">
        <v>4966.5600000000004</v>
      </c>
      <c r="O227" s="2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155</v>
      </c>
      <c r="X227" t="s">
        <v>221</v>
      </c>
      <c r="Y227">
        <v>10578</v>
      </c>
      <c r="Z227" t="s">
        <v>160</v>
      </c>
      <c r="AA227">
        <v>2</v>
      </c>
      <c r="AB227" t="s">
        <v>161</v>
      </c>
      <c r="AC227" t="s">
        <v>155</v>
      </c>
      <c r="AD227" t="s">
        <v>162</v>
      </c>
      <c r="AE227" t="s">
        <v>359</v>
      </c>
      <c r="AF227" t="s">
        <v>360</v>
      </c>
      <c r="AG227" t="s">
        <v>361</v>
      </c>
    </row>
    <row r="228" spans="1:34" x14ac:dyDescent="0.25">
      <c r="A228">
        <v>19280</v>
      </c>
      <c r="B228" t="s">
        <v>246</v>
      </c>
      <c r="C228" t="s">
        <v>1</v>
      </c>
      <c r="D228" t="s">
        <v>285</v>
      </c>
      <c r="E228" t="s">
        <v>615</v>
      </c>
      <c r="F228" t="s">
        <v>117</v>
      </c>
      <c r="G228" t="s">
        <v>190</v>
      </c>
      <c r="H228" s="2">
        <v>15130</v>
      </c>
      <c r="I228" s="2">
        <v>15130</v>
      </c>
      <c r="J228" s="2">
        <v>15335.51</v>
      </c>
      <c r="K228">
        <v>0</v>
      </c>
      <c r="L228">
        <v>0</v>
      </c>
      <c r="M228">
        <v>0</v>
      </c>
      <c r="N228" s="2">
        <v>15335.51</v>
      </c>
      <c r="O228" s="2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155</v>
      </c>
      <c r="X228" t="s">
        <v>221</v>
      </c>
      <c r="Y228">
        <v>10579</v>
      </c>
      <c r="Z228" t="s">
        <v>160</v>
      </c>
      <c r="AA228">
        <v>2</v>
      </c>
      <c r="AB228" t="s">
        <v>161</v>
      </c>
      <c r="AC228" t="s">
        <v>155</v>
      </c>
      <c r="AD228" t="s">
        <v>162</v>
      </c>
      <c r="AE228" t="s">
        <v>359</v>
      </c>
      <c r="AF228" t="s">
        <v>360</v>
      </c>
      <c r="AG228" t="s">
        <v>361</v>
      </c>
      <c r="AH228" t="s">
        <v>191</v>
      </c>
    </row>
    <row r="229" spans="1:34" x14ac:dyDescent="0.25">
      <c r="A229">
        <v>22825</v>
      </c>
      <c r="B229" t="s">
        <v>246</v>
      </c>
      <c r="C229" t="s">
        <v>1</v>
      </c>
      <c r="D229" t="s">
        <v>826</v>
      </c>
      <c r="E229" t="s">
        <v>881</v>
      </c>
      <c r="F229" t="s">
        <v>117</v>
      </c>
      <c r="G229" t="s">
        <v>164</v>
      </c>
      <c r="H229" s="2">
        <v>7000</v>
      </c>
      <c r="I229" s="2">
        <v>7000</v>
      </c>
      <c r="J229" s="2">
        <v>7040.41</v>
      </c>
      <c r="K229">
        <v>0</v>
      </c>
      <c r="L229">
        <v>0</v>
      </c>
      <c r="M229">
        <v>0</v>
      </c>
      <c r="N229" s="2">
        <v>7040.41</v>
      </c>
      <c r="O229" s="2">
        <v>7040.41</v>
      </c>
      <c r="P229" s="1">
        <v>45323</v>
      </c>
      <c r="Q229" s="1">
        <v>45314</v>
      </c>
      <c r="R229" s="1">
        <v>45376</v>
      </c>
      <c r="S229" s="1">
        <v>45376</v>
      </c>
      <c r="T229" s="1">
        <v>45369</v>
      </c>
      <c r="U229" s="1">
        <v>45370</v>
      </c>
      <c r="V229" s="1">
        <v>45370</v>
      </c>
      <c r="W229" t="s">
        <v>155</v>
      </c>
      <c r="X229" t="s">
        <v>221</v>
      </c>
      <c r="Y229">
        <v>10590</v>
      </c>
      <c r="Z229" t="s">
        <v>160</v>
      </c>
      <c r="AA229">
        <v>2</v>
      </c>
      <c r="AB229" t="s">
        <v>161</v>
      </c>
      <c r="AC229" t="s">
        <v>155</v>
      </c>
      <c r="AD229" t="s">
        <v>162</v>
      </c>
      <c r="AE229" t="s">
        <v>359</v>
      </c>
      <c r="AF229" t="s">
        <v>360</v>
      </c>
      <c r="AG229" t="s">
        <v>361</v>
      </c>
    </row>
    <row r="230" spans="1:34" x14ac:dyDescent="0.25">
      <c r="A230">
        <v>21875</v>
      </c>
      <c r="B230" t="s">
        <v>246</v>
      </c>
      <c r="C230" t="s">
        <v>1</v>
      </c>
      <c r="D230" t="s">
        <v>296</v>
      </c>
      <c r="E230" t="s">
        <v>690</v>
      </c>
      <c r="F230" t="s">
        <v>117</v>
      </c>
      <c r="G230" t="s">
        <v>95</v>
      </c>
      <c r="H230" s="2">
        <v>2750</v>
      </c>
      <c r="I230" s="2">
        <v>2750</v>
      </c>
      <c r="J230" s="2">
        <v>2773.24</v>
      </c>
      <c r="K230">
        <v>0</v>
      </c>
      <c r="L230">
        <v>0</v>
      </c>
      <c r="M230">
        <v>0</v>
      </c>
      <c r="N230" s="2">
        <v>2773.24</v>
      </c>
      <c r="O230" s="2">
        <v>2773.24</v>
      </c>
      <c r="P230" s="1">
        <v>45259</v>
      </c>
      <c r="Q230" s="1">
        <v>45240</v>
      </c>
      <c r="R230" s="1">
        <v>45376</v>
      </c>
      <c r="S230" s="1">
        <v>45376</v>
      </c>
      <c r="T230" s="1">
        <v>45376</v>
      </c>
      <c r="U230" s="1">
        <v>45377</v>
      </c>
      <c r="V230" s="1">
        <v>45377</v>
      </c>
      <c r="W230" t="s">
        <v>155</v>
      </c>
      <c r="X230" t="s">
        <v>221</v>
      </c>
      <c r="Y230">
        <v>10588</v>
      </c>
      <c r="Z230" t="s">
        <v>160</v>
      </c>
      <c r="AA230">
        <v>2</v>
      </c>
      <c r="AB230" t="s">
        <v>161</v>
      </c>
      <c r="AC230" t="s">
        <v>155</v>
      </c>
      <c r="AD230" t="s">
        <v>162</v>
      </c>
      <c r="AE230" t="s">
        <v>359</v>
      </c>
      <c r="AF230" t="s">
        <v>360</v>
      </c>
      <c r="AG230" t="s">
        <v>361</v>
      </c>
    </row>
    <row r="231" spans="1:34" x14ac:dyDescent="0.25">
      <c r="A231">
        <v>23809</v>
      </c>
      <c r="B231" t="s">
        <v>246</v>
      </c>
      <c r="C231" t="s">
        <v>1</v>
      </c>
      <c r="D231" t="s">
        <v>824</v>
      </c>
      <c r="E231" t="s">
        <v>955</v>
      </c>
      <c r="F231" t="s">
        <v>117</v>
      </c>
      <c r="G231" t="s">
        <v>87</v>
      </c>
      <c r="H231" s="2">
        <v>27500</v>
      </c>
      <c r="I231" s="2">
        <v>27500</v>
      </c>
      <c r="J231" s="2">
        <v>27500</v>
      </c>
      <c r="K231">
        <v>0</v>
      </c>
      <c r="L231">
        <v>0</v>
      </c>
      <c r="M231">
        <v>0</v>
      </c>
      <c r="N231" s="2">
        <v>27500</v>
      </c>
      <c r="O231" s="2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155</v>
      </c>
      <c r="X231" t="s">
        <v>159</v>
      </c>
      <c r="Z231" t="s">
        <v>163</v>
      </c>
      <c r="AA231">
        <v>2</v>
      </c>
      <c r="AB231" t="s">
        <v>161</v>
      </c>
      <c r="AC231" t="s">
        <v>155</v>
      </c>
      <c r="AD231" t="s">
        <v>162</v>
      </c>
      <c r="AE231" t="s">
        <v>359</v>
      </c>
      <c r="AF231" t="s">
        <v>360</v>
      </c>
      <c r="AG231" t="s">
        <v>361</v>
      </c>
      <c r="AH231" t="s">
        <v>191</v>
      </c>
    </row>
    <row r="232" spans="1:34" x14ac:dyDescent="0.25">
      <c r="A232">
        <v>23249</v>
      </c>
      <c r="B232" t="s">
        <v>246</v>
      </c>
      <c r="C232" t="s">
        <v>252</v>
      </c>
      <c r="D232" t="s">
        <v>742</v>
      </c>
      <c r="E232" t="s">
        <v>926</v>
      </c>
      <c r="F232" t="s">
        <v>117</v>
      </c>
      <c r="G232" t="s">
        <v>88</v>
      </c>
      <c r="H232" s="2">
        <v>5125</v>
      </c>
      <c r="I232" s="2">
        <v>5125</v>
      </c>
      <c r="J232" s="2">
        <v>5138.84</v>
      </c>
      <c r="K232">
        <v>0</v>
      </c>
      <c r="L232">
        <v>0</v>
      </c>
      <c r="M232">
        <v>0</v>
      </c>
      <c r="N232" s="2">
        <v>5138.84</v>
      </c>
      <c r="O232" s="2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155</v>
      </c>
      <c r="X232" t="s">
        <v>221</v>
      </c>
      <c r="Y232">
        <v>10617</v>
      </c>
      <c r="Z232" t="s">
        <v>160</v>
      </c>
      <c r="AA232">
        <v>2</v>
      </c>
      <c r="AB232" t="s">
        <v>161</v>
      </c>
      <c r="AC232" t="s">
        <v>155</v>
      </c>
      <c r="AD232" t="s">
        <v>162</v>
      </c>
      <c r="AE232" t="s">
        <v>359</v>
      </c>
      <c r="AF232" t="s">
        <v>360</v>
      </c>
      <c r="AG232" t="s">
        <v>361</v>
      </c>
    </row>
    <row r="233" spans="1:34" x14ac:dyDescent="0.25">
      <c r="A233">
        <v>19413</v>
      </c>
      <c r="B233" t="s">
        <v>246</v>
      </c>
      <c r="C233" t="s">
        <v>252</v>
      </c>
      <c r="D233" t="s">
        <v>279</v>
      </c>
      <c r="E233" t="s">
        <v>614</v>
      </c>
      <c r="F233" t="s">
        <v>117</v>
      </c>
      <c r="G233" t="s">
        <v>97</v>
      </c>
      <c r="H233" s="2">
        <v>1080</v>
      </c>
      <c r="I233" s="2">
        <v>1080</v>
      </c>
      <c r="J233" s="2">
        <v>1094.67</v>
      </c>
      <c r="K233">
        <v>0</v>
      </c>
      <c r="L233">
        <v>0</v>
      </c>
      <c r="M233">
        <v>0</v>
      </c>
      <c r="N233" s="2">
        <v>1094.67</v>
      </c>
      <c r="O233" s="2">
        <v>1094.67</v>
      </c>
      <c r="P233" s="1">
        <v>45205</v>
      </c>
      <c r="Q233" s="1">
        <v>45197</v>
      </c>
      <c r="R233" s="1">
        <v>45381</v>
      </c>
      <c r="S233" s="1">
        <v>45381</v>
      </c>
      <c r="T233" s="1">
        <v>45350</v>
      </c>
      <c r="U233" s="1">
        <v>45351</v>
      </c>
      <c r="V233" s="1">
        <v>45351</v>
      </c>
      <c r="W233" t="s">
        <v>155</v>
      </c>
      <c r="X233" t="s">
        <v>221</v>
      </c>
      <c r="Y233">
        <v>10580</v>
      </c>
      <c r="Z233" t="s">
        <v>160</v>
      </c>
      <c r="AA233">
        <v>2</v>
      </c>
      <c r="AB233" t="s">
        <v>161</v>
      </c>
      <c r="AC233" t="s">
        <v>155</v>
      </c>
      <c r="AD233" t="s">
        <v>162</v>
      </c>
      <c r="AE233" t="s">
        <v>359</v>
      </c>
      <c r="AF233" t="s">
        <v>360</v>
      </c>
      <c r="AG233" t="s">
        <v>361</v>
      </c>
    </row>
    <row r="234" spans="1:34" x14ac:dyDescent="0.25">
      <c r="A234">
        <v>19384</v>
      </c>
      <c r="B234" t="s">
        <v>246</v>
      </c>
      <c r="C234" t="s">
        <v>252</v>
      </c>
      <c r="D234" t="s">
        <v>279</v>
      </c>
      <c r="E234" t="s">
        <v>614</v>
      </c>
      <c r="F234" t="s">
        <v>117</v>
      </c>
      <c r="G234" t="s">
        <v>207</v>
      </c>
      <c r="H234" s="2">
        <v>38000</v>
      </c>
      <c r="I234" s="2">
        <v>38000</v>
      </c>
      <c r="J234" s="2">
        <v>38000</v>
      </c>
      <c r="K234">
        <v>0</v>
      </c>
      <c r="L234">
        <v>0</v>
      </c>
      <c r="M234">
        <v>0</v>
      </c>
      <c r="N234" s="2">
        <v>38000</v>
      </c>
      <c r="O234" s="2">
        <v>38000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45376</v>
      </c>
      <c r="U234" s="1">
        <v>45377</v>
      </c>
      <c r="V234" s="1">
        <v>45377</v>
      </c>
      <c r="W234" t="s">
        <v>155</v>
      </c>
      <c r="X234" t="s">
        <v>221</v>
      </c>
      <c r="Y234">
        <v>10581</v>
      </c>
      <c r="Z234" t="s">
        <v>160</v>
      </c>
      <c r="AA234">
        <v>2</v>
      </c>
      <c r="AB234" t="s">
        <v>161</v>
      </c>
      <c r="AC234" t="s">
        <v>155</v>
      </c>
      <c r="AD234" t="s">
        <v>162</v>
      </c>
      <c r="AE234" t="s">
        <v>359</v>
      </c>
      <c r="AF234" t="s">
        <v>360</v>
      </c>
      <c r="AG234" t="s">
        <v>361</v>
      </c>
      <c r="AH234" t="s">
        <v>191</v>
      </c>
    </row>
    <row r="235" spans="1:34" x14ac:dyDescent="0.25">
      <c r="A235">
        <v>19604</v>
      </c>
      <c r="B235" t="s">
        <v>246</v>
      </c>
      <c r="C235" t="s">
        <v>1</v>
      </c>
      <c r="D235" t="s">
        <v>197</v>
      </c>
      <c r="E235" t="s">
        <v>669</v>
      </c>
      <c r="F235" t="s">
        <v>117</v>
      </c>
      <c r="G235" t="s">
        <v>190</v>
      </c>
      <c r="H235" s="2">
        <v>25000</v>
      </c>
      <c r="I235" s="2">
        <v>25000</v>
      </c>
      <c r="J235" s="2">
        <v>25000</v>
      </c>
      <c r="K235">
        <v>0</v>
      </c>
      <c r="L235">
        <v>0</v>
      </c>
      <c r="M235">
        <v>0</v>
      </c>
      <c r="N235" s="2">
        <v>25000</v>
      </c>
      <c r="O235" s="2">
        <v>25000</v>
      </c>
      <c r="P235" s="1">
        <v>45229</v>
      </c>
      <c r="Q235" s="1">
        <v>45221</v>
      </c>
      <c r="R235" s="1">
        <v>45381</v>
      </c>
      <c r="S235" s="1">
        <v>45381</v>
      </c>
      <c r="T235" s="1">
        <v>45383</v>
      </c>
      <c r="U235" s="1">
        <v>45384</v>
      </c>
      <c r="V235" s="1">
        <v>45384</v>
      </c>
      <c r="W235" t="s">
        <v>155</v>
      </c>
      <c r="X235" t="s">
        <v>221</v>
      </c>
      <c r="Y235">
        <v>10585</v>
      </c>
      <c r="Z235" t="s">
        <v>160</v>
      </c>
      <c r="AA235">
        <v>2</v>
      </c>
      <c r="AB235" t="s">
        <v>161</v>
      </c>
      <c r="AC235" t="s">
        <v>155</v>
      </c>
      <c r="AD235" t="s">
        <v>162</v>
      </c>
      <c r="AE235" t="s">
        <v>359</v>
      </c>
      <c r="AF235" t="s">
        <v>360</v>
      </c>
      <c r="AG235" t="s">
        <v>361</v>
      </c>
      <c r="AH235" t="s">
        <v>191</v>
      </c>
    </row>
    <row r="236" spans="1:34" x14ac:dyDescent="0.25">
      <c r="A236">
        <v>17167</v>
      </c>
      <c r="B236" t="s">
        <v>246</v>
      </c>
      <c r="C236" t="s">
        <v>1</v>
      </c>
      <c r="D236" t="s">
        <v>204</v>
      </c>
      <c r="E236" t="s">
        <v>411</v>
      </c>
      <c r="F236" t="s">
        <v>117</v>
      </c>
      <c r="G236" t="s">
        <v>96</v>
      </c>
      <c r="H236" s="2">
        <v>4000</v>
      </c>
      <c r="I236" s="2">
        <v>4000</v>
      </c>
      <c r="J236" s="2">
        <v>4087.39</v>
      </c>
      <c r="K236">
        <v>0</v>
      </c>
      <c r="L236">
        <v>0</v>
      </c>
      <c r="M236">
        <v>0</v>
      </c>
      <c r="N236" s="2">
        <v>4087.39</v>
      </c>
      <c r="O236" s="2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155</v>
      </c>
      <c r="X236" t="s">
        <v>221</v>
      </c>
      <c r="Y236">
        <v>10570</v>
      </c>
      <c r="Z236" t="s">
        <v>160</v>
      </c>
      <c r="AA236">
        <v>2</v>
      </c>
      <c r="AB236" t="s">
        <v>161</v>
      </c>
      <c r="AC236" t="s">
        <v>155</v>
      </c>
      <c r="AD236" t="s">
        <v>162</v>
      </c>
      <c r="AE236" t="s">
        <v>359</v>
      </c>
      <c r="AF236" t="s">
        <v>360</v>
      </c>
      <c r="AG236" t="s">
        <v>361</v>
      </c>
    </row>
    <row r="237" spans="1:34" x14ac:dyDescent="0.25">
      <c r="A237">
        <v>16739</v>
      </c>
      <c r="B237" t="s">
        <v>246</v>
      </c>
      <c r="C237" t="s">
        <v>1</v>
      </c>
      <c r="D237" t="s">
        <v>284</v>
      </c>
      <c r="E237" t="s">
        <v>367</v>
      </c>
      <c r="F237" t="s">
        <v>117</v>
      </c>
      <c r="G237" t="s">
        <v>97</v>
      </c>
      <c r="H237" s="2">
        <v>1000</v>
      </c>
      <c r="I237" s="2">
        <v>1000</v>
      </c>
      <c r="J237" s="2">
        <v>1027.9000000000001</v>
      </c>
      <c r="K237">
        <v>0</v>
      </c>
      <c r="L237">
        <v>0</v>
      </c>
      <c r="M237">
        <v>0</v>
      </c>
      <c r="N237" s="2">
        <v>1027.9000000000001</v>
      </c>
      <c r="O237" s="2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155</v>
      </c>
      <c r="X237" t="s">
        <v>221</v>
      </c>
      <c r="Y237">
        <v>10569</v>
      </c>
      <c r="Z237" t="s">
        <v>160</v>
      </c>
      <c r="AA237">
        <v>2</v>
      </c>
      <c r="AB237" t="s">
        <v>161</v>
      </c>
      <c r="AC237" t="s">
        <v>155</v>
      </c>
      <c r="AD237" t="s">
        <v>162</v>
      </c>
      <c r="AE237" t="s">
        <v>359</v>
      </c>
      <c r="AF237" t="s">
        <v>360</v>
      </c>
      <c r="AG237" t="s">
        <v>361</v>
      </c>
    </row>
    <row r="238" spans="1:34" x14ac:dyDescent="0.25">
      <c r="A238">
        <v>16024</v>
      </c>
      <c r="B238" t="s">
        <v>246</v>
      </c>
      <c r="C238" t="s">
        <v>1</v>
      </c>
      <c r="D238" t="s">
        <v>202</v>
      </c>
      <c r="E238" t="s">
        <v>294</v>
      </c>
      <c r="F238" t="s">
        <v>117</v>
      </c>
      <c r="G238" t="s">
        <v>100</v>
      </c>
      <c r="H238" s="2">
        <v>1500</v>
      </c>
      <c r="I238" s="2">
        <v>1500</v>
      </c>
      <c r="J238" s="2">
        <v>1544.05</v>
      </c>
      <c r="K238">
        <v>0</v>
      </c>
      <c r="L238">
        <v>0</v>
      </c>
      <c r="M238">
        <v>0</v>
      </c>
      <c r="N238" s="2">
        <v>1544.05</v>
      </c>
      <c r="O238" s="2">
        <v>1544.05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155</v>
      </c>
      <c r="X238" t="s">
        <v>221</v>
      </c>
      <c r="Y238">
        <v>10562</v>
      </c>
      <c r="Z238" t="s">
        <v>160</v>
      </c>
      <c r="AA238">
        <v>2</v>
      </c>
      <c r="AB238" t="s">
        <v>161</v>
      </c>
      <c r="AC238" t="s">
        <v>155</v>
      </c>
      <c r="AD238" t="s">
        <v>162</v>
      </c>
      <c r="AE238" t="s">
        <v>359</v>
      </c>
      <c r="AF238" t="s">
        <v>360</v>
      </c>
      <c r="AG238" t="s">
        <v>361</v>
      </c>
    </row>
    <row r="239" spans="1:34" x14ac:dyDescent="0.25">
      <c r="A239">
        <v>16011</v>
      </c>
      <c r="B239" t="s">
        <v>246</v>
      </c>
      <c r="C239" t="s">
        <v>1</v>
      </c>
      <c r="D239" t="s">
        <v>202</v>
      </c>
      <c r="E239" t="s">
        <v>294</v>
      </c>
      <c r="F239" t="s">
        <v>117</v>
      </c>
      <c r="G239" t="s">
        <v>89</v>
      </c>
      <c r="H239" s="2">
        <v>95000</v>
      </c>
      <c r="I239" s="2">
        <v>95000</v>
      </c>
      <c r="J239" s="2">
        <v>97790.01</v>
      </c>
      <c r="K239">
        <v>0</v>
      </c>
      <c r="L239">
        <v>0</v>
      </c>
      <c r="M239">
        <v>0</v>
      </c>
      <c r="N239" s="2">
        <v>97790.01</v>
      </c>
      <c r="O239" s="2">
        <v>97790.01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155</v>
      </c>
      <c r="X239" t="s">
        <v>221</v>
      </c>
      <c r="Y239">
        <v>10563</v>
      </c>
      <c r="Z239" t="s">
        <v>160</v>
      </c>
      <c r="AA239">
        <v>2</v>
      </c>
      <c r="AB239" t="s">
        <v>161</v>
      </c>
      <c r="AC239" t="s">
        <v>155</v>
      </c>
      <c r="AD239" t="s">
        <v>162</v>
      </c>
      <c r="AE239" t="s">
        <v>359</v>
      </c>
      <c r="AF239" t="s">
        <v>360</v>
      </c>
      <c r="AG239" t="s">
        <v>361</v>
      </c>
    </row>
    <row r="240" spans="1:34" x14ac:dyDescent="0.25">
      <c r="A240">
        <v>18101</v>
      </c>
      <c r="B240" t="s">
        <v>246</v>
      </c>
      <c r="C240" t="s">
        <v>1</v>
      </c>
      <c r="D240" t="s">
        <v>200</v>
      </c>
      <c r="E240" t="s">
        <v>1352</v>
      </c>
      <c r="F240" t="s">
        <v>1036</v>
      </c>
      <c r="G240" t="s">
        <v>92</v>
      </c>
      <c r="H240" s="2">
        <v>1750</v>
      </c>
      <c r="I240" s="2">
        <v>1750</v>
      </c>
      <c r="J240" s="2">
        <v>1775.56</v>
      </c>
      <c r="K240">
        <v>0</v>
      </c>
      <c r="L240">
        <v>0</v>
      </c>
      <c r="M240">
        <v>0</v>
      </c>
      <c r="N240" s="2">
        <v>1775.56</v>
      </c>
      <c r="O240" s="2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155</v>
      </c>
      <c r="X240" t="s">
        <v>221</v>
      </c>
      <c r="Y240">
        <v>10574</v>
      </c>
      <c r="Z240" t="s">
        <v>160</v>
      </c>
      <c r="AA240">
        <v>2</v>
      </c>
      <c r="AB240" t="s">
        <v>161</v>
      </c>
      <c r="AC240" t="s">
        <v>155</v>
      </c>
      <c r="AD240" t="s">
        <v>162</v>
      </c>
      <c r="AE240" t="s">
        <v>359</v>
      </c>
      <c r="AF240" t="s">
        <v>360</v>
      </c>
      <c r="AG240" t="s">
        <v>361</v>
      </c>
    </row>
    <row r="241" spans="1:34" x14ac:dyDescent="0.25">
      <c r="A241">
        <v>24061</v>
      </c>
      <c r="B241" t="s">
        <v>246</v>
      </c>
      <c r="C241" t="s">
        <v>1</v>
      </c>
      <c r="D241" t="s">
        <v>818</v>
      </c>
      <c r="E241" t="s">
        <v>958</v>
      </c>
      <c r="F241" t="s">
        <v>117</v>
      </c>
      <c r="G241" t="s">
        <v>87</v>
      </c>
      <c r="H241" s="2">
        <v>30000</v>
      </c>
      <c r="I241" s="2">
        <v>30000</v>
      </c>
      <c r="J241" s="2">
        <v>30000</v>
      </c>
      <c r="K241">
        <v>0</v>
      </c>
      <c r="L241">
        <v>0</v>
      </c>
      <c r="M241">
        <v>0</v>
      </c>
      <c r="N241" s="2">
        <v>30000</v>
      </c>
      <c r="O241" s="2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155</v>
      </c>
      <c r="X241" t="s">
        <v>159</v>
      </c>
      <c r="Z241" t="s">
        <v>163</v>
      </c>
      <c r="AA241">
        <v>2</v>
      </c>
      <c r="AB241" t="s">
        <v>161</v>
      </c>
      <c r="AC241" t="s">
        <v>155</v>
      </c>
      <c r="AD241" t="s">
        <v>162</v>
      </c>
      <c r="AE241" t="s">
        <v>359</v>
      </c>
      <c r="AF241" t="s">
        <v>360</v>
      </c>
      <c r="AG241" t="s">
        <v>361</v>
      </c>
      <c r="AH241" t="s">
        <v>191</v>
      </c>
    </row>
    <row r="242" spans="1:34" x14ac:dyDescent="0.25">
      <c r="A242">
        <v>24186</v>
      </c>
      <c r="B242" t="s">
        <v>246</v>
      </c>
      <c r="C242" t="s">
        <v>1</v>
      </c>
      <c r="D242" t="s">
        <v>775</v>
      </c>
      <c r="E242" t="s">
        <v>966</v>
      </c>
      <c r="F242" t="s">
        <v>117</v>
      </c>
      <c r="G242" t="s">
        <v>87</v>
      </c>
      <c r="H242" s="2">
        <v>25000</v>
      </c>
      <c r="I242" s="2">
        <v>25000</v>
      </c>
      <c r="J242" s="2">
        <v>25000</v>
      </c>
      <c r="K242">
        <v>0</v>
      </c>
      <c r="L242">
        <v>0</v>
      </c>
      <c r="M242">
        <v>0</v>
      </c>
      <c r="N242" s="2">
        <v>25000</v>
      </c>
      <c r="O242" s="2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155</v>
      </c>
      <c r="X242" t="s">
        <v>159</v>
      </c>
      <c r="Z242" t="s">
        <v>163</v>
      </c>
      <c r="AA242">
        <v>2</v>
      </c>
      <c r="AB242" t="s">
        <v>161</v>
      </c>
      <c r="AC242" t="s">
        <v>155</v>
      </c>
      <c r="AD242" t="s">
        <v>162</v>
      </c>
      <c r="AE242" t="s">
        <v>359</v>
      </c>
      <c r="AF242" t="s">
        <v>360</v>
      </c>
      <c r="AG242" t="s">
        <v>361</v>
      </c>
      <c r="AH242" t="s">
        <v>191</v>
      </c>
    </row>
    <row r="243" spans="1:34" x14ac:dyDescent="0.25">
      <c r="A243">
        <v>24093</v>
      </c>
      <c r="B243" t="s">
        <v>246</v>
      </c>
      <c r="C243" t="s">
        <v>1</v>
      </c>
      <c r="D243" t="s">
        <v>796</v>
      </c>
      <c r="E243" t="s">
        <v>960</v>
      </c>
      <c r="F243" t="s">
        <v>117</v>
      </c>
      <c r="G243" t="s">
        <v>87</v>
      </c>
      <c r="H243" s="2">
        <v>48475</v>
      </c>
      <c r="I243" s="2">
        <v>48475</v>
      </c>
      <c r="J243" s="2">
        <v>48475</v>
      </c>
      <c r="K243">
        <v>0</v>
      </c>
      <c r="L243">
        <v>0</v>
      </c>
      <c r="M243">
        <v>0</v>
      </c>
      <c r="N243" s="2">
        <v>48475</v>
      </c>
      <c r="O243" s="2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155</v>
      </c>
      <c r="X243" t="s">
        <v>159</v>
      </c>
      <c r="Z243" t="s">
        <v>163</v>
      </c>
      <c r="AA243">
        <v>2</v>
      </c>
      <c r="AB243" t="s">
        <v>161</v>
      </c>
      <c r="AC243" t="s">
        <v>155</v>
      </c>
      <c r="AD243" t="s">
        <v>162</v>
      </c>
      <c r="AE243" t="s">
        <v>359</v>
      </c>
      <c r="AF243" t="s">
        <v>360</v>
      </c>
      <c r="AG243" t="s">
        <v>361</v>
      </c>
      <c r="AH243" t="s">
        <v>191</v>
      </c>
    </row>
    <row r="244" spans="1:34" x14ac:dyDescent="0.25">
      <c r="A244">
        <v>20738</v>
      </c>
      <c r="B244" t="s">
        <v>246</v>
      </c>
      <c r="C244" t="s">
        <v>1</v>
      </c>
      <c r="D244" t="s">
        <v>289</v>
      </c>
      <c r="E244" t="s">
        <v>688</v>
      </c>
      <c r="F244" t="s">
        <v>117</v>
      </c>
      <c r="G244" t="s">
        <v>94</v>
      </c>
      <c r="H244" s="2">
        <v>5000</v>
      </c>
      <c r="I244" s="2">
        <v>5000</v>
      </c>
      <c r="J244" s="2">
        <v>5066.18</v>
      </c>
      <c r="K244">
        <v>0</v>
      </c>
      <c r="L244">
        <v>0</v>
      </c>
      <c r="M244">
        <v>0</v>
      </c>
      <c r="N244" s="2">
        <v>5066.18</v>
      </c>
      <c r="O244" s="2">
        <v>5066.18</v>
      </c>
      <c r="P244" s="1">
        <v>45240</v>
      </c>
      <c r="Q244" s="1">
        <v>45230</v>
      </c>
      <c r="R244" s="1">
        <v>45392</v>
      </c>
      <c r="S244" s="1">
        <v>45392</v>
      </c>
      <c r="T244" s="1">
        <v>45392</v>
      </c>
      <c r="U244" s="1">
        <v>45393</v>
      </c>
      <c r="V244" s="1">
        <v>45393</v>
      </c>
      <c r="W244" t="s">
        <v>155</v>
      </c>
      <c r="X244" t="s">
        <v>221</v>
      </c>
      <c r="Y244">
        <v>10793</v>
      </c>
      <c r="Z244" t="s">
        <v>160</v>
      </c>
      <c r="AA244">
        <v>2</v>
      </c>
      <c r="AB244" t="s">
        <v>161</v>
      </c>
      <c r="AC244" t="s">
        <v>155</v>
      </c>
      <c r="AD244" t="s">
        <v>162</v>
      </c>
      <c r="AE244" t="s">
        <v>359</v>
      </c>
      <c r="AF244" t="s">
        <v>360</v>
      </c>
      <c r="AG244" t="s">
        <v>361</v>
      </c>
    </row>
    <row r="245" spans="1:34" x14ac:dyDescent="0.25">
      <c r="A245">
        <v>22555</v>
      </c>
      <c r="B245" t="s">
        <v>246</v>
      </c>
      <c r="C245" t="s">
        <v>252</v>
      </c>
      <c r="D245" t="s">
        <v>733</v>
      </c>
      <c r="E245" t="s">
        <v>885</v>
      </c>
      <c r="F245" t="s">
        <v>117</v>
      </c>
      <c r="G245" t="s">
        <v>94</v>
      </c>
      <c r="H245" s="2">
        <v>3500</v>
      </c>
      <c r="I245" s="2">
        <v>3500</v>
      </c>
      <c r="J245" s="2">
        <v>3524.84</v>
      </c>
      <c r="K245">
        <v>0</v>
      </c>
      <c r="L245">
        <v>0</v>
      </c>
      <c r="M245">
        <v>0</v>
      </c>
      <c r="N245" s="2">
        <v>3524.84</v>
      </c>
      <c r="O245" s="2">
        <v>3524.84</v>
      </c>
      <c r="P245" s="1">
        <v>45314</v>
      </c>
      <c r="Q245" s="1">
        <v>45301</v>
      </c>
      <c r="R245" s="1">
        <v>45392</v>
      </c>
      <c r="S245" s="1">
        <v>45392</v>
      </c>
      <c r="T245" s="1">
        <v>45370</v>
      </c>
      <c r="U245" s="1">
        <v>45371</v>
      </c>
      <c r="V245" s="1">
        <v>45371</v>
      </c>
      <c r="W245" t="s">
        <v>155</v>
      </c>
      <c r="X245" t="s">
        <v>221</v>
      </c>
      <c r="Y245">
        <v>10796</v>
      </c>
      <c r="Z245" t="s">
        <v>160</v>
      </c>
      <c r="AA245">
        <v>2</v>
      </c>
      <c r="AB245" t="s">
        <v>161</v>
      </c>
      <c r="AC245" t="s">
        <v>155</v>
      </c>
      <c r="AD245" t="s">
        <v>162</v>
      </c>
      <c r="AE245" t="s">
        <v>359</v>
      </c>
      <c r="AF245" t="s">
        <v>360</v>
      </c>
      <c r="AG245" t="s">
        <v>361</v>
      </c>
    </row>
    <row r="246" spans="1:34" x14ac:dyDescent="0.25">
      <c r="A246">
        <v>17312</v>
      </c>
      <c r="B246" t="s">
        <v>246</v>
      </c>
      <c r="C246" t="s">
        <v>1</v>
      </c>
      <c r="D246" t="s">
        <v>196</v>
      </c>
      <c r="E246" t="s">
        <v>435</v>
      </c>
      <c r="F246" t="s">
        <v>117</v>
      </c>
      <c r="G246" t="s">
        <v>95</v>
      </c>
      <c r="H246" s="2">
        <v>5000</v>
      </c>
      <c r="I246" s="2">
        <v>5000</v>
      </c>
      <c r="J246" s="2">
        <v>5079.7</v>
      </c>
      <c r="K246">
        <v>0</v>
      </c>
      <c r="L246">
        <v>0</v>
      </c>
      <c r="M246">
        <v>0</v>
      </c>
      <c r="N246" s="2">
        <v>5079.7</v>
      </c>
      <c r="O246" s="2">
        <v>5079.7</v>
      </c>
      <c r="P246" s="1">
        <v>45154</v>
      </c>
      <c r="Q246" s="1">
        <v>45145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155</v>
      </c>
      <c r="X246" t="s">
        <v>221</v>
      </c>
      <c r="Y246">
        <v>10784</v>
      </c>
      <c r="Z246" t="s">
        <v>160</v>
      </c>
      <c r="AA246">
        <v>2</v>
      </c>
      <c r="AB246" t="s">
        <v>161</v>
      </c>
      <c r="AC246" t="s">
        <v>155</v>
      </c>
      <c r="AD246" t="s">
        <v>162</v>
      </c>
      <c r="AE246" t="s">
        <v>359</v>
      </c>
      <c r="AF246" t="s">
        <v>360</v>
      </c>
      <c r="AG246" t="s">
        <v>361</v>
      </c>
    </row>
    <row r="247" spans="1:34" x14ac:dyDescent="0.25">
      <c r="A247">
        <v>17587</v>
      </c>
      <c r="B247" t="s">
        <v>246</v>
      </c>
      <c r="C247" t="s">
        <v>1</v>
      </c>
      <c r="D247" t="s">
        <v>195</v>
      </c>
      <c r="E247" t="s">
        <v>596</v>
      </c>
      <c r="F247" t="s">
        <v>117</v>
      </c>
      <c r="G247" t="s">
        <v>96</v>
      </c>
      <c r="H247" s="2">
        <v>5000</v>
      </c>
      <c r="I247" s="2">
        <v>5000</v>
      </c>
      <c r="J247" s="2">
        <v>5079.7</v>
      </c>
      <c r="K247">
        <v>0</v>
      </c>
      <c r="L247">
        <v>0</v>
      </c>
      <c r="M247">
        <v>0</v>
      </c>
      <c r="N247" s="2">
        <v>5079.7</v>
      </c>
      <c r="O247" s="2">
        <v>5079.7</v>
      </c>
      <c r="P247" s="1">
        <v>45173</v>
      </c>
      <c r="Q247" s="1">
        <v>45168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155</v>
      </c>
      <c r="X247" t="s">
        <v>221</v>
      </c>
      <c r="Y247">
        <v>10785</v>
      </c>
      <c r="Z247" t="s">
        <v>160</v>
      </c>
      <c r="AA247">
        <v>2</v>
      </c>
      <c r="AB247" t="s">
        <v>161</v>
      </c>
      <c r="AC247" t="s">
        <v>155</v>
      </c>
      <c r="AD247" t="s">
        <v>162</v>
      </c>
      <c r="AE247" t="s">
        <v>359</v>
      </c>
      <c r="AF247" t="s">
        <v>360</v>
      </c>
      <c r="AG247" t="s">
        <v>361</v>
      </c>
    </row>
    <row r="248" spans="1:34" x14ac:dyDescent="0.25">
      <c r="A248">
        <v>17268</v>
      </c>
      <c r="B248" t="s">
        <v>246</v>
      </c>
      <c r="C248" t="s">
        <v>252</v>
      </c>
      <c r="D248" t="s">
        <v>258</v>
      </c>
      <c r="E248" t="s">
        <v>422</v>
      </c>
      <c r="F248" t="s">
        <v>117</v>
      </c>
      <c r="G248" t="s">
        <v>96</v>
      </c>
      <c r="H248" s="2">
        <v>1800</v>
      </c>
      <c r="I248" s="2">
        <v>1800</v>
      </c>
      <c r="J248" s="2">
        <v>1828.69</v>
      </c>
      <c r="K248">
        <v>0</v>
      </c>
      <c r="L248">
        <v>0</v>
      </c>
      <c r="M248">
        <v>0</v>
      </c>
      <c r="N248" s="2">
        <v>1828.69</v>
      </c>
      <c r="O248" s="2">
        <v>1828.69</v>
      </c>
      <c r="P248" s="1">
        <v>45148</v>
      </c>
      <c r="Q248" s="1">
        <v>45140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155</v>
      </c>
      <c r="X248" t="s">
        <v>221</v>
      </c>
      <c r="Y248">
        <v>10783</v>
      </c>
      <c r="Z248" t="s">
        <v>160</v>
      </c>
      <c r="AA248">
        <v>2</v>
      </c>
      <c r="AB248" t="s">
        <v>161</v>
      </c>
      <c r="AC248" t="s">
        <v>155</v>
      </c>
      <c r="AD248" t="s">
        <v>162</v>
      </c>
      <c r="AE248" t="s">
        <v>359</v>
      </c>
      <c r="AF248" t="s">
        <v>360</v>
      </c>
      <c r="AG248" t="s">
        <v>361</v>
      </c>
    </row>
    <row r="249" spans="1:34" x14ac:dyDescent="0.25">
      <c r="A249">
        <v>16074</v>
      </c>
      <c r="B249" t="s">
        <v>246</v>
      </c>
      <c r="C249" t="s">
        <v>1</v>
      </c>
      <c r="D249" t="s">
        <v>249</v>
      </c>
      <c r="E249" t="s">
        <v>250</v>
      </c>
      <c r="F249" t="s">
        <v>117</v>
      </c>
      <c r="G249" t="s">
        <v>99</v>
      </c>
      <c r="H249" s="2">
        <v>2400</v>
      </c>
      <c r="I249" s="2">
        <v>2400</v>
      </c>
      <c r="J249" s="2">
        <v>2473.73</v>
      </c>
      <c r="K249">
        <v>0</v>
      </c>
      <c r="L249">
        <v>0</v>
      </c>
      <c r="M249">
        <v>0</v>
      </c>
      <c r="N249" s="2">
        <v>2473.73</v>
      </c>
      <c r="O249" s="2">
        <v>2473.73</v>
      </c>
      <c r="P249" s="1">
        <v>45056</v>
      </c>
      <c r="Q249" s="1">
        <v>45052</v>
      </c>
      <c r="R249" s="1">
        <v>45392</v>
      </c>
      <c r="S249" s="1">
        <v>45392</v>
      </c>
      <c r="T249" s="1">
        <v>45392</v>
      </c>
      <c r="U249" s="1">
        <v>45393</v>
      </c>
      <c r="V249" s="1">
        <v>45393</v>
      </c>
      <c r="W249" t="s">
        <v>155</v>
      </c>
      <c r="X249" t="s">
        <v>221</v>
      </c>
      <c r="Y249">
        <v>10775</v>
      </c>
      <c r="Z249" t="s">
        <v>160</v>
      </c>
      <c r="AA249">
        <v>2</v>
      </c>
      <c r="AB249" t="s">
        <v>161</v>
      </c>
      <c r="AC249" t="s">
        <v>155</v>
      </c>
      <c r="AD249" t="s">
        <v>162</v>
      </c>
      <c r="AE249" t="s">
        <v>359</v>
      </c>
      <c r="AF249" t="s">
        <v>360</v>
      </c>
      <c r="AG249" t="s">
        <v>361</v>
      </c>
    </row>
    <row r="250" spans="1:34" x14ac:dyDescent="0.25">
      <c r="A250">
        <v>16598</v>
      </c>
      <c r="B250" t="s">
        <v>246</v>
      </c>
      <c r="C250" t="s">
        <v>1</v>
      </c>
      <c r="D250" t="s">
        <v>201</v>
      </c>
      <c r="E250" t="s">
        <v>290</v>
      </c>
      <c r="F250" t="s">
        <v>117</v>
      </c>
      <c r="G250" t="s">
        <v>102</v>
      </c>
      <c r="H250" s="2">
        <v>1000</v>
      </c>
      <c r="I250" s="2">
        <v>1000</v>
      </c>
      <c r="J250" s="2">
        <v>1030.72</v>
      </c>
      <c r="K250">
        <v>0</v>
      </c>
      <c r="L250">
        <v>0</v>
      </c>
      <c r="M250">
        <v>0</v>
      </c>
      <c r="N250" s="2">
        <v>1030.72</v>
      </c>
      <c r="O250" s="2">
        <v>1030.72</v>
      </c>
      <c r="P250" s="1">
        <v>45083</v>
      </c>
      <c r="Q250" s="1">
        <v>45062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155</v>
      </c>
      <c r="X250" t="s">
        <v>221</v>
      </c>
      <c r="Y250">
        <v>10779</v>
      </c>
      <c r="Z250" t="s">
        <v>160</v>
      </c>
      <c r="AA250">
        <v>2</v>
      </c>
      <c r="AB250" t="s">
        <v>161</v>
      </c>
      <c r="AC250" t="s">
        <v>155</v>
      </c>
      <c r="AD250" t="s">
        <v>162</v>
      </c>
      <c r="AE250" t="s">
        <v>359</v>
      </c>
      <c r="AF250" t="s">
        <v>360</v>
      </c>
      <c r="AG250" t="s">
        <v>361</v>
      </c>
    </row>
    <row r="251" spans="1:34" x14ac:dyDescent="0.25">
      <c r="A251">
        <v>16168</v>
      </c>
      <c r="B251" t="s">
        <v>246</v>
      </c>
      <c r="C251" t="s">
        <v>252</v>
      </c>
      <c r="D251" t="s">
        <v>259</v>
      </c>
      <c r="E251" t="s">
        <v>260</v>
      </c>
      <c r="F251" t="s">
        <v>117</v>
      </c>
      <c r="G251" t="s">
        <v>99</v>
      </c>
      <c r="H251" s="2">
        <v>1290</v>
      </c>
      <c r="I251" s="2">
        <v>1290</v>
      </c>
      <c r="J251" s="2">
        <v>1329.63</v>
      </c>
      <c r="K251">
        <v>0</v>
      </c>
      <c r="L251">
        <v>0</v>
      </c>
      <c r="M251">
        <v>0</v>
      </c>
      <c r="N251" s="2">
        <v>1329.63</v>
      </c>
      <c r="O251" s="2">
        <v>1329.63</v>
      </c>
      <c r="P251" s="1">
        <v>45063</v>
      </c>
      <c r="Q251" s="1">
        <v>45054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155</v>
      </c>
      <c r="X251" t="s">
        <v>221</v>
      </c>
      <c r="Y251">
        <v>10777</v>
      </c>
      <c r="Z251" t="s">
        <v>160</v>
      </c>
      <c r="AA251">
        <v>2</v>
      </c>
      <c r="AB251" t="s">
        <v>161</v>
      </c>
      <c r="AC251" t="s">
        <v>155</v>
      </c>
      <c r="AD251" t="s">
        <v>162</v>
      </c>
      <c r="AE251" t="s">
        <v>359</v>
      </c>
      <c r="AF251" t="s">
        <v>360</v>
      </c>
      <c r="AG251" t="s">
        <v>361</v>
      </c>
    </row>
    <row r="252" spans="1:34" x14ac:dyDescent="0.25">
      <c r="A252">
        <v>16108</v>
      </c>
      <c r="B252" t="s">
        <v>246</v>
      </c>
      <c r="C252" t="s">
        <v>1</v>
      </c>
      <c r="D252" t="s">
        <v>205</v>
      </c>
      <c r="E252" t="s">
        <v>247</v>
      </c>
      <c r="F252" t="s">
        <v>117</v>
      </c>
      <c r="G252" t="s">
        <v>102</v>
      </c>
      <c r="H252" s="2">
        <v>2500</v>
      </c>
      <c r="I252" s="2">
        <v>2500</v>
      </c>
      <c r="J252" s="2">
        <v>2576.81</v>
      </c>
      <c r="K252">
        <v>0</v>
      </c>
      <c r="L252">
        <v>0</v>
      </c>
      <c r="M252">
        <v>0</v>
      </c>
      <c r="N252" s="2">
        <v>2576.81</v>
      </c>
      <c r="O252" s="2">
        <v>2576.81</v>
      </c>
      <c r="P252" s="1">
        <v>45063</v>
      </c>
      <c r="Q252" s="1">
        <v>45052</v>
      </c>
      <c r="R252" s="1">
        <v>45392</v>
      </c>
      <c r="S252" s="1">
        <v>45392</v>
      </c>
      <c r="T252" s="1">
        <v>45383</v>
      </c>
      <c r="U252" s="1">
        <v>45384</v>
      </c>
      <c r="V252" s="1">
        <v>45384</v>
      </c>
      <c r="W252" t="s">
        <v>155</v>
      </c>
      <c r="X252" t="s">
        <v>221</v>
      </c>
      <c r="Y252">
        <v>10776</v>
      </c>
      <c r="Z252" t="s">
        <v>160</v>
      </c>
      <c r="AA252">
        <v>2</v>
      </c>
      <c r="AB252" t="s">
        <v>161</v>
      </c>
      <c r="AC252" t="s">
        <v>155</v>
      </c>
      <c r="AD252" t="s">
        <v>162</v>
      </c>
      <c r="AE252" t="s">
        <v>359</v>
      </c>
      <c r="AF252" t="s">
        <v>360</v>
      </c>
      <c r="AG252" t="s">
        <v>361</v>
      </c>
    </row>
    <row r="253" spans="1:34" x14ac:dyDescent="0.25">
      <c r="A253">
        <v>24341</v>
      </c>
      <c r="B253" t="s">
        <v>246</v>
      </c>
      <c r="C253" t="s">
        <v>1</v>
      </c>
      <c r="D253" t="s">
        <v>284</v>
      </c>
      <c r="E253" t="s">
        <v>367</v>
      </c>
      <c r="F253" t="s">
        <v>117</v>
      </c>
      <c r="G253" t="s">
        <v>92</v>
      </c>
      <c r="H253" s="2">
        <v>1063.56</v>
      </c>
      <c r="I253" s="2">
        <v>1063.56</v>
      </c>
      <c r="J253" s="2">
        <v>1063.56</v>
      </c>
      <c r="K253">
        <v>0</v>
      </c>
      <c r="L253">
        <v>0</v>
      </c>
      <c r="M253">
        <v>0</v>
      </c>
      <c r="N253" s="2">
        <v>1063.56</v>
      </c>
      <c r="O253" s="2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155</v>
      </c>
      <c r="X253" t="s">
        <v>221</v>
      </c>
      <c r="Y253">
        <v>10859</v>
      </c>
      <c r="Z253" t="s">
        <v>160</v>
      </c>
      <c r="AA253">
        <v>2</v>
      </c>
      <c r="AB253" t="s">
        <v>161</v>
      </c>
      <c r="AC253" t="s">
        <v>155</v>
      </c>
      <c r="AD253" t="s">
        <v>162</v>
      </c>
      <c r="AE253" t="s">
        <v>359</v>
      </c>
      <c r="AF253" t="s">
        <v>360</v>
      </c>
      <c r="AG253" t="s">
        <v>361</v>
      </c>
    </row>
    <row r="254" spans="1:34" x14ac:dyDescent="0.25">
      <c r="A254">
        <v>16275</v>
      </c>
      <c r="B254" t="s">
        <v>246</v>
      </c>
      <c r="C254" t="s">
        <v>1</v>
      </c>
      <c r="D254" t="s">
        <v>199</v>
      </c>
      <c r="E254" t="s">
        <v>292</v>
      </c>
      <c r="F254" t="s">
        <v>117</v>
      </c>
      <c r="G254" t="s">
        <v>102</v>
      </c>
      <c r="H254" s="2">
        <v>3000</v>
      </c>
      <c r="I254" s="2">
        <v>3000</v>
      </c>
      <c r="J254" s="2">
        <v>3092.17</v>
      </c>
      <c r="K254">
        <v>0</v>
      </c>
      <c r="L254">
        <v>0</v>
      </c>
      <c r="M254">
        <v>0</v>
      </c>
      <c r="N254" s="2">
        <v>3092.17</v>
      </c>
      <c r="O254" s="2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155</v>
      </c>
      <c r="X254" t="s">
        <v>221</v>
      </c>
      <c r="Y254">
        <v>10778</v>
      </c>
      <c r="Z254" t="s">
        <v>160</v>
      </c>
      <c r="AA254">
        <v>2</v>
      </c>
      <c r="AB254" t="s">
        <v>161</v>
      </c>
      <c r="AC254" t="s">
        <v>155</v>
      </c>
      <c r="AD254" t="s">
        <v>162</v>
      </c>
      <c r="AE254" t="s">
        <v>359</v>
      </c>
      <c r="AF254" t="s">
        <v>360</v>
      </c>
      <c r="AG254" t="s">
        <v>361</v>
      </c>
    </row>
    <row r="255" spans="1:34" x14ac:dyDescent="0.25">
      <c r="A255">
        <v>18137</v>
      </c>
      <c r="B255" t="s">
        <v>246</v>
      </c>
      <c r="C255" t="s">
        <v>1</v>
      </c>
      <c r="D255" t="s">
        <v>198</v>
      </c>
      <c r="E255" t="s">
        <v>965</v>
      </c>
      <c r="F255" t="s">
        <v>117</v>
      </c>
      <c r="G255" t="s">
        <v>95</v>
      </c>
      <c r="H255">
        <v>3000</v>
      </c>
      <c r="I255">
        <v>3000</v>
      </c>
      <c r="J255">
        <v>3044.75</v>
      </c>
      <c r="K255">
        <v>0</v>
      </c>
      <c r="L255">
        <v>0</v>
      </c>
      <c r="M255">
        <v>0</v>
      </c>
      <c r="N255">
        <v>3044.75</v>
      </c>
      <c r="O255">
        <v>3044.75</v>
      </c>
      <c r="P255" s="1">
        <v>45190</v>
      </c>
      <c r="Q255" s="1">
        <v>45172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155</v>
      </c>
      <c r="X255" t="s">
        <v>221</v>
      </c>
      <c r="Y255">
        <v>10787</v>
      </c>
      <c r="Z255" t="s">
        <v>160</v>
      </c>
      <c r="AA255">
        <v>2</v>
      </c>
      <c r="AB255" t="s">
        <v>161</v>
      </c>
      <c r="AC255" t="s">
        <v>155</v>
      </c>
      <c r="AD255" t="s">
        <v>162</v>
      </c>
      <c r="AE255" t="s">
        <v>359</v>
      </c>
      <c r="AF255" t="s">
        <v>360</v>
      </c>
      <c r="AG255" t="s">
        <v>361</v>
      </c>
    </row>
    <row r="256" spans="1:34" x14ac:dyDescent="0.25">
      <c r="A256">
        <v>18150</v>
      </c>
      <c r="B256" t="s">
        <v>246</v>
      </c>
      <c r="C256" t="s">
        <v>1</v>
      </c>
      <c r="D256" t="s">
        <v>286</v>
      </c>
      <c r="E256" t="s">
        <v>616</v>
      </c>
      <c r="F256" t="s">
        <v>117</v>
      </c>
      <c r="G256" t="s">
        <v>92</v>
      </c>
      <c r="H256" s="2">
        <v>5200</v>
      </c>
      <c r="I256" s="2">
        <v>5200</v>
      </c>
      <c r="J256" s="2">
        <v>5277.56</v>
      </c>
      <c r="K256">
        <v>0</v>
      </c>
      <c r="L256">
        <v>0</v>
      </c>
      <c r="M256">
        <v>0</v>
      </c>
      <c r="N256" s="2">
        <v>5277.56</v>
      </c>
      <c r="O256" s="2">
        <v>5277.56</v>
      </c>
      <c r="P256" s="1">
        <v>45191</v>
      </c>
      <c r="Q256" s="1">
        <v>45186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155</v>
      </c>
      <c r="X256" t="s">
        <v>221</v>
      </c>
      <c r="Y256">
        <v>10788</v>
      </c>
      <c r="Z256" t="s">
        <v>160</v>
      </c>
      <c r="AA256">
        <v>2</v>
      </c>
      <c r="AB256" t="s">
        <v>161</v>
      </c>
      <c r="AC256" t="s">
        <v>155</v>
      </c>
      <c r="AD256" t="s">
        <v>162</v>
      </c>
      <c r="AE256" t="s">
        <v>359</v>
      </c>
      <c r="AF256" t="s">
        <v>360</v>
      </c>
      <c r="AG256" t="s">
        <v>361</v>
      </c>
    </row>
    <row r="257" spans="1:34" x14ac:dyDescent="0.25">
      <c r="A257">
        <v>19520</v>
      </c>
      <c r="B257" t="s">
        <v>246</v>
      </c>
      <c r="C257" t="s">
        <v>252</v>
      </c>
      <c r="D257" t="s">
        <v>272</v>
      </c>
      <c r="E257" t="s">
        <v>668</v>
      </c>
      <c r="F257" t="s">
        <v>117</v>
      </c>
      <c r="G257" t="s">
        <v>96</v>
      </c>
      <c r="H257" s="2">
        <v>3000</v>
      </c>
      <c r="I257" s="2">
        <v>3000</v>
      </c>
      <c r="J257" s="2">
        <v>3039.71</v>
      </c>
      <c r="K257">
        <v>0</v>
      </c>
      <c r="L257">
        <v>0</v>
      </c>
      <c r="M257">
        <v>0</v>
      </c>
      <c r="N257" s="2">
        <v>3039.71</v>
      </c>
      <c r="O257" s="2">
        <v>3039.71</v>
      </c>
      <c r="P257" s="1">
        <v>45229</v>
      </c>
      <c r="Q257" s="1">
        <v>45220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155</v>
      </c>
      <c r="X257" t="s">
        <v>221</v>
      </c>
      <c r="Y257">
        <v>10792</v>
      </c>
      <c r="Z257" t="s">
        <v>160</v>
      </c>
      <c r="AA257">
        <v>2</v>
      </c>
      <c r="AB257" t="s">
        <v>161</v>
      </c>
      <c r="AC257" t="s">
        <v>155</v>
      </c>
      <c r="AD257" t="s">
        <v>162</v>
      </c>
      <c r="AE257" t="s">
        <v>359</v>
      </c>
      <c r="AF257" t="s">
        <v>360</v>
      </c>
      <c r="AG257" t="s">
        <v>361</v>
      </c>
    </row>
    <row r="258" spans="1:34" x14ac:dyDescent="0.25">
      <c r="A258">
        <v>19449</v>
      </c>
      <c r="B258" t="s">
        <v>246</v>
      </c>
      <c r="C258" t="s">
        <v>252</v>
      </c>
      <c r="D258" t="s">
        <v>262</v>
      </c>
      <c r="E258" t="s">
        <v>613</v>
      </c>
      <c r="F258" t="s">
        <v>117</v>
      </c>
      <c r="G258" t="s">
        <v>94</v>
      </c>
      <c r="H258" s="2">
        <v>500</v>
      </c>
      <c r="I258" s="2">
        <v>500</v>
      </c>
      <c r="J258" s="2">
        <v>506.62</v>
      </c>
      <c r="K258">
        <v>0</v>
      </c>
      <c r="L258">
        <v>0</v>
      </c>
      <c r="M258">
        <v>0</v>
      </c>
      <c r="N258" s="2">
        <v>506.62</v>
      </c>
      <c r="O258" s="2">
        <v>506.62</v>
      </c>
      <c r="P258" s="1">
        <v>45218</v>
      </c>
      <c r="Q258" s="1">
        <v>45211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155</v>
      </c>
      <c r="X258" t="s">
        <v>221</v>
      </c>
      <c r="Y258">
        <v>10791</v>
      </c>
      <c r="Z258" t="s">
        <v>160</v>
      </c>
      <c r="AA258">
        <v>2</v>
      </c>
      <c r="AB258" t="s">
        <v>161</v>
      </c>
      <c r="AC258" t="s">
        <v>155</v>
      </c>
      <c r="AD258" t="s">
        <v>162</v>
      </c>
      <c r="AE258" t="s">
        <v>359</v>
      </c>
      <c r="AF258" t="s">
        <v>360</v>
      </c>
      <c r="AG258" t="s">
        <v>361</v>
      </c>
    </row>
    <row r="259" spans="1:34" x14ac:dyDescent="0.25">
      <c r="A259">
        <v>24377</v>
      </c>
      <c r="B259" t="s">
        <v>246</v>
      </c>
      <c r="C259" t="s">
        <v>252</v>
      </c>
      <c r="D259" t="s">
        <v>738</v>
      </c>
      <c r="E259" t="s">
        <v>964</v>
      </c>
      <c r="F259" t="s">
        <v>117</v>
      </c>
      <c r="G259" t="s">
        <v>87</v>
      </c>
      <c r="H259" s="2">
        <v>134817</v>
      </c>
      <c r="I259" s="2">
        <v>134817</v>
      </c>
      <c r="J259" s="2">
        <v>134817</v>
      </c>
      <c r="K259">
        <v>0</v>
      </c>
      <c r="L259">
        <v>0</v>
      </c>
      <c r="M259">
        <v>0</v>
      </c>
      <c r="N259" s="2">
        <v>134817</v>
      </c>
      <c r="O259" s="2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155</v>
      </c>
      <c r="X259" t="s">
        <v>159</v>
      </c>
      <c r="Z259" t="s">
        <v>163</v>
      </c>
      <c r="AA259">
        <v>2</v>
      </c>
      <c r="AB259" t="s">
        <v>1037</v>
      </c>
      <c r="AC259" t="s">
        <v>155</v>
      </c>
      <c r="AD259" t="s">
        <v>162</v>
      </c>
      <c r="AE259" t="s">
        <v>359</v>
      </c>
      <c r="AF259" t="s">
        <v>360</v>
      </c>
      <c r="AG259" t="s">
        <v>361</v>
      </c>
      <c r="AH259" t="s">
        <v>191</v>
      </c>
    </row>
    <row r="260" spans="1:34" x14ac:dyDescent="0.25">
      <c r="A260">
        <v>24914</v>
      </c>
      <c r="B260" t="s">
        <v>246</v>
      </c>
      <c r="C260" t="s">
        <v>1</v>
      </c>
      <c r="D260" t="s">
        <v>811</v>
      </c>
      <c r="E260" t="s">
        <v>1352</v>
      </c>
      <c r="F260" t="s">
        <v>117</v>
      </c>
      <c r="G260" t="s">
        <v>87</v>
      </c>
      <c r="H260" s="2">
        <v>39592</v>
      </c>
      <c r="I260" s="2">
        <v>39592</v>
      </c>
      <c r="J260" s="2">
        <v>39592</v>
      </c>
      <c r="K260">
        <v>0</v>
      </c>
      <c r="L260">
        <v>3.02</v>
      </c>
      <c r="M260">
        <v>0</v>
      </c>
      <c r="N260" s="2">
        <v>39595.019999999997</v>
      </c>
      <c r="O260" s="2">
        <v>39595.019999999997</v>
      </c>
      <c r="P260" s="1">
        <v>45414</v>
      </c>
      <c r="Q260" s="1">
        <v>45397</v>
      </c>
      <c r="R260" s="1">
        <v>45402</v>
      </c>
      <c r="S260" s="1">
        <v>45402</v>
      </c>
      <c r="T260" s="1">
        <v>45404</v>
      </c>
      <c r="U260" s="1">
        <v>45404</v>
      </c>
      <c r="V260" s="1">
        <v>45414</v>
      </c>
      <c r="W260" t="s">
        <v>155</v>
      </c>
      <c r="X260" t="s">
        <v>159</v>
      </c>
      <c r="Z260" t="s">
        <v>163</v>
      </c>
      <c r="AA260">
        <v>2</v>
      </c>
      <c r="AB260" t="s">
        <v>1037</v>
      </c>
      <c r="AC260" t="s">
        <v>155</v>
      </c>
      <c r="AD260" t="s">
        <v>162</v>
      </c>
      <c r="AE260" t="s">
        <v>359</v>
      </c>
      <c r="AF260" t="s">
        <v>360</v>
      </c>
      <c r="AG260" t="s">
        <v>361</v>
      </c>
      <c r="AH260" t="s">
        <v>191</v>
      </c>
    </row>
    <row r="261" spans="1:34" x14ac:dyDescent="0.25">
      <c r="A261">
        <v>23242</v>
      </c>
      <c r="B261" t="s">
        <v>246</v>
      </c>
      <c r="C261" t="s">
        <v>1</v>
      </c>
      <c r="D261" t="s">
        <v>833</v>
      </c>
      <c r="E261" t="s">
        <v>928</v>
      </c>
      <c r="F261" t="s">
        <v>117</v>
      </c>
      <c r="G261" t="s">
        <v>164</v>
      </c>
      <c r="H261" s="2">
        <v>4000</v>
      </c>
      <c r="I261" s="2">
        <v>4000</v>
      </c>
      <c r="J261" s="2">
        <v>4010.8</v>
      </c>
      <c r="K261">
        <v>0</v>
      </c>
      <c r="L261">
        <v>0</v>
      </c>
      <c r="M261">
        <v>0</v>
      </c>
      <c r="N261" s="2">
        <v>4010.8</v>
      </c>
      <c r="O261" s="2">
        <v>4010.8</v>
      </c>
      <c r="P261" s="1">
        <v>45345</v>
      </c>
      <c r="Q261" s="1">
        <v>45337</v>
      </c>
      <c r="R261" s="1">
        <v>45402</v>
      </c>
      <c r="S261" s="1">
        <v>45402</v>
      </c>
      <c r="T261" s="1">
        <v>45401</v>
      </c>
      <c r="U261" s="1">
        <v>45404</v>
      </c>
      <c r="V261" s="1">
        <v>45404</v>
      </c>
      <c r="W261" t="s">
        <v>155</v>
      </c>
      <c r="X261" t="s">
        <v>221</v>
      </c>
      <c r="Y261">
        <v>10657</v>
      </c>
      <c r="Z261" t="s">
        <v>160</v>
      </c>
      <c r="AA261">
        <v>2</v>
      </c>
      <c r="AB261" t="s">
        <v>161</v>
      </c>
      <c r="AC261" t="s">
        <v>155</v>
      </c>
      <c r="AD261" t="s">
        <v>162</v>
      </c>
      <c r="AE261" t="s">
        <v>359</v>
      </c>
      <c r="AF261" t="s">
        <v>360</v>
      </c>
      <c r="AG261" t="s">
        <v>361</v>
      </c>
    </row>
    <row r="262" spans="1:34" x14ac:dyDescent="0.25">
      <c r="A262">
        <v>19276</v>
      </c>
      <c r="B262" t="s">
        <v>246</v>
      </c>
      <c r="C262" t="s">
        <v>1</v>
      </c>
      <c r="D262" t="s">
        <v>285</v>
      </c>
      <c r="E262" t="s">
        <v>615</v>
      </c>
      <c r="F262" t="s">
        <v>117</v>
      </c>
      <c r="G262" t="s">
        <v>95</v>
      </c>
      <c r="H262" s="2">
        <v>4900</v>
      </c>
      <c r="I262" s="2">
        <v>4900</v>
      </c>
      <c r="J262" s="2">
        <v>4973.09</v>
      </c>
      <c r="K262">
        <v>0</v>
      </c>
      <c r="L262">
        <v>0</v>
      </c>
      <c r="M262">
        <v>0</v>
      </c>
      <c r="N262" s="2">
        <v>4973.09</v>
      </c>
      <c r="O262" s="2">
        <v>4973.09</v>
      </c>
      <c r="P262" s="1">
        <v>45197</v>
      </c>
      <c r="Q262" s="1">
        <v>45188</v>
      </c>
      <c r="R262" s="1">
        <v>45407</v>
      </c>
      <c r="S262" s="1">
        <v>45407</v>
      </c>
      <c r="T262" s="1">
        <v>45407</v>
      </c>
      <c r="U262" s="1">
        <v>45408</v>
      </c>
      <c r="V262" s="1">
        <v>45408</v>
      </c>
      <c r="W262" t="s">
        <v>155</v>
      </c>
      <c r="X262" t="s">
        <v>221</v>
      </c>
      <c r="Y262">
        <v>10789</v>
      </c>
      <c r="Z262" t="s">
        <v>160</v>
      </c>
      <c r="AA262">
        <v>2</v>
      </c>
      <c r="AB262" t="s">
        <v>161</v>
      </c>
      <c r="AC262" t="s">
        <v>155</v>
      </c>
      <c r="AD262" t="s">
        <v>162</v>
      </c>
      <c r="AE262" t="s">
        <v>359</v>
      </c>
      <c r="AF262" t="s">
        <v>360</v>
      </c>
      <c r="AG262" t="s">
        <v>361</v>
      </c>
    </row>
    <row r="263" spans="1:34" x14ac:dyDescent="0.25">
      <c r="A263">
        <v>22826</v>
      </c>
      <c r="B263" t="s">
        <v>246</v>
      </c>
      <c r="C263" t="s">
        <v>1</v>
      </c>
      <c r="D263" t="s">
        <v>826</v>
      </c>
      <c r="E263" t="s">
        <v>881</v>
      </c>
      <c r="F263" t="s">
        <v>117</v>
      </c>
      <c r="G263" t="s">
        <v>91</v>
      </c>
      <c r="H263" s="2">
        <v>7000</v>
      </c>
      <c r="I263" s="2">
        <v>7000</v>
      </c>
      <c r="J263" s="2">
        <v>7049.67</v>
      </c>
      <c r="K263">
        <v>0</v>
      </c>
      <c r="L263">
        <v>0</v>
      </c>
      <c r="M263">
        <v>0</v>
      </c>
      <c r="N263" s="2">
        <v>7049.67</v>
      </c>
      <c r="O263" s="2">
        <v>7049.67</v>
      </c>
      <c r="P263" s="1">
        <v>45323</v>
      </c>
      <c r="Q263" s="1">
        <v>45314</v>
      </c>
      <c r="R263" s="1">
        <v>45407</v>
      </c>
      <c r="S263" s="1">
        <v>45407</v>
      </c>
      <c r="T263" s="1">
        <v>45397</v>
      </c>
      <c r="U263" s="1">
        <v>45398</v>
      </c>
      <c r="V263" s="1">
        <v>45398</v>
      </c>
      <c r="W263" t="s">
        <v>155</v>
      </c>
      <c r="X263" t="s">
        <v>221</v>
      </c>
      <c r="Y263">
        <v>10797</v>
      </c>
      <c r="Z263" t="s">
        <v>160</v>
      </c>
      <c r="AA263">
        <v>2</v>
      </c>
      <c r="AB263" t="s">
        <v>161</v>
      </c>
      <c r="AC263" t="s">
        <v>155</v>
      </c>
      <c r="AD263" t="s">
        <v>162</v>
      </c>
      <c r="AE263" t="s">
        <v>359</v>
      </c>
      <c r="AF263" t="s">
        <v>360</v>
      </c>
      <c r="AG263" t="s">
        <v>361</v>
      </c>
    </row>
    <row r="264" spans="1:34" x14ac:dyDescent="0.25">
      <c r="A264">
        <v>21847</v>
      </c>
      <c r="B264" t="s">
        <v>246</v>
      </c>
      <c r="C264" t="s">
        <v>1</v>
      </c>
      <c r="D264" t="s">
        <v>296</v>
      </c>
      <c r="E264" t="s">
        <v>690</v>
      </c>
      <c r="F264" t="s">
        <v>117</v>
      </c>
      <c r="G264" t="s">
        <v>207</v>
      </c>
      <c r="H264" s="2">
        <v>21270.02</v>
      </c>
      <c r="I264" s="2">
        <v>21270.02</v>
      </c>
      <c r="J264" s="2">
        <v>21270.02</v>
      </c>
      <c r="K264">
        <v>0</v>
      </c>
      <c r="L264">
        <v>0</v>
      </c>
      <c r="M264">
        <v>0</v>
      </c>
      <c r="N264" s="2">
        <v>21270.02</v>
      </c>
      <c r="O264" s="2">
        <v>21270.02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155</v>
      </c>
      <c r="X264" t="s">
        <v>221</v>
      </c>
      <c r="Y264">
        <v>10795</v>
      </c>
      <c r="Z264" t="s">
        <v>160</v>
      </c>
      <c r="AA264">
        <v>2</v>
      </c>
      <c r="AB264" t="s">
        <v>161</v>
      </c>
      <c r="AC264" t="s">
        <v>155</v>
      </c>
      <c r="AD264" t="s">
        <v>162</v>
      </c>
      <c r="AE264" t="s">
        <v>359</v>
      </c>
      <c r="AF264" t="s">
        <v>360</v>
      </c>
      <c r="AG264" t="s">
        <v>361</v>
      </c>
      <c r="AH264" t="s">
        <v>191</v>
      </c>
    </row>
    <row r="265" spans="1:34" x14ac:dyDescent="0.25">
      <c r="A265">
        <v>21876</v>
      </c>
      <c r="B265" t="s">
        <v>246</v>
      </c>
      <c r="C265" t="s">
        <v>1</v>
      </c>
      <c r="D265" t="s">
        <v>296</v>
      </c>
      <c r="E265" t="s">
        <v>690</v>
      </c>
      <c r="F265" t="s">
        <v>117</v>
      </c>
      <c r="G265" t="s">
        <v>96</v>
      </c>
      <c r="H265" s="2">
        <v>2750</v>
      </c>
      <c r="I265" s="2">
        <v>2750</v>
      </c>
      <c r="J265" s="2">
        <v>2776.89</v>
      </c>
      <c r="K265">
        <v>0</v>
      </c>
      <c r="L265">
        <v>0</v>
      </c>
      <c r="M265">
        <v>0</v>
      </c>
      <c r="N265" s="2">
        <v>2776.89</v>
      </c>
      <c r="O265" s="2">
        <v>2776.89</v>
      </c>
      <c r="P265" s="1">
        <v>45259</v>
      </c>
      <c r="Q265" s="1">
        <v>45240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155</v>
      </c>
      <c r="X265" t="s">
        <v>221</v>
      </c>
      <c r="Y265">
        <v>10794</v>
      </c>
      <c r="Z265" t="s">
        <v>160</v>
      </c>
      <c r="AA265">
        <v>2</v>
      </c>
      <c r="AB265" t="s">
        <v>161</v>
      </c>
      <c r="AC265" t="s">
        <v>155</v>
      </c>
      <c r="AD265" t="s">
        <v>162</v>
      </c>
      <c r="AE265" t="s">
        <v>359</v>
      </c>
      <c r="AF265" t="s">
        <v>360</v>
      </c>
      <c r="AG265" t="s">
        <v>361</v>
      </c>
    </row>
    <row r="266" spans="1:34" x14ac:dyDescent="0.25">
      <c r="A266">
        <v>24572</v>
      </c>
      <c r="B266" t="s">
        <v>246</v>
      </c>
      <c r="C266" t="s">
        <v>252</v>
      </c>
      <c r="D266" t="s">
        <v>730</v>
      </c>
      <c r="E266" t="s">
        <v>1035</v>
      </c>
      <c r="F266" t="s">
        <v>117</v>
      </c>
      <c r="G266" t="s">
        <v>87</v>
      </c>
      <c r="H266" s="2">
        <v>82855</v>
      </c>
      <c r="I266" s="2">
        <v>82855</v>
      </c>
      <c r="J266" s="2">
        <v>82855</v>
      </c>
      <c r="K266">
        <v>0</v>
      </c>
      <c r="L266">
        <v>0</v>
      </c>
      <c r="M266">
        <v>0</v>
      </c>
      <c r="N266" s="2">
        <v>82855</v>
      </c>
      <c r="O266" s="2">
        <v>82855</v>
      </c>
      <c r="P266" s="1">
        <v>45406</v>
      </c>
      <c r="Q266" s="1">
        <v>45401</v>
      </c>
      <c r="R266" s="1">
        <v>45407</v>
      </c>
      <c r="S266" s="1">
        <v>45407</v>
      </c>
      <c r="T266" s="1">
        <v>45406</v>
      </c>
      <c r="U266" s="1">
        <v>45406</v>
      </c>
      <c r="V266" s="1">
        <v>45408</v>
      </c>
      <c r="W266" t="s">
        <v>155</v>
      </c>
      <c r="X266" t="s">
        <v>159</v>
      </c>
      <c r="Z266" t="s">
        <v>163</v>
      </c>
      <c r="AA266">
        <v>2</v>
      </c>
      <c r="AB266" t="s">
        <v>1037</v>
      </c>
      <c r="AC266" t="s">
        <v>155</v>
      </c>
      <c r="AD266" t="s">
        <v>162</v>
      </c>
      <c r="AE266" t="s">
        <v>359</v>
      </c>
      <c r="AF266" t="s">
        <v>360</v>
      </c>
      <c r="AG266" t="s">
        <v>361</v>
      </c>
      <c r="AH266" t="s">
        <v>191</v>
      </c>
    </row>
    <row r="267" spans="1:34" x14ac:dyDescent="0.25">
      <c r="A267">
        <v>24650</v>
      </c>
      <c r="B267" t="s">
        <v>246</v>
      </c>
      <c r="C267" t="s">
        <v>1</v>
      </c>
      <c r="D267" t="s">
        <v>830</v>
      </c>
      <c r="E267" t="s">
        <v>1029</v>
      </c>
      <c r="F267" t="s">
        <v>117</v>
      </c>
      <c r="G267" t="s">
        <v>87</v>
      </c>
      <c r="H267" s="2">
        <v>200000</v>
      </c>
      <c r="I267" s="2">
        <v>200000</v>
      </c>
      <c r="J267" s="2">
        <v>200000</v>
      </c>
      <c r="K267">
        <v>0</v>
      </c>
      <c r="L267">
        <v>0</v>
      </c>
      <c r="M267">
        <v>0</v>
      </c>
      <c r="N267" s="2">
        <v>200000</v>
      </c>
      <c r="O267" s="2">
        <v>200000</v>
      </c>
      <c r="P267" s="1">
        <v>45412</v>
      </c>
      <c r="Q267" s="1">
        <v>45404</v>
      </c>
      <c r="R267" s="1">
        <v>45412</v>
      </c>
      <c r="S267" s="1">
        <v>45412</v>
      </c>
      <c r="T267" s="1">
        <v>45411</v>
      </c>
      <c r="U267" s="1">
        <v>45411</v>
      </c>
      <c r="V267" s="1">
        <v>45414</v>
      </c>
      <c r="W267" t="s">
        <v>155</v>
      </c>
      <c r="X267" t="s">
        <v>159</v>
      </c>
      <c r="Z267" t="s">
        <v>163</v>
      </c>
      <c r="AA267">
        <v>2</v>
      </c>
      <c r="AB267" t="s">
        <v>1037</v>
      </c>
      <c r="AC267" t="s">
        <v>155</v>
      </c>
      <c r="AD267" t="s">
        <v>162</v>
      </c>
      <c r="AE267" t="s">
        <v>359</v>
      </c>
      <c r="AF267" t="s">
        <v>360</v>
      </c>
      <c r="AG267" t="s">
        <v>361</v>
      </c>
      <c r="AH267" t="s">
        <v>191</v>
      </c>
    </row>
    <row r="268" spans="1:34" x14ac:dyDescent="0.25">
      <c r="A268">
        <v>24677</v>
      </c>
      <c r="B268" t="s">
        <v>246</v>
      </c>
      <c r="C268" t="s">
        <v>1</v>
      </c>
      <c r="D268" t="s">
        <v>804</v>
      </c>
      <c r="E268" t="s">
        <v>1030</v>
      </c>
      <c r="F268" t="s">
        <v>117</v>
      </c>
      <c r="G268" t="s">
        <v>87</v>
      </c>
      <c r="H268" s="2">
        <v>150758</v>
      </c>
      <c r="I268" s="2">
        <v>150758</v>
      </c>
      <c r="J268" s="2">
        <v>150758</v>
      </c>
      <c r="K268">
        <v>0</v>
      </c>
      <c r="L268">
        <v>0</v>
      </c>
      <c r="M268">
        <v>0</v>
      </c>
      <c r="N268" s="2">
        <v>150758</v>
      </c>
      <c r="O268" s="2">
        <v>150758</v>
      </c>
      <c r="P268" s="1">
        <v>45408</v>
      </c>
      <c r="Q268" s="1">
        <v>45404</v>
      </c>
      <c r="R268" s="1">
        <v>45412</v>
      </c>
      <c r="S268" s="1">
        <v>45412</v>
      </c>
      <c r="T268" s="1">
        <v>45407</v>
      </c>
      <c r="U268" s="1">
        <v>45407</v>
      </c>
      <c r="V268" s="1">
        <v>45412</v>
      </c>
      <c r="W268" t="s">
        <v>155</v>
      </c>
      <c r="X268" t="s">
        <v>159</v>
      </c>
      <c r="Z268" t="s">
        <v>163</v>
      </c>
      <c r="AA268">
        <v>2</v>
      </c>
      <c r="AB268" t="s">
        <v>1037</v>
      </c>
      <c r="AC268" t="s">
        <v>155</v>
      </c>
      <c r="AD268" t="s">
        <v>162</v>
      </c>
      <c r="AE268" t="s">
        <v>359</v>
      </c>
      <c r="AF268" t="s">
        <v>360</v>
      </c>
      <c r="AG268" t="s">
        <v>361</v>
      </c>
      <c r="AH268" t="s">
        <v>191</v>
      </c>
    </row>
    <row r="269" spans="1:34" x14ac:dyDescent="0.25">
      <c r="A269">
        <v>24734</v>
      </c>
      <c r="B269" t="s">
        <v>246</v>
      </c>
      <c r="C269" t="s">
        <v>1</v>
      </c>
      <c r="D269" t="s">
        <v>795</v>
      </c>
      <c r="E269" t="s">
        <v>1034</v>
      </c>
      <c r="F269" t="s">
        <v>117</v>
      </c>
      <c r="G269" t="s">
        <v>87</v>
      </c>
      <c r="H269" s="2">
        <v>51757.83</v>
      </c>
      <c r="I269" s="2">
        <v>51757.83</v>
      </c>
      <c r="J269" s="2">
        <v>51757.83</v>
      </c>
      <c r="K269">
        <v>0</v>
      </c>
      <c r="L269">
        <v>0</v>
      </c>
      <c r="M269">
        <v>0</v>
      </c>
      <c r="N269" s="2">
        <v>51757.83</v>
      </c>
      <c r="O269" s="2">
        <v>51757.83</v>
      </c>
      <c r="P269" s="1">
        <v>45412</v>
      </c>
      <c r="Q269" s="1">
        <v>45407</v>
      </c>
      <c r="R269" s="1">
        <v>45412</v>
      </c>
      <c r="S269" s="1">
        <v>45412</v>
      </c>
      <c r="T269" s="1">
        <v>45411</v>
      </c>
      <c r="U269" s="1">
        <v>45411</v>
      </c>
      <c r="V269" s="1">
        <v>45412</v>
      </c>
      <c r="W269" t="s">
        <v>155</v>
      </c>
      <c r="X269" t="s">
        <v>159</v>
      </c>
      <c r="Z269" t="s">
        <v>163</v>
      </c>
      <c r="AA269">
        <v>2</v>
      </c>
      <c r="AB269" t="s">
        <v>1037</v>
      </c>
      <c r="AC269" t="s">
        <v>155</v>
      </c>
      <c r="AD269" t="s">
        <v>162</v>
      </c>
      <c r="AE269" t="s">
        <v>359</v>
      </c>
      <c r="AF269" t="s">
        <v>360</v>
      </c>
      <c r="AG269" t="s">
        <v>361</v>
      </c>
      <c r="AH269" t="s">
        <v>191</v>
      </c>
    </row>
    <row r="270" spans="1:34" x14ac:dyDescent="0.25">
      <c r="A270">
        <v>24878</v>
      </c>
      <c r="B270" t="s">
        <v>246</v>
      </c>
      <c r="C270" t="s">
        <v>1</v>
      </c>
      <c r="D270" t="s">
        <v>802</v>
      </c>
      <c r="E270" t="s">
        <v>1032</v>
      </c>
      <c r="F270" t="s">
        <v>117</v>
      </c>
      <c r="G270" t="s">
        <v>87</v>
      </c>
      <c r="H270" s="2">
        <v>235705</v>
      </c>
      <c r="I270" s="2">
        <v>235705</v>
      </c>
      <c r="J270" s="2">
        <v>235705</v>
      </c>
      <c r="K270">
        <v>0</v>
      </c>
      <c r="L270">
        <v>0</v>
      </c>
      <c r="M270">
        <v>0</v>
      </c>
      <c r="N270" s="2">
        <v>235705</v>
      </c>
      <c r="O270" s="2">
        <v>235705</v>
      </c>
      <c r="P270" s="1">
        <v>45421</v>
      </c>
      <c r="Q270" s="1">
        <v>45410</v>
      </c>
      <c r="R270" s="1">
        <v>45412</v>
      </c>
      <c r="S270" s="1">
        <v>45412</v>
      </c>
      <c r="T270" s="1">
        <v>45414</v>
      </c>
      <c r="U270" s="1">
        <v>45414</v>
      </c>
      <c r="V270" s="1">
        <v>45422</v>
      </c>
      <c r="W270" t="s">
        <v>155</v>
      </c>
      <c r="X270" t="s">
        <v>159</v>
      </c>
      <c r="Z270" t="s">
        <v>163</v>
      </c>
      <c r="AA270">
        <v>2</v>
      </c>
      <c r="AB270" t="s">
        <v>1037</v>
      </c>
      <c r="AC270" t="s">
        <v>155</v>
      </c>
      <c r="AD270" t="s">
        <v>162</v>
      </c>
      <c r="AE270" t="s">
        <v>359</v>
      </c>
      <c r="AF270" t="s">
        <v>360</v>
      </c>
      <c r="AG270" t="s">
        <v>361</v>
      </c>
      <c r="AH270" t="s">
        <v>191</v>
      </c>
    </row>
    <row r="271" spans="1:34" x14ac:dyDescent="0.25">
      <c r="A271">
        <v>19402</v>
      </c>
      <c r="B271" t="s">
        <v>246</v>
      </c>
      <c r="C271" t="s">
        <v>252</v>
      </c>
      <c r="D271" t="s">
        <v>279</v>
      </c>
      <c r="E271" t="s">
        <v>614</v>
      </c>
      <c r="F271" t="s">
        <v>117</v>
      </c>
      <c r="G271" t="s">
        <v>98</v>
      </c>
      <c r="H271" s="2">
        <v>1080</v>
      </c>
      <c r="I271" s="2">
        <v>1080</v>
      </c>
      <c r="J271" s="2">
        <v>1104.8399999999999</v>
      </c>
      <c r="K271">
        <v>0</v>
      </c>
      <c r="L271">
        <v>21.33</v>
      </c>
      <c r="M271">
        <v>0</v>
      </c>
      <c r="N271" s="2">
        <v>1126.17</v>
      </c>
      <c r="O271" s="2">
        <v>1126.17</v>
      </c>
      <c r="P271" s="1">
        <v>45205</v>
      </c>
      <c r="Q271" s="1">
        <v>45197</v>
      </c>
      <c r="R271" s="1">
        <v>45412</v>
      </c>
      <c r="S271" s="1">
        <v>45412</v>
      </c>
      <c r="T271" s="1">
        <v>45434</v>
      </c>
      <c r="U271" s="1">
        <v>45435</v>
      </c>
      <c r="V271" s="1">
        <v>45441</v>
      </c>
      <c r="W271" t="s">
        <v>155</v>
      </c>
      <c r="X271" t="s">
        <v>159</v>
      </c>
      <c r="Z271" t="s">
        <v>160</v>
      </c>
      <c r="AA271">
        <v>2</v>
      </c>
      <c r="AB271" t="s">
        <v>161</v>
      </c>
      <c r="AC271" t="s">
        <v>155</v>
      </c>
      <c r="AD271" t="s">
        <v>162</v>
      </c>
      <c r="AE271" t="s">
        <v>359</v>
      </c>
      <c r="AF271" t="s">
        <v>360</v>
      </c>
      <c r="AG271" t="s">
        <v>361</v>
      </c>
      <c r="AH271" t="s">
        <v>191</v>
      </c>
    </row>
    <row r="272" spans="1:34" x14ac:dyDescent="0.25">
      <c r="A272">
        <v>23250</v>
      </c>
      <c r="B272" t="s">
        <v>246</v>
      </c>
      <c r="C272" t="s">
        <v>252</v>
      </c>
      <c r="D272" t="s">
        <v>742</v>
      </c>
      <c r="E272" t="s">
        <v>926</v>
      </c>
      <c r="F272" t="s">
        <v>117</v>
      </c>
      <c r="G272" t="s">
        <v>88</v>
      </c>
      <c r="H272" s="2">
        <v>5983.8</v>
      </c>
      <c r="I272" s="2">
        <v>5983.8</v>
      </c>
      <c r="J272" s="2">
        <v>5999.95</v>
      </c>
      <c r="K272">
        <v>0</v>
      </c>
      <c r="L272">
        <v>0</v>
      </c>
      <c r="M272">
        <v>0</v>
      </c>
      <c r="N272" s="2">
        <v>5999.95</v>
      </c>
      <c r="O272" s="2">
        <v>5999.95</v>
      </c>
      <c r="P272" s="1">
        <v>45345</v>
      </c>
      <c r="Q272" s="1">
        <v>45331</v>
      </c>
      <c r="R272" s="1">
        <v>45412</v>
      </c>
      <c r="S272" s="1">
        <v>45412</v>
      </c>
      <c r="T272" s="1">
        <v>45383</v>
      </c>
      <c r="U272" s="1">
        <v>45384</v>
      </c>
      <c r="V272" s="1">
        <v>45384</v>
      </c>
      <c r="W272" t="s">
        <v>155</v>
      </c>
      <c r="X272" t="s">
        <v>221</v>
      </c>
      <c r="Y272">
        <v>10663</v>
      </c>
      <c r="Z272" t="s">
        <v>160</v>
      </c>
      <c r="AA272">
        <v>2</v>
      </c>
      <c r="AB272" t="s">
        <v>161</v>
      </c>
      <c r="AC272" t="s">
        <v>155</v>
      </c>
      <c r="AD272" t="s">
        <v>162</v>
      </c>
      <c r="AE272" t="s">
        <v>359</v>
      </c>
      <c r="AF272" t="s">
        <v>360</v>
      </c>
      <c r="AG272" t="s">
        <v>361</v>
      </c>
    </row>
    <row r="273" spans="1:33" x14ac:dyDescent="0.25">
      <c r="A273">
        <v>24062</v>
      </c>
      <c r="B273" t="s">
        <v>246</v>
      </c>
      <c r="C273" t="s">
        <v>1</v>
      </c>
      <c r="D273" t="s">
        <v>818</v>
      </c>
      <c r="E273" t="s">
        <v>958</v>
      </c>
      <c r="F273" t="s">
        <v>117</v>
      </c>
      <c r="G273" t="s">
        <v>88</v>
      </c>
      <c r="H273" s="2">
        <v>12500</v>
      </c>
      <c r="I273" s="2">
        <v>12500</v>
      </c>
      <c r="J273" s="2">
        <v>12516.44</v>
      </c>
      <c r="K273">
        <v>0</v>
      </c>
      <c r="L273">
        <v>0</v>
      </c>
      <c r="M273">
        <v>0</v>
      </c>
      <c r="N273" s="2">
        <v>12516.44</v>
      </c>
      <c r="O273" s="2">
        <v>12516.44</v>
      </c>
      <c r="P273" s="1">
        <v>45385</v>
      </c>
      <c r="Q273" s="1">
        <v>45373</v>
      </c>
      <c r="R273" s="1">
        <v>45412</v>
      </c>
      <c r="S273" s="1">
        <v>45412</v>
      </c>
      <c r="T273" s="1">
        <v>45412</v>
      </c>
      <c r="U273" s="1">
        <v>45414</v>
      </c>
      <c r="V273" s="1">
        <v>45414</v>
      </c>
      <c r="W273" t="s">
        <v>155</v>
      </c>
      <c r="X273" t="s">
        <v>221</v>
      </c>
      <c r="Y273">
        <v>10867</v>
      </c>
      <c r="Z273" t="s">
        <v>160</v>
      </c>
      <c r="AA273">
        <v>2</v>
      </c>
      <c r="AB273" t="s">
        <v>161</v>
      </c>
      <c r="AC273" t="s">
        <v>155</v>
      </c>
      <c r="AD273" t="s">
        <v>162</v>
      </c>
      <c r="AE273" t="s">
        <v>359</v>
      </c>
      <c r="AF273" t="s">
        <v>360</v>
      </c>
      <c r="AG273" t="s">
        <v>361</v>
      </c>
    </row>
    <row r="274" spans="1:33" x14ac:dyDescent="0.25">
      <c r="A274">
        <v>23810</v>
      </c>
      <c r="B274" t="s">
        <v>246</v>
      </c>
      <c r="C274" t="s">
        <v>1</v>
      </c>
      <c r="D274" t="s">
        <v>824</v>
      </c>
      <c r="E274" t="s">
        <v>955</v>
      </c>
      <c r="F274" t="s">
        <v>117</v>
      </c>
      <c r="G274" t="s">
        <v>88</v>
      </c>
      <c r="H274" s="2">
        <v>7500</v>
      </c>
      <c r="I274" s="2">
        <v>7500</v>
      </c>
      <c r="J274" s="2">
        <v>7509.86</v>
      </c>
      <c r="K274">
        <v>0</v>
      </c>
      <c r="L274">
        <v>0</v>
      </c>
      <c r="M274">
        <v>0</v>
      </c>
      <c r="N274" s="2">
        <v>7509.86</v>
      </c>
      <c r="O274" s="2">
        <v>7509.86</v>
      </c>
      <c r="P274" s="1">
        <v>45377</v>
      </c>
      <c r="Q274" s="1">
        <v>45371</v>
      </c>
      <c r="R274" s="1">
        <v>45412</v>
      </c>
      <c r="S274" s="1">
        <v>45412</v>
      </c>
      <c r="T274" s="1">
        <v>45412</v>
      </c>
      <c r="U274" s="1">
        <v>45414</v>
      </c>
      <c r="V274" s="1">
        <v>45414</v>
      </c>
      <c r="W274" t="s">
        <v>155</v>
      </c>
      <c r="X274" t="s">
        <v>221</v>
      </c>
      <c r="Y274">
        <v>10854</v>
      </c>
      <c r="Z274" t="s">
        <v>160</v>
      </c>
      <c r="AA274">
        <v>2</v>
      </c>
      <c r="AB274" t="s">
        <v>161</v>
      </c>
      <c r="AC274" t="s">
        <v>155</v>
      </c>
      <c r="AD274" t="s">
        <v>162</v>
      </c>
      <c r="AE274" t="s">
        <v>359</v>
      </c>
      <c r="AF274" t="s">
        <v>360</v>
      </c>
      <c r="AG274" t="s">
        <v>361</v>
      </c>
    </row>
    <row r="275" spans="1:33" x14ac:dyDescent="0.25">
      <c r="A275">
        <v>24446</v>
      </c>
      <c r="B275" t="s">
        <v>246</v>
      </c>
      <c r="C275" t="s">
        <v>1</v>
      </c>
      <c r="D275" t="s">
        <v>811</v>
      </c>
      <c r="E275" t="s">
        <v>1352</v>
      </c>
      <c r="F275" t="s">
        <v>117</v>
      </c>
      <c r="G275" t="s">
        <v>88</v>
      </c>
      <c r="H275" s="2">
        <v>44000</v>
      </c>
      <c r="I275" s="2">
        <v>44000</v>
      </c>
      <c r="J275" s="2">
        <v>44000</v>
      </c>
      <c r="K275">
        <v>0</v>
      </c>
      <c r="L275">
        <v>0</v>
      </c>
      <c r="M275">
        <v>0</v>
      </c>
      <c r="N275" s="2">
        <v>44000</v>
      </c>
      <c r="O275" s="2">
        <v>44000</v>
      </c>
      <c r="P275" s="1">
        <v>45400</v>
      </c>
      <c r="Q275" s="1">
        <v>45397</v>
      </c>
      <c r="R275" s="1">
        <v>45412</v>
      </c>
      <c r="S275" s="1">
        <v>45412</v>
      </c>
      <c r="T275" s="1">
        <v>45411</v>
      </c>
      <c r="U275" s="1">
        <v>45412</v>
      </c>
      <c r="V275" s="1">
        <v>45412</v>
      </c>
      <c r="W275" t="s">
        <v>155</v>
      </c>
      <c r="X275" t="s">
        <v>221</v>
      </c>
      <c r="Y275">
        <v>11149</v>
      </c>
      <c r="Z275" t="s">
        <v>163</v>
      </c>
      <c r="AA275">
        <v>2</v>
      </c>
      <c r="AB275" t="s">
        <v>1037</v>
      </c>
      <c r="AC275" t="s">
        <v>155</v>
      </c>
      <c r="AD275" t="s">
        <v>162</v>
      </c>
      <c r="AE275" t="s">
        <v>359</v>
      </c>
      <c r="AF275" t="s">
        <v>360</v>
      </c>
      <c r="AG275" t="s">
        <v>361</v>
      </c>
    </row>
    <row r="276" spans="1:33" x14ac:dyDescent="0.25">
      <c r="A276">
        <v>24193</v>
      </c>
      <c r="B276" t="s">
        <v>246</v>
      </c>
      <c r="C276" t="s">
        <v>1</v>
      </c>
      <c r="D276" t="s">
        <v>775</v>
      </c>
      <c r="E276" t="s">
        <v>966</v>
      </c>
      <c r="F276" t="s">
        <v>117</v>
      </c>
      <c r="G276" t="s">
        <v>88</v>
      </c>
      <c r="H276" s="2">
        <v>3404.58</v>
      </c>
      <c r="I276" s="2">
        <v>3404.58</v>
      </c>
      <c r="J276" s="2">
        <v>3409.06</v>
      </c>
      <c r="K276">
        <v>0</v>
      </c>
      <c r="L276">
        <v>0</v>
      </c>
      <c r="M276">
        <v>0</v>
      </c>
      <c r="N276" s="2">
        <v>3409.06</v>
      </c>
      <c r="O276" s="2">
        <v>3409.06</v>
      </c>
      <c r="P276" s="1">
        <v>45383</v>
      </c>
      <c r="Q276" s="1">
        <v>45381</v>
      </c>
      <c r="R276" s="1">
        <v>45412</v>
      </c>
      <c r="S276" s="1">
        <v>45412</v>
      </c>
      <c r="T276" s="1">
        <v>45411</v>
      </c>
      <c r="U276" s="1">
        <v>45412</v>
      </c>
      <c r="V276" s="1">
        <v>45412</v>
      </c>
      <c r="W276" t="s">
        <v>155</v>
      </c>
      <c r="X276" t="s">
        <v>221</v>
      </c>
      <c r="Y276">
        <v>10868</v>
      </c>
      <c r="Z276" t="s">
        <v>160</v>
      </c>
      <c r="AA276">
        <v>2</v>
      </c>
      <c r="AB276" t="s">
        <v>161</v>
      </c>
      <c r="AC276" t="s">
        <v>155</v>
      </c>
      <c r="AD276" t="s">
        <v>162</v>
      </c>
      <c r="AE276" t="s">
        <v>359</v>
      </c>
      <c r="AF276" t="s">
        <v>360</v>
      </c>
      <c r="AG276" t="s">
        <v>361</v>
      </c>
    </row>
    <row r="277" spans="1:33" x14ac:dyDescent="0.25">
      <c r="A277">
        <v>17158</v>
      </c>
      <c r="B277" t="s">
        <v>246</v>
      </c>
      <c r="C277" t="s">
        <v>1</v>
      </c>
      <c r="D277" t="s">
        <v>204</v>
      </c>
      <c r="E277" t="s">
        <v>411</v>
      </c>
      <c r="F277" t="s">
        <v>117</v>
      </c>
      <c r="G277" t="s">
        <v>207</v>
      </c>
      <c r="H277" s="2">
        <v>60000</v>
      </c>
      <c r="I277" s="2">
        <v>60000</v>
      </c>
      <c r="J277" s="2">
        <v>61391.45</v>
      </c>
      <c r="K277">
        <v>0</v>
      </c>
      <c r="L277">
        <v>0</v>
      </c>
      <c r="M277">
        <v>0</v>
      </c>
      <c r="N277" s="2">
        <v>61391.45</v>
      </c>
      <c r="O277" s="2">
        <v>61391.45</v>
      </c>
      <c r="P277" s="1">
        <v>45140</v>
      </c>
      <c r="Q277" s="1">
        <v>45129</v>
      </c>
      <c r="R277" s="1">
        <v>45412</v>
      </c>
      <c r="S277" s="1">
        <v>45412</v>
      </c>
      <c r="T277" s="1">
        <v>45386</v>
      </c>
      <c r="U277" s="1">
        <v>45387</v>
      </c>
      <c r="V277" s="1">
        <v>45390</v>
      </c>
      <c r="W277" t="s">
        <v>155</v>
      </c>
      <c r="X277" t="s">
        <v>221</v>
      </c>
      <c r="Y277">
        <v>10782</v>
      </c>
      <c r="Z277" t="s">
        <v>160</v>
      </c>
      <c r="AA277">
        <v>2</v>
      </c>
      <c r="AB277" t="s">
        <v>161</v>
      </c>
      <c r="AC277" t="s">
        <v>155</v>
      </c>
      <c r="AD277" t="s">
        <v>162</v>
      </c>
      <c r="AE277" t="s">
        <v>359</v>
      </c>
      <c r="AF277" t="s">
        <v>360</v>
      </c>
      <c r="AG277" t="s">
        <v>361</v>
      </c>
    </row>
    <row r="278" spans="1:33" x14ac:dyDescent="0.25">
      <c r="A278">
        <v>17168</v>
      </c>
      <c r="B278" t="s">
        <v>246</v>
      </c>
      <c r="C278" t="s">
        <v>1</v>
      </c>
      <c r="D278" t="s">
        <v>204</v>
      </c>
      <c r="E278" t="s">
        <v>411</v>
      </c>
      <c r="F278" t="s">
        <v>117</v>
      </c>
      <c r="G278" t="s">
        <v>97</v>
      </c>
      <c r="H278" s="2">
        <v>4000</v>
      </c>
      <c r="I278" s="2">
        <v>4000</v>
      </c>
      <c r="J278" s="2">
        <v>4092.76</v>
      </c>
      <c r="K278">
        <v>0</v>
      </c>
      <c r="L278">
        <v>0</v>
      </c>
      <c r="M278">
        <v>0</v>
      </c>
      <c r="N278" s="2">
        <v>4092.76</v>
      </c>
      <c r="O278" s="2">
        <v>4092.76</v>
      </c>
      <c r="P278" s="1">
        <v>45140</v>
      </c>
      <c r="Q278" s="1">
        <v>45129</v>
      </c>
      <c r="R278" s="1">
        <v>45412</v>
      </c>
      <c r="S278" s="1">
        <v>45412</v>
      </c>
      <c r="T278" s="1">
        <v>45385</v>
      </c>
      <c r="U278" s="1">
        <v>45386</v>
      </c>
      <c r="V278" s="1">
        <v>45386</v>
      </c>
      <c r="W278" t="s">
        <v>155</v>
      </c>
      <c r="X278" t="s">
        <v>221</v>
      </c>
      <c r="Y278">
        <v>10781</v>
      </c>
      <c r="Z278" t="s">
        <v>160</v>
      </c>
      <c r="AA278">
        <v>2</v>
      </c>
      <c r="AB278" t="s">
        <v>161</v>
      </c>
      <c r="AC278" t="s">
        <v>155</v>
      </c>
      <c r="AD278" t="s">
        <v>162</v>
      </c>
      <c r="AE278" t="s">
        <v>359</v>
      </c>
      <c r="AF278" t="s">
        <v>360</v>
      </c>
      <c r="AG278" t="s">
        <v>361</v>
      </c>
    </row>
    <row r="279" spans="1:33" x14ac:dyDescent="0.25">
      <c r="A279">
        <v>16740</v>
      </c>
      <c r="B279" t="s">
        <v>246</v>
      </c>
      <c r="C279" t="s">
        <v>1</v>
      </c>
      <c r="D279" t="s">
        <v>284</v>
      </c>
      <c r="E279" t="s">
        <v>367</v>
      </c>
      <c r="F279" t="s">
        <v>117</v>
      </c>
      <c r="G279" t="s">
        <v>98</v>
      </c>
      <c r="H279" s="2">
        <v>1000</v>
      </c>
      <c r="I279" s="2">
        <v>1000</v>
      </c>
      <c r="J279" s="2">
        <v>1029.25</v>
      </c>
      <c r="K279">
        <v>0</v>
      </c>
      <c r="L279">
        <v>0</v>
      </c>
      <c r="M279">
        <v>0</v>
      </c>
      <c r="N279" s="2">
        <v>1029.25</v>
      </c>
      <c r="O279" s="2">
        <v>1029.25</v>
      </c>
      <c r="P279" s="1">
        <v>45110</v>
      </c>
      <c r="Q279" s="1">
        <v>45094</v>
      </c>
      <c r="R279" s="1">
        <v>45412</v>
      </c>
      <c r="S279" s="1">
        <v>45412</v>
      </c>
      <c r="T279" s="1">
        <v>45412</v>
      </c>
      <c r="U279" s="1">
        <v>45414</v>
      </c>
      <c r="V279" s="1">
        <v>45414</v>
      </c>
      <c r="W279" t="s">
        <v>155</v>
      </c>
      <c r="X279" t="s">
        <v>221</v>
      </c>
      <c r="Y279">
        <v>10780</v>
      </c>
      <c r="Z279" t="s">
        <v>160</v>
      </c>
      <c r="AA279">
        <v>2</v>
      </c>
      <c r="AB279" t="s">
        <v>161</v>
      </c>
      <c r="AC279" t="s">
        <v>155</v>
      </c>
      <c r="AD279" t="s">
        <v>162</v>
      </c>
      <c r="AE279" t="s">
        <v>359</v>
      </c>
      <c r="AF279" t="s">
        <v>360</v>
      </c>
      <c r="AG279" t="s">
        <v>361</v>
      </c>
    </row>
    <row r="280" spans="1:33" x14ac:dyDescent="0.25">
      <c r="A280">
        <v>16025</v>
      </c>
      <c r="B280" t="s">
        <v>246</v>
      </c>
      <c r="C280" t="s">
        <v>1</v>
      </c>
      <c r="D280" t="s">
        <v>202</v>
      </c>
      <c r="E280" t="s">
        <v>294</v>
      </c>
      <c r="F280" t="s">
        <v>117</v>
      </c>
      <c r="G280" t="s">
        <v>101</v>
      </c>
      <c r="H280" s="2">
        <v>1500</v>
      </c>
      <c r="I280" s="2">
        <v>1500</v>
      </c>
      <c r="J280" s="2">
        <v>1546.08</v>
      </c>
      <c r="K280">
        <v>0</v>
      </c>
      <c r="L280">
        <v>0</v>
      </c>
      <c r="M280">
        <v>0</v>
      </c>
      <c r="N280" s="2">
        <v>1546.08</v>
      </c>
      <c r="O280" s="2">
        <v>1546.08</v>
      </c>
      <c r="P280" s="1">
        <v>45057</v>
      </c>
      <c r="Q280" s="1">
        <v>45052</v>
      </c>
      <c r="R280" s="1">
        <v>45412</v>
      </c>
      <c r="S280" s="1">
        <v>45412</v>
      </c>
      <c r="T280" s="1">
        <v>45411</v>
      </c>
      <c r="U280" s="1">
        <v>45412</v>
      </c>
      <c r="V280" s="1">
        <v>45412</v>
      </c>
      <c r="W280" t="s">
        <v>155</v>
      </c>
      <c r="X280" t="s">
        <v>221</v>
      </c>
      <c r="Y280">
        <v>10774</v>
      </c>
      <c r="Z280" t="s">
        <v>160</v>
      </c>
      <c r="AA280">
        <v>2</v>
      </c>
      <c r="AB280" t="s">
        <v>161</v>
      </c>
      <c r="AC280" t="s">
        <v>155</v>
      </c>
      <c r="AD280" t="s">
        <v>162</v>
      </c>
      <c r="AE280" t="s">
        <v>359</v>
      </c>
      <c r="AF280" t="s">
        <v>360</v>
      </c>
      <c r="AG280" t="s">
        <v>361</v>
      </c>
    </row>
    <row r="281" spans="1:33" x14ac:dyDescent="0.25">
      <c r="A281">
        <v>16075</v>
      </c>
      <c r="B281" t="s">
        <v>246</v>
      </c>
      <c r="C281" t="s">
        <v>1</v>
      </c>
      <c r="D281" t="s">
        <v>249</v>
      </c>
      <c r="E281" t="s">
        <v>250</v>
      </c>
      <c r="F281" t="s">
        <v>117</v>
      </c>
      <c r="G281" t="s">
        <v>100</v>
      </c>
      <c r="H281" s="2">
        <v>2400</v>
      </c>
      <c r="I281" s="2">
        <v>2400</v>
      </c>
      <c r="J281" s="2">
        <v>2480.64</v>
      </c>
      <c r="K281">
        <v>0</v>
      </c>
      <c r="L281">
        <v>0</v>
      </c>
      <c r="M281">
        <v>0</v>
      </c>
      <c r="N281" s="2">
        <v>2480.64</v>
      </c>
      <c r="O281" s="2">
        <v>2480.64</v>
      </c>
      <c r="P281" s="1">
        <v>45056</v>
      </c>
      <c r="Q281" s="1">
        <v>45052</v>
      </c>
      <c r="R281" s="1">
        <v>45422</v>
      </c>
      <c r="S281" s="1">
        <v>45422</v>
      </c>
      <c r="T281" s="1">
        <v>45422</v>
      </c>
      <c r="U281" s="1">
        <v>45425</v>
      </c>
      <c r="V281" s="1">
        <v>45425</v>
      </c>
      <c r="W281" t="s">
        <v>155</v>
      </c>
      <c r="X281" t="s">
        <v>221</v>
      </c>
      <c r="Y281">
        <v>11089</v>
      </c>
      <c r="Z281" t="s">
        <v>160</v>
      </c>
      <c r="AA281">
        <v>2</v>
      </c>
      <c r="AB281" t="s">
        <v>161</v>
      </c>
      <c r="AC281" t="s">
        <v>155</v>
      </c>
      <c r="AD281" t="s">
        <v>162</v>
      </c>
      <c r="AE281" t="s">
        <v>359</v>
      </c>
      <c r="AF281" t="s">
        <v>360</v>
      </c>
      <c r="AG281" t="s">
        <v>361</v>
      </c>
    </row>
    <row r="282" spans="1:33" x14ac:dyDescent="0.25">
      <c r="A282">
        <v>16063</v>
      </c>
      <c r="B282" t="s">
        <v>246</v>
      </c>
      <c r="C282" t="s">
        <v>1</v>
      </c>
      <c r="D282" t="s">
        <v>205</v>
      </c>
      <c r="E282" t="s">
        <v>247</v>
      </c>
      <c r="F282" t="s">
        <v>117</v>
      </c>
      <c r="G282" t="s">
        <v>208</v>
      </c>
      <c r="H282" s="2">
        <v>5000</v>
      </c>
      <c r="I282" s="2">
        <v>5000</v>
      </c>
      <c r="J282" s="2">
        <v>5168.01</v>
      </c>
      <c r="K282">
        <v>0</v>
      </c>
      <c r="L282">
        <v>0</v>
      </c>
      <c r="M282">
        <v>0</v>
      </c>
      <c r="N282" s="2">
        <v>5168.01</v>
      </c>
      <c r="O282" s="2">
        <v>5168.01</v>
      </c>
      <c r="P282" s="1">
        <v>45063</v>
      </c>
      <c r="Q282" s="1">
        <v>45052</v>
      </c>
      <c r="R282" s="1">
        <v>45422</v>
      </c>
      <c r="S282" s="1">
        <v>45422</v>
      </c>
      <c r="T282" s="1">
        <v>45418</v>
      </c>
      <c r="U282" s="1">
        <v>45419</v>
      </c>
      <c r="V282" s="1">
        <v>45419</v>
      </c>
      <c r="W282" t="s">
        <v>155</v>
      </c>
      <c r="X282" t="s">
        <v>221</v>
      </c>
      <c r="Y282">
        <v>11091</v>
      </c>
      <c r="Z282" t="s">
        <v>160</v>
      </c>
      <c r="AA282">
        <v>2</v>
      </c>
      <c r="AB282" t="s">
        <v>161</v>
      </c>
      <c r="AC282" t="s">
        <v>155</v>
      </c>
      <c r="AD282" t="s">
        <v>162</v>
      </c>
      <c r="AE282" t="s">
        <v>359</v>
      </c>
      <c r="AF282" t="s">
        <v>360</v>
      </c>
      <c r="AG282" t="s">
        <v>361</v>
      </c>
    </row>
    <row r="283" spans="1:33" x14ac:dyDescent="0.25">
      <c r="A283">
        <v>16599</v>
      </c>
      <c r="B283" t="s">
        <v>246</v>
      </c>
      <c r="C283" t="s">
        <v>1</v>
      </c>
      <c r="D283" t="s">
        <v>201</v>
      </c>
      <c r="E283" t="s">
        <v>290</v>
      </c>
      <c r="F283" t="s">
        <v>117</v>
      </c>
      <c r="G283" t="s">
        <v>103</v>
      </c>
      <c r="H283" s="2">
        <v>1000</v>
      </c>
      <c r="I283" s="2">
        <v>1000</v>
      </c>
      <c r="J283" s="2">
        <v>1033.5999999999999</v>
      </c>
      <c r="K283">
        <v>0</v>
      </c>
      <c r="L283">
        <v>0</v>
      </c>
      <c r="M283">
        <v>0</v>
      </c>
      <c r="N283" s="2">
        <v>1033.5999999999999</v>
      </c>
      <c r="O283" s="2">
        <v>1033.5999999999999</v>
      </c>
      <c r="P283" s="1">
        <v>45083</v>
      </c>
      <c r="Q283" s="1">
        <v>45062</v>
      </c>
      <c r="R283" s="1">
        <v>45422</v>
      </c>
      <c r="S283" s="1">
        <v>45422</v>
      </c>
      <c r="T283" s="1">
        <v>45422</v>
      </c>
      <c r="U283" s="1">
        <v>45425</v>
      </c>
      <c r="V283" s="1">
        <v>45425</v>
      </c>
      <c r="W283" t="s">
        <v>155</v>
      </c>
      <c r="X283" t="s">
        <v>221</v>
      </c>
      <c r="Y283">
        <v>11094</v>
      </c>
      <c r="Z283" t="s">
        <v>160</v>
      </c>
      <c r="AA283">
        <v>2</v>
      </c>
      <c r="AB283" t="s">
        <v>161</v>
      </c>
      <c r="AC283" t="s">
        <v>155</v>
      </c>
      <c r="AD283" t="s">
        <v>162</v>
      </c>
      <c r="AE283" t="s">
        <v>359</v>
      </c>
      <c r="AF283" t="s">
        <v>360</v>
      </c>
      <c r="AG283" t="s">
        <v>361</v>
      </c>
    </row>
    <row r="284" spans="1:33" x14ac:dyDescent="0.25">
      <c r="A284">
        <v>16109</v>
      </c>
      <c r="B284" t="s">
        <v>246</v>
      </c>
      <c r="C284" t="s">
        <v>1</v>
      </c>
      <c r="D284" t="s">
        <v>205</v>
      </c>
      <c r="E284" t="s">
        <v>247</v>
      </c>
      <c r="F284" t="s">
        <v>117</v>
      </c>
      <c r="G284" t="s">
        <v>103</v>
      </c>
      <c r="H284" s="2">
        <v>2500</v>
      </c>
      <c r="I284" s="2">
        <v>2500</v>
      </c>
      <c r="J284" s="2">
        <v>2584</v>
      </c>
      <c r="K284">
        <v>0</v>
      </c>
      <c r="L284">
        <v>0</v>
      </c>
      <c r="M284">
        <v>0</v>
      </c>
      <c r="N284" s="2">
        <v>2584</v>
      </c>
      <c r="O284" s="2">
        <v>2584</v>
      </c>
      <c r="P284" s="1">
        <v>45063</v>
      </c>
      <c r="Q284" s="1">
        <v>45052</v>
      </c>
      <c r="R284" s="1">
        <v>45422</v>
      </c>
      <c r="S284" s="1">
        <v>45422</v>
      </c>
      <c r="T284" s="1">
        <v>45418</v>
      </c>
      <c r="U284" s="1">
        <v>45419</v>
      </c>
      <c r="V284" s="1">
        <v>45419</v>
      </c>
      <c r="W284" t="s">
        <v>155</v>
      </c>
      <c r="X284" t="s">
        <v>221</v>
      </c>
      <c r="Y284">
        <v>11090</v>
      </c>
      <c r="Z284" t="s">
        <v>160</v>
      </c>
      <c r="AA284">
        <v>2</v>
      </c>
      <c r="AB284" t="s">
        <v>161</v>
      </c>
      <c r="AC284" t="s">
        <v>155</v>
      </c>
      <c r="AD284" t="s">
        <v>162</v>
      </c>
      <c r="AE284" t="s">
        <v>359</v>
      </c>
      <c r="AF284" t="s">
        <v>360</v>
      </c>
      <c r="AG284" t="s">
        <v>361</v>
      </c>
    </row>
    <row r="285" spans="1:33" x14ac:dyDescent="0.25">
      <c r="A285">
        <v>16169</v>
      </c>
      <c r="B285" t="s">
        <v>246</v>
      </c>
      <c r="C285" t="s">
        <v>252</v>
      </c>
      <c r="D285" t="s">
        <v>259</v>
      </c>
      <c r="E285" t="s">
        <v>260</v>
      </c>
      <c r="F285" t="s">
        <v>117</v>
      </c>
      <c r="G285" t="s">
        <v>100</v>
      </c>
      <c r="H285" s="2">
        <v>1290</v>
      </c>
      <c r="I285" s="2">
        <v>1290</v>
      </c>
      <c r="J285" s="2">
        <v>1333.35</v>
      </c>
      <c r="K285">
        <v>0</v>
      </c>
      <c r="L285">
        <v>0</v>
      </c>
      <c r="M285">
        <v>0</v>
      </c>
      <c r="N285" s="2">
        <v>1333.35</v>
      </c>
      <c r="O285" s="2">
        <v>1333.35</v>
      </c>
      <c r="P285" s="1">
        <v>45063</v>
      </c>
      <c r="Q285" s="1">
        <v>45054</v>
      </c>
      <c r="R285" s="1">
        <v>45422</v>
      </c>
      <c r="S285" s="1">
        <v>45422</v>
      </c>
      <c r="T285" s="1">
        <v>45422</v>
      </c>
      <c r="U285" s="1">
        <v>45425</v>
      </c>
      <c r="V285" s="1">
        <v>45425</v>
      </c>
      <c r="W285" t="s">
        <v>155</v>
      </c>
      <c r="X285" t="s">
        <v>221</v>
      </c>
      <c r="Y285">
        <v>11092</v>
      </c>
      <c r="Z285" t="s">
        <v>160</v>
      </c>
      <c r="AA285">
        <v>2</v>
      </c>
      <c r="AB285" t="s">
        <v>161</v>
      </c>
      <c r="AC285" t="s">
        <v>155</v>
      </c>
      <c r="AD285" t="s">
        <v>162</v>
      </c>
      <c r="AE285" t="s">
        <v>359</v>
      </c>
      <c r="AF285" t="s">
        <v>360</v>
      </c>
      <c r="AG285" t="s">
        <v>361</v>
      </c>
    </row>
    <row r="286" spans="1:33" x14ac:dyDescent="0.25">
      <c r="A286">
        <v>17269</v>
      </c>
      <c r="B286" t="s">
        <v>246</v>
      </c>
      <c r="C286" t="s">
        <v>252</v>
      </c>
      <c r="D286" t="s">
        <v>258</v>
      </c>
      <c r="E286" t="s">
        <v>422</v>
      </c>
      <c r="F286" t="s">
        <v>117</v>
      </c>
      <c r="G286" t="s">
        <v>97</v>
      </c>
      <c r="H286" s="2">
        <v>1800</v>
      </c>
      <c r="I286" s="2">
        <v>1800</v>
      </c>
      <c r="J286" s="2">
        <v>1833.8</v>
      </c>
      <c r="K286">
        <v>0</v>
      </c>
      <c r="L286">
        <v>0</v>
      </c>
      <c r="M286">
        <v>0</v>
      </c>
      <c r="N286" s="2">
        <v>1833.8</v>
      </c>
      <c r="O286" s="2">
        <v>1833.8</v>
      </c>
      <c r="P286" s="1">
        <v>45148</v>
      </c>
      <c r="Q286" s="1">
        <v>45140</v>
      </c>
      <c r="R286" s="1">
        <v>45422</v>
      </c>
      <c r="S286" s="1">
        <v>45422</v>
      </c>
      <c r="T286" s="1">
        <v>45422</v>
      </c>
      <c r="U286" s="1">
        <v>45425</v>
      </c>
      <c r="V286" s="1">
        <v>45425</v>
      </c>
      <c r="W286" t="s">
        <v>155</v>
      </c>
      <c r="X286" t="s">
        <v>221</v>
      </c>
      <c r="Y286">
        <v>11097</v>
      </c>
      <c r="Z286" t="s">
        <v>160</v>
      </c>
      <c r="AA286">
        <v>2</v>
      </c>
      <c r="AB286" t="s">
        <v>161</v>
      </c>
      <c r="AC286" t="s">
        <v>155</v>
      </c>
      <c r="AD286" t="s">
        <v>162</v>
      </c>
      <c r="AE286" t="s">
        <v>359</v>
      </c>
      <c r="AF286" t="s">
        <v>360</v>
      </c>
      <c r="AG286" t="s">
        <v>361</v>
      </c>
    </row>
    <row r="287" spans="1:33" x14ac:dyDescent="0.25">
      <c r="A287">
        <v>17588</v>
      </c>
      <c r="B287" t="s">
        <v>246</v>
      </c>
      <c r="C287" t="s">
        <v>1</v>
      </c>
      <c r="D287" t="s">
        <v>195</v>
      </c>
      <c r="E287" t="s">
        <v>596</v>
      </c>
      <c r="F287" t="s">
        <v>117</v>
      </c>
      <c r="G287" t="s">
        <v>97</v>
      </c>
      <c r="H287" s="2">
        <v>5000</v>
      </c>
      <c r="I287" s="2">
        <v>5000</v>
      </c>
      <c r="J287" s="2">
        <v>5093.8999999999996</v>
      </c>
      <c r="K287">
        <v>0</v>
      </c>
      <c r="L287">
        <v>0</v>
      </c>
      <c r="M287">
        <v>0</v>
      </c>
      <c r="N287" s="2">
        <v>5093.8999999999996</v>
      </c>
      <c r="O287" s="2">
        <v>5093.8999999999996</v>
      </c>
      <c r="P287" s="1">
        <v>45173</v>
      </c>
      <c r="Q287" s="1">
        <v>45168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155</v>
      </c>
      <c r="X287" t="s">
        <v>221</v>
      </c>
      <c r="Y287">
        <v>11099</v>
      </c>
      <c r="Z287" t="s">
        <v>160</v>
      </c>
      <c r="AA287">
        <v>2</v>
      </c>
      <c r="AB287" t="s">
        <v>161</v>
      </c>
      <c r="AC287" t="s">
        <v>155</v>
      </c>
      <c r="AD287" t="s">
        <v>162</v>
      </c>
      <c r="AE287" t="s">
        <v>359</v>
      </c>
      <c r="AF287" t="s">
        <v>360</v>
      </c>
      <c r="AG287" t="s">
        <v>361</v>
      </c>
    </row>
    <row r="288" spans="1:33" x14ac:dyDescent="0.25">
      <c r="A288">
        <v>17313</v>
      </c>
      <c r="B288" t="s">
        <v>246</v>
      </c>
      <c r="C288" t="s">
        <v>1</v>
      </c>
      <c r="D288" t="s">
        <v>196</v>
      </c>
      <c r="E288" t="s">
        <v>435</v>
      </c>
      <c r="F288" t="s">
        <v>117</v>
      </c>
      <c r="G288" t="s">
        <v>96</v>
      </c>
      <c r="H288" s="2">
        <v>5000</v>
      </c>
      <c r="I288" s="2">
        <v>5000</v>
      </c>
      <c r="J288" s="2">
        <v>5093.8999999999996</v>
      </c>
      <c r="K288">
        <v>0</v>
      </c>
      <c r="L288">
        <v>0</v>
      </c>
      <c r="M288">
        <v>0</v>
      </c>
      <c r="N288" s="2">
        <v>5093.8999999999996</v>
      </c>
      <c r="O288" s="2">
        <v>5093.8999999999996</v>
      </c>
      <c r="P288" s="1">
        <v>45154</v>
      </c>
      <c r="Q288" s="1">
        <v>45145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155</v>
      </c>
      <c r="X288" t="s">
        <v>221</v>
      </c>
      <c r="Y288">
        <v>11098</v>
      </c>
      <c r="Z288" t="s">
        <v>160</v>
      </c>
      <c r="AA288">
        <v>2</v>
      </c>
      <c r="AB288" t="s">
        <v>161</v>
      </c>
      <c r="AC288" t="s">
        <v>155</v>
      </c>
      <c r="AD288" t="s">
        <v>162</v>
      </c>
      <c r="AE288" t="s">
        <v>359</v>
      </c>
      <c r="AF288" t="s">
        <v>360</v>
      </c>
      <c r="AG288" t="s">
        <v>361</v>
      </c>
    </row>
    <row r="289" spans="1:34" x14ac:dyDescent="0.25">
      <c r="A289">
        <v>24097</v>
      </c>
      <c r="B289" t="s">
        <v>246</v>
      </c>
      <c r="C289" t="s">
        <v>1</v>
      </c>
      <c r="D289" t="s">
        <v>796</v>
      </c>
      <c r="E289" t="s">
        <v>960</v>
      </c>
      <c r="F289" t="s">
        <v>117</v>
      </c>
      <c r="G289" t="s">
        <v>88</v>
      </c>
      <c r="H289" s="2">
        <v>28000</v>
      </c>
      <c r="I289" s="2">
        <v>28000</v>
      </c>
      <c r="J289" s="2">
        <v>28115.16</v>
      </c>
      <c r="K289">
        <v>0</v>
      </c>
      <c r="L289">
        <v>0</v>
      </c>
      <c r="M289">
        <v>0</v>
      </c>
      <c r="N289" s="2">
        <v>28115.16</v>
      </c>
      <c r="O289" s="2">
        <v>28115.16</v>
      </c>
      <c r="P289" s="1">
        <v>45394</v>
      </c>
      <c r="Q289" s="1">
        <v>45366</v>
      </c>
      <c r="R289" s="1">
        <v>45422</v>
      </c>
      <c r="S289" s="1">
        <v>45422</v>
      </c>
      <c r="T289" s="1">
        <v>45420</v>
      </c>
      <c r="U289" s="1">
        <v>45421</v>
      </c>
      <c r="V289" s="1">
        <v>45421</v>
      </c>
      <c r="W289" t="s">
        <v>155</v>
      </c>
      <c r="X289" t="s">
        <v>221</v>
      </c>
      <c r="Y289">
        <v>10878</v>
      </c>
      <c r="Z289" t="s">
        <v>160</v>
      </c>
      <c r="AA289">
        <v>2</v>
      </c>
      <c r="AB289" t="s">
        <v>161</v>
      </c>
      <c r="AC289" t="s">
        <v>155</v>
      </c>
      <c r="AD289" t="s">
        <v>162</v>
      </c>
      <c r="AE289" t="s">
        <v>359</v>
      </c>
      <c r="AF289" t="s">
        <v>360</v>
      </c>
      <c r="AG289" t="s">
        <v>361</v>
      </c>
    </row>
    <row r="290" spans="1:34" x14ac:dyDescent="0.25">
      <c r="A290">
        <v>20739</v>
      </c>
      <c r="B290" t="s">
        <v>246</v>
      </c>
      <c r="C290" t="s">
        <v>1</v>
      </c>
      <c r="D290" t="s">
        <v>289</v>
      </c>
      <c r="E290" t="s">
        <v>688</v>
      </c>
      <c r="F290" t="s">
        <v>117</v>
      </c>
      <c r="G290" t="s">
        <v>95</v>
      </c>
      <c r="H290" s="2">
        <v>5000</v>
      </c>
      <c r="I290" s="2">
        <v>5000</v>
      </c>
      <c r="J290" s="2">
        <v>5080.33</v>
      </c>
      <c r="K290">
        <v>0</v>
      </c>
      <c r="L290">
        <v>0</v>
      </c>
      <c r="M290">
        <v>0</v>
      </c>
      <c r="N290" s="2">
        <v>5080.33</v>
      </c>
      <c r="O290" s="2">
        <v>5080.33</v>
      </c>
      <c r="P290" s="1">
        <v>45240</v>
      </c>
      <c r="Q290" s="1">
        <v>45230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155</v>
      </c>
      <c r="X290" t="s">
        <v>221</v>
      </c>
      <c r="Y290">
        <v>11108</v>
      </c>
      <c r="Z290" t="s">
        <v>160</v>
      </c>
      <c r="AA290">
        <v>2</v>
      </c>
      <c r="AB290" t="s">
        <v>161</v>
      </c>
      <c r="AC290" t="s">
        <v>155</v>
      </c>
      <c r="AD290" t="s">
        <v>162</v>
      </c>
      <c r="AE290" t="s">
        <v>359</v>
      </c>
      <c r="AF290" t="s">
        <v>360</v>
      </c>
      <c r="AG290" t="s">
        <v>361</v>
      </c>
    </row>
    <row r="291" spans="1:34" x14ac:dyDescent="0.25">
      <c r="A291">
        <v>22556</v>
      </c>
      <c r="B291" t="s">
        <v>246</v>
      </c>
      <c r="C291" t="s">
        <v>252</v>
      </c>
      <c r="D291" t="s">
        <v>733</v>
      </c>
      <c r="E291" t="s">
        <v>885</v>
      </c>
      <c r="F291" t="s">
        <v>117</v>
      </c>
      <c r="G291" t="s">
        <v>95</v>
      </c>
      <c r="H291" s="2">
        <v>3500</v>
      </c>
      <c r="I291" s="2">
        <v>3500</v>
      </c>
      <c r="J291" s="2">
        <v>3534.68</v>
      </c>
      <c r="K291">
        <v>0</v>
      </c>
      <c r="L291">
        <v>0</v>
      </c>
      <c r="M291">
        <v>0</v>
      </c>
      <c r="N291" s="2">
        <v>3534.68</v>
      </c>
      <c r="O291" s="2">
        <v>3534.68</v>
      </c>
      <c r="P291" s="1">
        <v>45314</v>
      </c>
      <c r="Q291" s="1">
        <v>45301</v>
      </c>
      <c r="R291" s="1">
        <v>45422</v>
      </c>
      <c r="S291" s="1">
        <v>45422</v>
      </c>
      <c r="T291" s="1">
        <v>45399</v>
      </c>
      <c r="U291" s="1">
        <v>45400</v>
      </c>
      <c r="V291" s="1">
        <v>45400</v>
      </c>
      <c r="W291" t="s">
        <v>155</v>
      </c>
      <c r="X291" t="s">
        <v>221</v>
      </c>
      <c r="Y291">
        <v>11110</v>
      </c>
      <c r="Z291" t="s">
        <v>160</v>
      </c>
      <c r="AA291">
        <v>2</v>
      </c>
      <c r="AB291" t="s">
        <v>161</v>
      </c>
      <c r="AC291" t="s">
        <v>155</v>
      </c>
      <c r="AD291" t="s">
        <v>162</v>
      </c>
      <c r="AE291" t="s">
        <v>359</v>
      </c>
      <c r="AF291" t="s">
        <v>360</v>
      </c>
      <c r="AG291" t="s">
        <v>361</v>
      </c>
    </row>
    <row r="292" spans="1:34" x14ac:dyDescent="0.25">
      <c r="A292">
        <v>16276</v>
      </c>
      <c r="B292" t="s">
        <v>246</v>
      </c>
      <c r="C292" t="s">
        <v>1</v>
      </c>
      <c r="D292" t="s">
        <v>199</v>
      </c>
      <c r="E292" t="s">
        <v>292</v>
      </c>
      <c r="F292" t="s">
        <v>117</v>
      </c>
      <c r="G292" t="s">
        <v>103</v>
      </c>
      <c r="H292" s="2">
        <v>3000</v>
      </c>
      <c r="I292" s="2">
        <v>3000</v>
      </c>
      <c r="J292" s="2">
        <v>3100.81</v>
      </c>
      <c r="K292">
        <v>0</v>
      </c>
      <c r="L292">
        <v>0</v>
      </c>
      <c r="M292">
        <v>0</v>
      </c>
      <c r="N292" s="2">
        <v>3100.81</v>
      </c>
      <c r="O292" s="2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155</v>
      </c>
      <c r="X292" t="s">
        <v>221</v>
      </c>
      <c r="Y292">
        <v>11093</v>
      </c>
      <c r="Z292" t="s">
        <v>160</v>
      </c>
      <c r="AA292">
        <v>2</v>
      </c>
      <c r="AB292" t="s">
        <v>161</v>
      </c>
      <c r="AC292" t="s">
        <v>155</v>
      </c>
      <c r="AD292" t="s">
        <v>162</v>
      </c>
      <c r="AE292" t="s">
        <v>359</v>
      </c>
      <c r="AF292" t="s">
        <v>360</v>
      </c>
      <c r="AG292" t="s">
        <v>361</v>
      </c>
    </row>
    <row r="293" spans="1:34" x14ac:dyDescent="0.25">
      <c r="A293">
        <v>24992</v>
      </c>
      <c r="B293" t="s">
        <v>246</v>
      </c>
      <c r="C293" t="s">
        <v>1</v>
      </c>
      <c r="D293" t="s">
        <v>831</v>
      </c>
      <c r="E293" t="s">
        <v>954</v>
      </c>
      <c r="F293" t="s">
        <v>117</v>
      </c>
      <c r="G293" t="s">
        <v>950</v>
      </c>
      <c r="H293">
        <v>552.16</v>
      </c>
      <c r="I293">
        <v>552.16</v>
      </c>
      <c r="J293">
        <v>552.16</v>
      </c>
      <c r="K293">
        <v>0</v>
      </c>
      <c r="L293">
        <v>0</v>
      </c>
      <c r="M293">
        <v>0</v>
      </c>
      <c r="N293">
        <v>552.16</v>
      </c>
      <c r="O293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155</v>
      </c>
      <c r="X293" t="s">
        <v>221</v>
      </c>
      <c r="Y293">
        <v>11406</v>
      </c>
      <c r="Z293" t="s">
        <v>160</v>
      </c>
      <c r="AA293">
        <v>2</v>
      </c>
      <c r="AB293" t="s">
        <v>161</v>
      </c>
      <c r="AC293" t="s">
        <v>155</v>
      </c>
      <c r="AD293" t="s">
        <v>162</v>
      </c>
      <c r="AE293" t="s">
        <v>359</v>
      </c>
      <c r="AF293" t="s">
        <v>360</v>
      </c>
      <c r="AG293" t="s">
        <v>361</v>
      </c>
    </row>
    <row r="294" spans="1:34" x14ac:dyDescent="0.25">
      <c r="A294">
        <v>23629</v>
      </c>
      <c r="B294" t="s">
        <v>246</v>
      </c>
      <c r="C294" t="s">
        <v>252</v>
      </c>
      <c r="D294" t="s">
        <v>724</v>
      </c>
      <c r="E294" t="s">
        <v>953</v>
      </c>
      <c r="F294" t="s">
        <v>117</v>
      </c>
      <c r="G294" t="s">
        <v>164</v>
      </c>
      <c r="H294" s="2">
        <v>29350</v>
      </c>
      <c r="I294" s="2">
        <v>29350</v>
      </c>
      <c r="J294" s="2">
        <v>29470.71</v>
      </c>
      <c r="K294">
        <v>0</v>
      </c>
      <c r="L294">
        <v>0</v>
      </c>
      <c r="M294">
        <v>0</v>
      </c>
      <c r="N294" s="2">
        <v>29470.71</v>
      </c>
      <c r="O294" s="2">
        <v>29470.71</v>
      </c>
      <c r="P294" s="1">
        <v>45371</v>
      </c>
      <c r="Q294" s="1">
        <v>45355</v>
      </c>
      <c r="R294" s="1">
        <v>45432</v>
      </c>
      <c r="S294" s="1">
        <v>45432</v>
      </c>
      <c r="T294" s="1">
        <v>45404</v>
      </c>
      <c r="U294" s="1">
        <v>45405</v>
      </c>
      <c r="V294" s="1">
        <v>45405</v>
      </c>
      <c r="W294" t="s">
        <v>155</v>
      </c>
      <c r="X294" t="s">
        <v>221</v>
      </c>
      <c r="Y294">
        <v>11114</v>
      </c>
      <c r="Z294" t="s">
        <v>160</v>
      </c>
      <c r="AA294">
        <v>2</v>
      </c>
      <c r="AB294" t="s">
        <v>161</v>
      </c>
      <c r="AC294" t="s">
        <v>155</v>
      </c>
      <c r="AD294" t="s">
        <v>162</v>
      </c>
      <c r="AE294" t="s">
        <v>359</v>
      </c>
      <c r="AF294" t="s">
        <v>360</v>
      </c>
      <c r="AG294" t="s">
        <v>361</v>
      </c>
    </row>
    <row r="295" spans="1:34" x14ac:dyDescent="0.25">
      <c r="A295">
        <v>23243</v>
      </c>
      <c r="B295" t="s">
        <v>246</v>
      </c>
      <c r="C295" t="s">
        <v>1</v>
      </c>
      <c r="D295" t="s">
        <v>833</v>
      </c>
      <c r="E295" t="s">
        <v>928</v>
      </c>
      <c r="F295" t="s">
        <v>117</v>
      </c>
      <c r="G295" t="s">
        <v>91</v>
      </c>
      <c r="H295" s="2">
        <v>4000</v>
      </c>
      <c r="I295" s="2">
        <v>4000</v>
      </c>
      <c r="J295" s="2">
        <v>4027.29</v>
      </c>
      <c r="K295">
        <v>0</v>
      </c>
      <c r="L295">
        <v>0</v>
      </c>
      <c r="M295">
        <v>0</v>
      </c>
      <c r="N295" s="2">
        <v>4027.29</v>
      </c>
      <c r="O295" s="2">
        <v>4027.29</v>
      </c>
      <c r="P295" s="1">
        <v>45345</v>
      </c>
      <c r="Q295" s="1">
        <v>45337</v>
      </c>
      <c r="R295" s="1">
        <v>45432</v>
      </c>
      <c r="S295" s="1">
        <v>45432</v>
      </c>
      <c r="T295" s="1">
        <v>45432</v>
      </c>
      <c r="U295" s="1">
        <v>45433</v>
      </c>
      <c r="V295" s="1">
        <v>45433</v>
      </c>
      <c r="W295" t="s">
        <v>155</v>
      </c>
      <c r="X295" t="s">
        <v>221</v>
      </c>
      <c r="Y295">
        <v>11112</v>
      </c>
      <c r="Z295" t="s">
        <v>160</v>
      </c>
      <c r="AA295">
        <v>2</v>
      </c>
      <c r="AB295" t="s">
        <v>161</v>
      </c>
      <c r="AC295" t="s">
        <v>155</v>
      </c>
      <c r="AD295" t="s">
        <v>162</v>
      </c>
      <c r="AE295" t="s">
        <v>359</v>
      </c>
      <c r="AF295" t="s">
        <v>360</v>
      </c>
      <c r="AG295" t="s">
        <v>361</v>
      </c>
    </row>
    <row r="296" spans="1:34" x14ac:dyDescent="0.25">
      <c r="A296">
        <v>24996</v>
      </c>
      <c r="B296" t="s">
        <v>246</v>
      </c>
      <c r="C296" t="s">
        <v>252</v>
      </c>
      <c r="D296" t="s">
        <v>724</v>
      </c>
      <c r="E296" t="s">
        <v>953</v>
      </c>
      <c r="F296" t="s">
        <v>117</v>
      </c>
      <c r="G296" t="s">
        <v>88</v>
      </c>
      <c r="H296" s="2">
        <v>29470.71</v>
      </c>
      <c r="I296" s="2">
        <v>29470.71</v>
      </c>
      <c r="J296" s="2">
        <v>29470.71</v>
      </c>
      <c r="K296">
        <v>0</v>
      </c>
      <c r="L296">
        <v>0</v>
      </c>
      <c r="M296">
        <v>0</v>
      </c>
      <c r="N296" s="2">
        <v>29470.71</v>
      </c>
      <c r="O296" s="2">
        <v>29470.71</v>
      </c>
      <c r="P296" s="1">
        <v>45429</v>
      </c>
      <c r="Q296" s="1">
        <v>45429</v>
      </c>
      <c r="R296" s="1">
        <v>45432</v>
      </c>
      <c r="S296" s="1">
        <v>45432</v>
      </c>
      <c r="T296" s="1">
        <v>45432</v>
      </c>
      <c r="U296" s="1">
        <v>45433</v>
      </c>
      <c r="V296" s="1">
        <v>45433</v>
      </c>
      <c r="W296" t="s">
        <v>155</v>
      </c>
      <c r="X296" t="s">
        <v>221</v>
      </c>
      <c r="Y296">
        <v>11410</v>
      </c>
      <c r="Z296" t="s">
        <v>160</v>
      </c>
      <c r="AA296">
        <v>2</v>
      </c>
      <c r="AB296" t="s">
        <v>161</v>
      </c>
      <c r="AC296" t="s">
        <v>155</v>
      </c>
      <c r="AD296" t="s">
        <v>162</v>
      </c>
      <c r="AE296" t="s">
        <v>359</v>
      </c>
      <c r="AF296" t="s">
        <v>360</v>
      </c>
      <c r="AG296" t="s">
        <v>361</v>
      </c>
    </row>
    <row r="297" spans="1:34" x14ac:dyDescent="0.25">
      <c r="A297">
        <v>19450</v>
      </c>
      <c r="B297" t="s">
        <v>246</v>
      </c>
      <c r="C297" t="s">
        <v>252</v>
      </c>
      <c r="D297" t="s">
        <v>262</v>
      </c>
      <c r="E297" t="s">
        <v>613</v>
      </c>
      <c r="F297" t="s">
        <v>117</v>
      </c>
      <c r="G297" t="s">
        <v>95</v>
      </c>
      <c r="H297" s="2">
        <v>500</v>
      </c>
      <c r="I297" s="2">
        <v>500</v>
      </c>
      <c r="J297" s="2">
        <v>508.03</v>
      </c>
      <c r="K297">
        <v>10.16</v>
      </c>
      <c r="L297">
        <v>0</v>
      </c>
      <c r="M297">
        <v>0</v>
      </c>
      <c r="N297" s="2">
        <v>518.19000000000005</v>
      </c>
      <c r="O297" s="2">
        <v>518.36</v>
      </c>
      <c r="P297" s="1">
        <v>45218</v>
      </c>
      <c r="Q297" s="1">
        <v>45211</v>
      </c>
      <c r="R297" s="1">
        <v>45432</v>
      </c>
      <c r="S297" s="1">
        <v>45432</v>
      </c>
      <c r="T297" s="1">
        <v>45433</v>
      </c>
      <c r="U297" s="1">
        <v>45434</v>
      </c>
      <c r="V297" s="1">
        <v>45434</v>
      </c>
      <c r="W297" t="s">
        <v>155</v>
      </c>
      <c r="X297" t="s">
        <v>221</v>
      </c>
      <c r="Y297">
        <v>11106</v>
      </c>
      <c r="Z297" t="s">
        <v>160</v>
      </c>
      <c r="AA297">
        <v>2</v>
      </c>
      <c r="AB297" t="s">
        <v>161</v>
      </c>
      <c r="AC297" t="s">
        <v>155</v>
      </c>
      <c r="AD297" t="s">
        <v>162</v>
      </c>
      <c r="AE297" t="s">
        <v>359</v>
      </c>
      <c r="AF297" t="s">
        <v>360</v>
      </c>
      <c r="AG297" t="s">
        <v>361</v>
      </c>
    </row>
    <row r="298" spans="1:34" x14ac:dyDescent="0.25">
      <c r="A298">
        <v>19521</v>
      </c>
      <c r="B298" t="s">
        <v>246</v>
      </c>
      <c r="C298" t="s">
        <v>252</v>
      </c>
      <c r="D298" t="s">
        <v>272</v>
      </c>
      <c r="E298" t="s">
        <v>668</v>
      </c>
      <c r="F298" t="s">
        <v>117</v>
      </c>
      <c r="G298" t="s">
        <v>97</v>
      </c>
      <c r="H298" s="2">
        <v>3000</v>
      </c>
      <c r="I298" s="2">
        <v>3000</v>
      </c>
      <c r="J298" s="2">
        <v>3048.2</v>
      </c>
      <c r="K298">
        <v>0</v>
      </c>
      <c r="L298">
        <v>0</v>
      </c>
      <c r="M298">
        <v>0</v>
      </c>
      <c r="N298" s="2">
        <v>3048.2</v>
      </c>
      <c r="O298" s="2">
        <v>3048.2</v>
      </c>
      <c r="P298" s="1">
        <v>45229</v>
      </c>
      <c r="Q298" s="1">
        <v>45220</v>
      </c>
      <c r="R298" s="1">
        <v>45432</v>
      </c>
      <c r="S298" s="1">
        <v>45432</v>
      </c>
      <c r="T298" s="1">
        <v>45432</v>
      </c>
      <c r="U298" s="1">
        <v>45433</v>
      </c>
      <c r="V298" s="1">
        <v>45433</v>
      </c>
      <c r="W298" t="s">
        <v>155</v>
      </c>
      <c r="X298" t="s">
        <v>221</v>
      </c>
      <c r="Y298">
        <v>11107</v>
      </c>
      <c r="Z298" t="s">
        <v>160</v>
      </c>
      <c r="AA298">
        <v>2</v>
      </c>
      <c r="AB298" t="s">
        <v>161</v>
      </c>
      <c r="AC298" t="s">
        <v>155</v>
      </c>
      <c r="AD298" t="s">
        <v>162</v>
      </c>
      <c r="AE298" t="s">
        <v>359</v>
      </c>
      <c r="AF298" t="s">
        <v>360</v>
      </c>
      <c r="AG298" t="s">
        <v>361</v>
      </c>
    </row>
    <row r="299" spans="1:34" x14ac:dyDescent="0.25">
      <c r="A299">
        <v>18151</v>
      </c>
      <c r="B299" t="s">
        <v>246</v>
      </c>
      <c r="C299" t="s">
        <v>1</v>
      </c>
      <c r="D299" t="s">
        <v>286</v>
      </c>
      <c r="E299" t="s">
        <v>616</v>
      </c>
      <c r="F299" t="s">
        <v>117</v>
      </c>
      <c r="G299" t="s">
        <v>93</v>
      </c>
      <c r="H299" s="2">
        <v>5200</v>
      </c>
      <c r="I299" s="2">
        <v>5200</v>
      </c>
      <c r="J299" s="2">
        <v>5292.31</v>
      </c>
      <c r="K299">
        <v>0</v>
      </c>
      <c r="L299">
        <v>0</v>
      </c>
      <c r="M299">
        <v>0</v>
      </c>
      <c r="N299" s="2">
        <v>5292.31</v>
      </c>
      <c r="O299" s="2">
        <v>5292.31</v>
      </c>
      <c r="P299" s="1">
        <v>45191</v>
      </c>
      <c r="Q299" s="1">
        <v>45186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155</v>
      </c>
      <c r="X299" t="s">
        <v>221</v>
      </c>
      <c r="Y299">
        <v>11103</v>
      </c>
      <c r="Z299" t="s">
        <v>160</v>
      </c>
      <c r="AA299">
        <v>2</v>
      </c>
      <c r="AB299" t="s">
        <v>161</v>
      </c>
      <c r="AC299" t="s">
        <v>155</v>
      </c>
      <c r="AD299" t="s">
        <v>162</v>
      </c>
      <c r="AE299" t="s">
        <v>359</v>
      </c>
      <c r="AF299" t="s">
        <v>360</v>
      </c>
      <c r="AG299" t="s">
        <v>361</v>
      </c>
    </row>
    <row r="300" spans="1:34" x14ac:dyDescent="0.25">
      <c r="A300">
        <v>18138</v>
      </c>
      <c r="B300" t="s">
        <v>246</v>
      </c>
      <c r="C300" t="s">
        <v>1</v>
      </c>
      <c r="D300" t="s">
        <v>198</v>
      </c>
      <c r="E300" t="s">
        <v>965</v>
      </c>
      <c r="F300" t="s">
        <v>117</v>
      </c>
      <c r="G300" t="s">
        <v>96</v>
      </c>
      <c r="H300" s="2">
        <v>3000</v>
      </c>
      <c r="I300" s="2">
        <v>3000</v>
      </c>
      <c r="J300" s="2">
        <v>3053.26</v>
      </c>
      <c r="K300">
        <v>0</v>
      </c>
      <c r="L300">
        <v>0</v>
      </c>
      <c r="M300">
        <v>0</v>
      </c>
      <c r="N300" s="2">
        <v>3053.26</v>
      </c>
      <c r="O300" s="2">
        <v>3053.26</v>
      </c>
      <c r="P300" s="1">
        <v>45190</v>
      </c>
      <c r="Q300" s="1">
        <v>45172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155</v>
      </c>
      <c r="X300" t="s">
        <v>221</v>
      </c>
      <c r="Y300">
        <v>11102</v>
      </c>
      <c r="Z300" t="s">
        <v>160</v>
      </c>
      <c r="AA300">
        <v>2</v>
      </c>
      <c r="AB300" t="s">
        <v>161</v>
      </c>
      <c r="AC300" t="s">
        <v>155</v>
      </c>
      <c r="AD300" t="s">
        <v>162</v>
      </c>
      <c r="AE300" t="s">
        <v>359</v>
      </c>
      <c r="AF300" t="s">
        <v>360</v>
      </c>
      <c r="AG300" t="s">
        <v>361</v>
      </c>
    </row>
    <row r="301" spans="1:34" x14ac:dyDescent="0.25">
      <c r="A301">
        <v>25056</v>
      </c>
      <c r="B301" t="s">
        <v>246</v>
      </c>
      <c r="C301" t="s">
        <v>1</v>
      </c>
      <c r="D301" t="s">
        <v>790</v>
      </c>
      <c r="E301" t="s">
        <v>1115</v>
      </c>
      <c r="F301" t="s">
        <v>117</v>
      </c>
      <c r="G301" t="s">
        <v>87</v>
      </c>
      <c r="H301">
        <v>26307.59</v>
      </c>
      <c r="I301">
        <v>26307.59</v>
      </c>
      <c r="J301">
        <v>26307.59</v>
      </c>
      <c r="K301">
        <v>0</v>
      </c>
      <c r="L301">
        <v>0</v>
      </c>
      <c r="M301">
        <v>0</v>
      </c>
      <c r="N301">
        <v>26307.59</v>
      </c>
      <c r="O301">
        <v>26307.59</v>
      </c>
      <c r="P301" s="1">
        <v>45435</v>
      </c>
      <c r="Q301" s="1">
        <v>45432</v>
      </c>
      <c r="R301" s="1">
        <v>45432</v>
      </c>
      <c r="S301" s="1">
        <v>45432</v>
      </c>
      <c r="T301" s="1">
        <v>45432</v>
      </c>
      <c r="U301" s="1">
        <v>45432</v>
      </c>
      <c r="V301" s="1">
        <v>45435</v>
      </c>
      <c r="W301" t="s">
        <v>155</v>
      </c>
      <c r="X301" t="s">
        <v>159</v>
      </c>
      <c r="Z301" t="s">
        <v>163</v>
      </c>
      <c r="AA301">
        <v>2</v>
      </c>
      <c r="AB301" t="s">
        <v>1037</v>
      </c>
      <c r="AC301" t="s">
        <v>155</v>
      </c>
      <c r="AD301" t="s">
        <v>162</v>
      </c>
      <c r="AE301" t="s">
        <v>359</v>
      </c>
      <c r="AF301" t="s">
        <v>360</v>
      </c>
      <c r="AG301" t="s">
        <v>361</v>
      </c>
      <c r="AH301" t="s">
        <v>191</v>
      </c>
    </row>
    <row r="302" spans="1:34" x14ac:dyDescent="0.25">
      <c r="A302">
        <v>25057</v>
      </c>
      <c r="B302" t="s">
        <v>246</v>
      </c>
      <c r="C302" t="s">
        <v>1</v>
      </c>
      <c r="D302" t="s">
        <v>790</v>
      </c>
      <c r="E302" t="s">
        <v>1115</v>
      </c>
      <c r="F302" t="s">
        <v>117</v>
      </c>
      <c r="G302" t="s">
        <v>87</v>
      </c>
      <c r="H302" s="2">
        <v>26307.59</v>
      </c>
      <c r="I302" s="2">
        <v>26307.59</v>
      </c>
      <c r="J302" s="2">
        <v>26307.59</v>
      </c>
      <c r="K302">
        <v>0</v>
      </c>
      <c r="L302">
        <v>0</v>
      </c>
      <c r="M302">
        <v>0</v>
      </c>
      <c r="N302" s="2">
        <v>26307.59</v>
      </c>
      <c r="O302" s="2">
        <v>26307.59</v>
      </c>
      <c r="P302" s="1">
        <v>45435</v>
      </c>
      <c r="Q302" s="1">
        <v>45432</v>
      </c>
      <c r="R302" s="1">
        <v>45432</v>
      </c>
      <c r="S302" s="1">
        <v>45432</v>
      </c>
      <c r="T302" s="1">
        <v>45433</v>
      </c>
      <c r="U302" s="1">
        <v>45433</v>
      </c>
      <c r="V302" s="1">
        <v>45435</v>
      </c>
      <c r="W302" t="s">
        <v>155</v>
      </c>
      <c r="X302" t="s">
        <v>159</v>
      </c>
      <c r="Z302" t="s">
        <v>163</v>
      </c>
      <c r="AA302">
        <v>2</v>
      </c>
      <c r="AB302" t="s">
        <v>1037</v>
      </c>
      <c r="AC302" t="s">
        <v>155</v>
      </c>
      <c r="AD302" t="s">
        <v>162</v>
      </c>
      <c r="AE302" t="s">
        <v>359</v>
      </c>
      <c r="AF302" t="s">
        <v>360</v>
      </c>
      <c r="AG302" t="s">
        <v>361</v>
      </c>
      <c r="AH302" t="s">
        <v>191</v>
      </c>
    </row>
    <row r="303" spans="1:34" x14ac:dyDescent="0.25">
      <c r="A303">
        <v>25061</v>
      </c>
      <c r="B303" t="s">
        <v>246</v>
      </c>
      <c r="C303" t="s">
        <v>1</v>
      </c>
      <c r="D303" t="s">
        <v>826</v>
      </c>
      <c r="E303" t="s">
        <v>881</v>
      </c>
      <c r="F303" t="s">
        <v>117</v>
      </c>
      <c r="G303" t="s">
        <v>950</v>
      </c>
      <c r="H303" s="2">
        <v>29852.57</v>
      </c>
      <c r="I303" s="2">
        <v>29852.57</v>
      </c>
      <c r="J303" s="2">
        <v>29852.57</v>
      </c>
      <c r="K303">
        <v>0</v>
      </c>
      <c r="L303">
        <v>0</v>
      </c>
      <c r="M303">
        <v>0</v>
      </c>
      <c r="N303" s="2">
        <v>29852.57</v>
      </c>
      <c r="O303" s="2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155</v>
      </c>
      <c r="X303" t="s">
        <v>221</v>
      </c>
      <c r="Y303">
        <v>11420</v>
      </c>
      <c r="Z303" t="s">
        <v>160</v>
      </c>
      <c r="AA303">
        <v>2</v>
      </c>
      <c r="AB303" t="s">
        <v>161</v>
      </c>
      <c r="AC303" t="s">
        <v>155</v>
      </c>
      <c r="AD303" t="s">
        <v>162</v>
      </c>
      <c r="AE303" t="s">
        <v>359</v>
      </c>
      <c r="AF303" t="s">
        <v>360</v>
      </c>
      <c r="AG303" t="s">
        <v>361</v>
      </c>
    </row>
    <row r="304" spans="1:34" x14ac:dyDescent="0.25">
      <c r="A304">
        <v>22827</v>
      </c>
      <c r="B304" t="s">
        <v>246</v>
      </c>
      <c r="C304" t="s">
        <v>1</v>
      </c>
      <c r="D304" t="s">
        <v>826</v>
      </c>
      <c r="E304" t="s">
        <v>881</v>
      </c>
      <c r="F304" t="s">
        <v>117</v>
      </c>
      <c r="G304" t="s">
        <v>92</v>
      </c>
      <c r="H304" s="2">
        <v>7000</v>
      </c>
      <c r="I304" s="2">
        <v>7000</v>
      </c>
      <c r="J304" s="2">
        <v>7069.37</v>
      </c>
      <c r="K304">
        <v>0</v>
      </c>
      <c r="L304">
        <v>0</v>
      </c>
      <c r="M304">
        <v>0</v>
      </c>
      <c r="N304" s="2">
        <v>7069.37</v>
      </c>
      <c r="O304" s="2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155</v>
      </c>
      <c r="X304" t="s">
        <v>221</v>
      </c>
      <c r="Y304">
        <v>11111</v>
      </c>
      <c r="Z304" t="s">
        <v>160</v>
      </c>
      <c r="AA304">
        <v>2</v>
      </c>
      <c r="AB304" t="s">
        <v>161</v>
      </c>
      <c r="AC304" t="s">
        <v>155</v>
      </c>
      <c r="AD304" t="s">
        <v>162</v>
      </c>
      <c r="AE304" t="s">
        <v>359</v>
      </c>
      <c r="AF304" t="s">
        <v>360</v>
      </c>
      <c r="AG304" t="s">
        <v>361</v>
      </c>
    </row>
    <row r="305" spans="1:34" x14ac:dyDescent="0.25">
      <c r="A305">
        <v>21865</v>
      </c>
      <c r="B305" t="s">
        <v>246</v>
      </c>
      <c r="C305" t="s">
        <v>1</v>
      </c>
      <c r="D305" t="s">
        <v>296</v>
      </c>
      <c r="E305" t="s">
        <v>690</v>
      </c>
      <c r="F305" t="s">
        <v>117</v>
      </c>
      <c r="G305" t="s">
        <v>92</v>
      </c>
      <c r="H305" s="2">
        <v>5500</v>
      </c>
      <c r="I305" s="2">
        <v>5500</v>
      </c>
      <c r="J305" s="2">
        <v>5569.3</v>
      </c>
      <c r="K305">
        <v>0</v>
      </c>
      <c r="L305">
        <v>0</v>
      </c>
      <c r="M305">
        <v>0</v>
      </c>
      <c r="N305" s="2">
        <v>5569.3</v>
      </c>
      <c r="O305" s="2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155</v>
      </c>
      <c r="X305" t="s">
        <v>221</v>
      </c>
      <c r="Y305">
        <v>11109</v>
      </c>
      <c r="Z305" t="s">
        <v>160</v>
      </c>
      <c r="AA305">
        <v>2</v>
      </c>
      <c r="AB305" t="s">
        <v>161</v>
      </c>
      <c r="AC305" t="s">
        <v>155</v>
      </c>
      <c r="AD305" t="s">
        <v>162</v>
      </c>
      <c r="AE305" t="s">
        <v>359</v>
      </c>
      <c r="AF305" t="s">
        <v>360</v>
      </c>
      <c r="AG305" t="s">
        <v>361</v>
      </c>
    </row>
    <row r="306" spans="1:34" x14ac:dyDescent="0.25">
      <c r="A306">
        <v>19277</v>
      </c>
      <c r="B306" t="s">
        <v>246</v>
      </c>
      <c r="C306" t="s">
        <v>1</v>
      </c>
      <c r="D306" t="s">
        <v>285</v>
      </c>
      <c r="E306" t="s">
        <v>615</v>
      </c>
      <c r="F306" t="s">
        <v>117</v>
      </c>
      <c r="G306" t="s">
        <v>96</v>
      </c>
      <c r="H306" s="2">
        <v>4900</v>
      </c>
      <c r="I306" s="2">
        <v>4900</v>
      </c>
      <c r="J306" s="2">
        <v>4986.9799999999996</v>
      </c>
      <c r="K306">
        <v>0</v>
      </c>
      <c r="L306">
        <v>0</v>
      </c>
      <c r="M306">
        <v>0</v>
      </c>
      <c r="N306" s="2">
        <v>4986.9799999999996</v>
      </c>
      <c r="O306" s="2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155</v>
      </c>
      <c r="X306" t="s">
        <v>221</v>
      </c>
      <c r="Y306">
        <v>11104</v>
      </c>
      <c r="Z306" t="s">
        <v>160</v>
      </c>
      <c r="AA306">
        <v>2</v>
      </c>
      <c r="AB306" t="s">
        <v>161</v>
      </c>
      <c r="AC306" t="s">
        <v>155</v>
      </c>
      <c r="AD306" t="s">
        <v>162</v>
      </c>
      <c r="AE306" t="s">
        <v>359</v>
      </c>
      <c r="AF306" t="s">
        <v>360</v>
      </c>
      <c r="AG306" t="s">
        <v>361</v>
      </c>
    </row>
    <row r="307" spans="1:34" x14ac:dyDescent="0.25">
      <c r="A307">
        <v>23251</v>
      </c>
      <c r="B307" t="s">
        <v>246</v>
      </c>
      <c r="C307" t="s">
        <v>252</v>
      </c>
      <c r="D307" t="s">
        <v>742</v>
      </c>
      <c r="E307" t="s">
        <v>926</v>
      </c>
      <c r="F307" t="s">
        <v>117</v>
      </c>
      <c r="G307" t="s">
        <v>88</v>
      </c>
      <c r="H307" s="2">
        <v>10250</v>
      </c>
      <c r="I307" s="2">
        <v>10250</v>
      </c>
      <c r="J307" s="2">
        <v>10319.94</v>
      </c>
      <c r="K307">
        <v>0</v>
      </c>
      <c r="L307">
        <v>0</v>
      </c>
      <c r="M307">
        <v>0</v>
      </c>
      <c r="N307" s="2">
        <v>10319.94</v>
      </c>
      <c r="O307" s="2">
        <v>10319.94</v>
      </c>
      <c r="P307" s="1">
        <v>45345</v>
      </c>
      <c r="Q307" s="1">
        <v>45331</v>
      </c>
      <c r="R307" s="1">
        <v>45442</v>
      </c>
      <c r="S307" s="1">
        <v>45442</v>
      </c>
      <c r="T307" s="1">
        <v>45443</v>
      </c>
      <c r="U307" s="1">
        <v>45446</v>
      </c>
      <c r="V307" s="1">
        <v>45446</v>
      </c>
      <c r="W307" t="s">
        <v>155</v>
      </c>
      <c r="X307" t="s">
        <v>221</v>
      </c>
      <c r="Y307">
        <v>11113</v>
      </c>
      <c r="Z307" t="s">
        <v>160</v>
      </c>
      <c r="AA307">
        <v>2</v>
      </c>
      <c r="AB307" t="s">
        <v>161</v>
      </c>
      <c r="AC307" t="s">
        <v>155</v>
      </c>
      <c r="AD307" t="s">
        <v>162</v>
      </c>
      <c r="AE307" t="s">
        <v>359</v>
      </c>
      <c r="AF307" t="s">
        <v>360</v>
      </c>
      <c r="AG307" t="s">
        <v>361</v>
      </c>
    </row>
    <row r="308" spans="1:34" x14ac:dyDescent="0.25">
      <c r="A308">
        <v>23811</v>
      </c>
      <c r="B308" t="s">
        <v>246</v>
      </c>
      <c r="C308" t="s">
        <v>1</v>
      </c>
      <c r="D308" t="s">
        <v>824</v>
      </c>
      <c r="E308" t="s">
        <v>955</v>
      </c>
      <c r="F308" t="s">
        <v>117</v>
      </c>
      <c r="G308" t="s">
        <v>88</v>
      </c>
      <c r="H308" s="2">
        <v>5000</v>
      </c>
      <c r="I308" s="2">
        <v>5000</v>
      </c>
      <c r="J308" s="2">
        <v>5020.5600000000004</v>
      </c>
      <c r="K308">
        <v>0</v>
      </c>
      <c r="L308">
        <v>0</v>
      </c>
      <c r="M308">
        <v>0</v>
      </c>
      <c r="N308" s="2">
        <v>5020.5600000000004</v>
      </c>
      <c r="O308" s="2">
        <v>5020.5600000000004</v>
      </c>
      <c r="P308" s="1">
        <v>45377</v>
      </c>
      <c r="Q308" s="1">
        <v>45371</v>
      </c>
      <c r="R308" s="1">
        <v>45442</v>
      </c>
      <c r="S308" s="1">
        <v>45442</v>
      </c>
      <c r="T308" s="1">
        <v>45440</v>
      </c>
      <c r="U308" s="1">
        <v>45441</v>
      </c>
      <c r="V308" s="1">
        <v>45441</v>
      </c>
      <c r="W308" t="s">
        <v>155</v>
      </c>
      <c r="X308" t="s">
        <v>221</v>
      </c>
      <c r="Y308">
        <v>11115</v>
      </c>
      <c r="Z308" t="s">
        <v>160</v>
      </c>
      <c r="AA308">
        <v>2</v>
      </c>
      <c r="AB308" t="s">
        <v>161</v>
      </c>
      <c r="AC308" t="s">
        <v>155</v>
      </c>
      <c r="AD308" t="s">
        <v>162</v>
      </c>
      <c r="AE308" t="s">
        <v>359</v>
      </c>
      <c r="AF308" t="s">
        <v>360</v>
      </c>
      <c r="AG308" t="s">
        <v>361</v>
      </c>
    </row>
    <row r="309" spans="1:34" x14ac:dyDescent="0.25">
      <c r="A309">
        <v>24194</v>
      </c>
      <c r="B309" t="s">
        <v>246</v>
      </c>
      <c r="C309" t="s">
        <v>1</v>
      </c>
      <c r="D309" t="s">
        <v>775</v>
      </c>
      <c r="E309" t="s">
        <v>966</v>
      </c>
      <c r="F309" t="s">
        <v>117</v>
      </c>
      <c r="G309" t="s">
        <v>164</v>
      </c>
      <c r="H309" s="2">
        <v>3404.58</v>
      </c>
      <c r="I309" s="2">
        <v>3404.58</v>
      </c>
      <c r="J309" s="2">
        <v>3418.58</v>
      </c>
      <c r="K309">
        <v>0</v>
      </c>
      <c r="L309">
        <v>0</v>
      </c>
      <c r="M309">
        <v>0</v>
      </c>
      <c r="N309" s="2">
        <v>3418.58</v>
      </c>
      <c r="O309" s="2">
        <v>3418.58</v>
      </c>
      <c r="P309" s="1">
        <v>45383</v>
      </c>
      <c r="Q309" s="1">
        <v>45381</v>
      </c>
      <c r="R309" s="1">
        <v>45442</v>
      </c>
      <c r="S309" s="1">
        <v>45442</v>
      </c>
      <c r="T309" s="1">
        <v>45440</v>
      </c>
      <c r="U309" s="1">
        <v>45441</v>
      </c>
      <c r="V309" s="1">
        <v>45441</v>
      </c>
      <c r="W309" t="s">
        <v>155</v>
      </c>
      <c r="X309" t="s">
        <v>221</v>
      </c>
      <c r="Y309">
        <v>11117</v>
      </c>
      <c r="Z309" t="s">
        <v>160</v>
      </c>
      <c r="AA309">
        <v>2</v>
      </c>
      <c r="AB309" t="s">
        <v>161</v>
      </c>
      <c r="AC309" t="s">
        <v>155</v>
      </c>
      <c r="AD309" t="s">
        <v>162</v>
      </c>
      <c r="AE309" t="s">
        <v>359</v>
      </c>
      <c r="AF309" t="s">
        <v>360</v>
      </c>
      <c r="AG309" t="s">
        <v>361</v>
      </c>
    </row>
    <row r="310" spans="1:34" x14ac:dyDescent="0.25">
      <c r="A310">
        <v>24380</v>
      </c>
      <c r="B310" t="s">
        <v>246</v>
      </c>
      <c r="C310" t="s">
        <v>252</v>
      </c>
      <c r="D310" t="s">
        <v>738</v>
      </c>
      <c r="E310" t="s">
        <v>964</v>
      </c>
      <c r="F310" t="s">
        <v>117</v>
      </c>
      <c r="G310" t="s">
        <v>88</v>
      </c>
      <c r="H310" s="2">
        <v>600</v>
      </c>
      <c r="I310" s="2">
        <v>600</v>
      </c>
      <c r="J310" s="2">
        <v>601.67999999999995</v>
      </c>
      <c r="K310">
        <v>0</v>
      </c>
      <c r="L310">
        <v>0</v>
      </c>
      <c r="M310">
        <v>0</v>
      </c>
      <c r="N310" s="2">
        <v>601.67999999999995</v>
      </c>
      <c r="O310" s="2">
        <v>601.67999999999995</v>
      </c>
      <c r="P310" s="1">
        <v>45399</v>
      </c>
      <c r="Q310" s="1">
        <v>45391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155</v>
      </c>
      <c r="X310" t="s">
        <v>221</v>
      </c>
      <c r="Y310">
        <v>11120</v>
      </c>
      <c r="Z310" t="s">
        <v>160</v>
      </c>
      <c r="AA310">
        <v>2</v>
      </c>
      <c r="AB310" t="s">
        <v>1037</v>
      </c>
      <c r="AC310" t="s">
        <v>155</v>
      </c>
      <c r="AD310" t="s">
        <v>162</v>
      </c>
      <c r="AE310" t="s">
        <v>359</v>
      </c>
      <c r="AF310" t="s">
        <v>360</v>
      </c>
      <c r="AG310" t="s">
        <v>361</v>
      </c>
    </row>
    <row r="311" spans="1:34" x14ac:dyDescent="0.25">
      <c r="A311">
        <v>17169</v>
      </c>
      <c r="B311" t="s">
        <v>246</v>
      </c>
      <c r="C311" t="s">
        <v>1</v>
      </c>
      <c r="D311" t="s">
        <v>204</v>
      </c>
      <c r="E311" t="s">
        <v>411</v>
      </c>
      <c r="F311" t="s">
        <v>117</v>
      </c>
      <c r="G311" t="s">
        <v>98</v>
      </c>
      <c r="H311" s="2">
        <v>4000</v>
      </c>
      <c r="I311" s="2">
        <v>4000</v>
      </c>
      <c r="J311" s="2">
        <v>4104.2</v>
      </c>
      <c r="K311">
        <v>0</v>
      </c>
      <c r="L311">
        <v>0</v>
      </c>
      <c r="M311">
        <v>0</v>
      </c>
      <c r="N311" s="2">
        <v>4104.2</v>
      </c>
      <c r="O311" s="2">
        <v>4104.2</v>
      </c>
      <c r="P311" s="1">
        <v>45140</v>
      </c>
      <c r="Q311" s="1">
        <v>45129</v>
      </c>
      <c r="R311" s="1">
        <v>45442</v>
      </c>
      <c r="S311" s="1">
        <v>45442</v>
      </c>
      <c r="T311" s="1">
        <v>45439</v>
      </c>
      <c r="U311" s="1">
        <v>45440</v>
      </c>
      <c r="V311" s="1">
        <v>45440</v>
      </c>
      <c r="W311" t="s">
        <v>155</v>
      </c>
      <c r="X311" t="s">
        <v>221</v>
      </c>
      <c r="Y311">
        <v>11096</v>
      </c>
      <c r="Z311" t="s">
        <v>160</v>
      </c>
      <c r="AA311">
        <v>2</v>
      </c>
      <c r="AB311" t="s">
        <v>161</v>
      </c>
      <c r="AC311" t="s">
        <v>155</v>
      </c>
      <c r="AD311" t="s">
        <v>162</v>
      </c>
      <c r="AE311" t="s">
        <v>359</v>
      </c>
      <c r="AF311" t="s">
        <v>360</v>
      </c>
      <c r="AG311" t="s">
        <v>361</v>
      </c>
    </row>
    <row r="312" spans="1:34" x14ac:dyDescent="0.25">
      <c r="A312">
        <v>16741</v>
      </c>
      <c r="B312" t="s">
        <v>246</v>
      </c>
      <c r="C312" t="s">
        <v>1</v>
      </c>
      <c r="D312" t="s">
        <v>284</v>
      </c>
      <c r="E312" t="s">
        <v>367</v>
      </c>
      <c r="F312" t="s">
        <v>117</v>
      </c>
      <c r="G312" t="s">
        <v>99</v>
      </c>
      <c r="H312">
        <v>1000</v>
      </c>
      <c r="I312">
        <v>1000</v>
      </c>
      <c r="J312">
        <v>1032.1199999999999</v>
      </c>
      <c r="K312">
        <v>0</v>
      </c>
      <c r="L312">
        <v>0</v>
      </c>
      <c r="M312">
        <v>0</v>
      </c>
      <c r="N312">
        <v>1032.1199999999999</v>
      </c>
      <c r="O312">
        <v>1032.1199999999999</v>
      </c>
      <c r="P312" s="1">
        <v>45110</v>
      </c>
      <c r="Q312" s="1">
        <v>45094</v>
      </c>
      <c r="R312" s="1">
        <v>45442</v>
      </c>
      <c r="S312" s="1">
        <v>45442</v>
      </c>
      <c r="T312" s="1">
        <v>45443</v>
      </c>
      <c r="U312" s="1">
        <v>45446</v>
      </c>
      <c r="V312" s="1">
        <v>45446</v>
      </c>
      <c r="W312" t="s">
        <v>155</v>
      </c>
      <c r="X312" t="s">
        <v>221</v>
      </c>
      <c r="Y312">
        <v>11095</v>
      </c>
      <c r="Z312" t="s">
        <v>160</v>
      </c>
      <c r="AA312">
        <v>2</v>
      </c>
      <c r="AB312" t="s">
        <v>161</v>
      </c>
      <c r="AC312" t="s">
        <v>155</v>
      </c>
      <c r="AD312" t="s">
        <v>162</v>
      </c>
      <c r="AE312" t="s">
        <v>359</v>
      </c>
      <c r="AF312" t="s">
        <v>360</v>
      </c>
      <c r="AG312" t="s">
        <v>361</v>
      </c>
    </row>
    <row r="313" spans="1:34" x14ac:dyDescent="0.25">
      <c r="A313">
        <v>16026</v>
      </c>
      <c r="B313" t="s">
        <v>246</v>
      </c>
      <c r="C313" t="s">
        <v>1</v>
      </c>
      <c r="D313" t="s">
        <v>202</v>
      </c>
      <c r="E313" t="s">
        <v>294</v>
      </c>
      <c r="F313" t="s">
        <v>117</v>
      </c>
      <c r="G313" t="s">
        <v>102</v>
      </c>
      <c r="H313" s="2">
        <v>1500</v>
      </c>
      <c r="I313" s="2">
        <v>1500</v>
      </c>
      <c r="J313" s="2">
        <v>1550.4</v>
      </c>
      <c r="K313">
        <v>0</v>
      </c>
      <c r="L313">
        <v>0</v>
      </c>
      <c r="M313">
        <v>0</v>
      </c>
      <c r="N313" s="2">
        <v>1550.4</v>
      </c>
      <c r="O313" s="2">
        <v>1550.4</v>
      </c>
      <c r="P313" s="1">
        <v>45057</v>
      </c>
      <c r="Q313" s="1">
        <v>45052</v>
      </c>
      <c r="R313" s="1">
        <v>45442</v>
      </c>
      <c r="S313" s="1">
        <v>45442</v>
      </c>
      <c r="T313" s="1">
        <v>45441</v>
      </c>
      <c r="U313" s="1">
        <v>45443</v>
      </c>
      <c r="V313" s="1">
        <v>45443</v>
      </c>
      <c r="W313" t="s">
        <v>155</v>
      </c>
      <c r="X313" t="s">
        <v>221</v>
      </c>
      <c r="Y313">
        <v>11088</v>
      </c>
      <c r="Z313" t="s">
        <v>160</v>
      </c>
      <c r="AA313">
        <v>2</v>
      </c>
      <c r="AB313" t="s">
        <v>161</v>
      </c>
      <c r="AC313" t="s">
        <v>155</v>
      </c>
      <c r="AD313" t="s">
        <v>162</v>
      </c>
      <c r="AE313" t="s">
        <v>359</v>
      </c>
      <c r="AF313" t="s">
        <v>360</v>
      </c>
      <c r="AG313" t="s">
        <v>361</v>
      </c>
    </row>
    <row r="314" spans="1:34" x14ac:dyDescent="0.25">
      <c r="A314">
        <v>25085</v>
      </c>
      <c r="B314" t="s">
        <v>246</v>
      </c>
      <c r="C314" t="s">
        <v>1</v>
      </c>
      <c r="D314" t="s">
        <v>832</v>
      </c>
      <c r="E314" t="s">
        <v>1116</v>
      </c>
      <c r="F314" t="s">
        <v>117</v>
      </c>
      <c r="G314" t="s">
        <v>87</v>
      </c>
      <c r="H314" s="2">
        <v>202375</v>
      </c>
      <c r="I314" s="2">
        <v>202375</v>
      </c>
      <c r="J314" s="2">
        <v>202375</v>
      </c>
      <c r="K314">
        <v>0</v>
      </c>
      <c r="L314">
        <v>0</v>
      </c>
      <c r="M314">
        <v>0</v>
      </c>
      <c r="N314" s="2">
        <v>202375</v>
      </c>
      <c r="O314" s="2">
        <v>202375</v>
      </c>
      <c r="P314" s="1">
        <v>45443</v>
      </c>
      <c r="Q314" s="1">
        <v>45436</v>
      </c>
      <c r="R314" s="1">
        <v>45442</v>
      </c>
      <c r="S314" s="1">
        <v>45442</v>
      </c>
      <c r="T314" s="1">
        <v>45441</v>
      </c>
      <c r="U314" s="1">
        <v>45441</v>
      </c>
      <c r="V314" s="1">
        <v>45446</v>
      </c>
      <c r="W314" t="s">
        <v>155</v>
      </c>
      <c r="X314" t="s">
        <v>159</v>
      </c>
      <c r="Z314" t="s">
        <v>163</v>
      </c>
      <c r="AA314">
        <v>2</v>
      </c>
      <c r="AB314" t="s">
        <v>1037</v>
      </c>
      <c r="AC314" t="s">
        <v>155</v>
      </c>
      <c r="AD314" t="s">
        <v>162</v>
      </c>
      <c r="AE314" t="s">
        <v>359</v>
      </c>
      <c r="AF314" t="s">
        <v>360</v>
      </c>
      <c r="AG314" t="s">
        <v>361</v>
      </c>
      <c r="AH314" t="s">
        <v>191</v>
      </c>
    </row>
    <row r="315" spans="1:34" x14ac:dyDescent="0.25">
      <c r="A315">
        <v>24759</v>
      </c>
      <c r="B315" t="s">
        <v>246</v>
      </c>
      <c r="C315" t="s">
        <v>1</v>
      </c>
      <c r="D315" t="s">
        <v>795</v>
      </c>
      <c r="E315" t="s">
        <v>1034</v>
      </c>
      <c r="F315" t="s">
        <v>117</v>
      </c>
      <c r="G315" t="s">
        <v>92</v>
      </c>
      <c r="H315" s="2">
        <v>6000</v>
      </c>
      <c r="I315" s="2">
        <v>6000</v>
      </c>
      <c r="J315" s="2">
        <v>6016.76</v>
      </c>
      <c r="K315">
        <v>0</v>
      </c>
      <c r="L315">
        <v>0</v>
      </c>
      <c r="M315">
        <v>0</v>
      </c>
      <c r="N315" s="2">
        <v>6016.76</v>
      </c>
      <c r="O315" s="2">
        <v>6016.76</v>
      </c>
      <c r="P315" s="1">
        <v>45412</v>
      </c>
      <c r="Q315" s="1">
        <v>45407</v>
      </c>
      <c r="R315" s="1">
        <v>45442</v>
      </c>
      <c r="S315" s="1">
        <v>45442</v>
      </c>
      <c r="T315" s="1">
        <v>45443</v>
      </c>
      <c r="U315" s="1">
        <v>45446</v>
      </c>
      <c r="V315" s="1">
        <v>45446</v>
      </c>
      <c r="W315" t="s">
        <v>155</v>
      </c>
      <c r="X315" t="s">
        <v>221</v>
      </c>
      <c r="Y315">
        <v>11429</v>
      </c>
      <c r="Z315" t="s">
        <v>160</v>
      </c>
      <c r="AA315">
        <v>2</v>
      </c>
      <c r="AB315" t="s">
        <v>1037</v>
      </c>
      <c r="AC315" t="s">
        <v>155</v>
      </c>
      <c r="AD315" t="s">
        <v>162</v>
      </c>
      <c r="AE315" t="s">
        <v>359</v>
      </c>
      <c r="AF315" t="s">
        <v>360</v>
      </c>
      <c r="AG315" t="s">
        <v>361</v>
      </c>
    </row>
    <row r="316" spans="1:34" x14ac:dyDescent="0.25">
      <c r="A316">
        <v>24735</v>
      </c>
      <c r="B316" t="s">
        <v>246</v>
      </c>
      <c r="C316" t="s">
        <v>1</v>
      </c>
      <c r="D316" t="s">
        <v>795</v>
      </c>
      <c r="E316" t="s">
        <v>1034</v>
      </c>
      <c r="F316" t="s">
        <v>117</v>
      </c>
      <c r="G316" t="s">
        <v>88</v>
      </c>
      <c r="H316" s="2">
        <v>100000</v>
      </c>
      <c r="I316" s="2">
        <v>100000</v>
      </c>
      <c r="J316" s="2">
        <v>100279.4</v>
      </c>
      <c r="K316">
        <v>0</v>
      </c>
      <c r="L316">
        <v>0</v>
      </c>
      <c r="M316">
        <v>0</v>
      </c>
      <c r="N316" s="2">
        <v>100279.4</v>
      </c>
      <c r="O316" s="2">
        <v>100279.4</v>
      </c>
      <c r="P316" s="1">
        <v>45412</v>
      </c>
      <c r="Q316" s="1">
        <v>45407</v>
      </c>
      <c r="R316" s="1">
        <v>45442</v>
      </c>
      <c r="S316" s="1">
        <v>45442</v>
      </c>
      <c r="T316" s="1">
        <v>45441</v>
      </c>
      <c r="U316" s="1">
        <v>45443</v>
      </c>
      <c r="V316" s="1">
        <v>45443</v>
      </c>
      <c r="W316" t="s">
        <v>155</v>
      </c>
      <c r="X316" t="s">
        <v>221</v>
      </c>
      <c r="Y316">
        <v>11190</v>
      </c>
      <c r="Z316" t="s">
        <v>160</v>
      </c>
      <c r="AA316">
        <v>2</v>
      </c>
      <c r="AB316" t="s">
        <v>1037</v>
      </c>
      <c r="AC316" t="s">
        <v>155</v>
      </c>
      <c r="AD316" t="s">
        <v>162</v>
      </c>
      <c r="AE316" t="s">
        <v>359</v>
      </c>
      <c r="AF316" t="s">
        <v>360</v>
      </c>
      <c r="AG316" t="s">
        <v>361</v>
      </c>
    </row>
    <row r="317" spans="1:34" x14ac:dyDescent="0.25">
      <c r="A317">
        <v>24704</v>
      </c>
      <c r="B317" t="s">
        <v>246</v>
      </c>
      <c r="C317" t="s">
        <v>1</v>
      </c>
      <c r="D317" t="s">
        <v>804</v>
      </c>
      <c r="E317" t="s">
        <v>1030</v>
      </c>
      <c r="F317" t="s">
        <v>117</v>
      </c>
      <c r="G317" t="s">
        <v>92</v>
      </c>
      <c r="H317" s="2">
        <v>1000</v>
      </c>
      <c r="I317" s="2">
        <v>1000</v>
      </c>
      <c r="J317" s="2">
        <v>1002.79</v>
      </c>
      <c r="K317">
        <v>0</v>
      </c>
      <c r="L317">
        <v>0</v>
      </c>
      <c r="M317">
        <v>0</v>
      </c>
      <c r="N317" s="2">
        <v>1002.79</v>
      </c>
      <c r="O317" s="2">
        <v>1002.79</v>
      </c>
      <c r="P317" s="1">
        <v>45408</v>
      </c>
      <c r="Q317" s="1">
        <v>45404</v>
      </c>
      <c r="R317" s="1">
        <v>45442</v>
      </c>
      <c r="S317" s="1">
        <v>45442</v>
      </c>
      <c r="T317" s="1">
        <v>45418</v>
      </c>
      <c r="U317" s="1">
        <v>45419</v>
      </c>
      <c r="V317" s="1">
        <v>45419</v>
      </c>
      <c r="W317" t="s">
        <v>155</v>
      </c>
      <c r="X317" t="s">
        <v>221</v>
      </c>
      <c r="Y317">
        <v>11184</v>
      </c>
      <c r="Z317" t="s">
        <v>160</v>
      </c>
      <c r="AA317">
        <v>2</v>
      </c>
      <c r="AB317" t="s">
        <v>1037</v>
      </c>
      <c r="AC317" t="s">
        <v>155</v>
      </c>
      <c r="AD317" t="s">
        <v>162</v>
      </c>
      <c r="AE317" t="s">
        <v>359</v>
      </c>
      <c r="AF317" t="s">
        <v>360</v>
      </c>
      <c r="AG317" t="s">
        <v>361</v>
      </c>
    </row>
    <row r="318" spans="1:34" x14ac:dyDescent="0.25">
      <c r="A318">
        <v>24653</v>
      </c>
      <c r="B318" t="s">
        <v>246</v>
      </c>
      <c r="C318" t="s">
        <v>1</v>
      </c>
      <c r="D318" t="s">
        <v>830</v>
      </c>
      <c r="E318" t="s">
        <v>1029</v>
      </c>
      <c r="F318" t="s">
        <v>117</v>
      </c>
      <c r="G318" t="s">
        <v>92</v>
      </c>
      <c r="H318" s="2">
        <v>1000</v>
      </c>
      <c r="I318" s="2">
        <v>1000</v>
      </c>
      <c r="J318" s="2">
        <v>1002.79</v>
      </c>
      <c r="K318">
        <v>0</v>
      </c>
      <c r="L318">
        <v>0</v>
      </c>
      <c r="M318">
        <v>0</v>
      </c>
      <c r="N318" s="2">
        <v>1002.79</v>
      </c>
      <c r="O318" s="2">
        <v>1002.79</v>
      </c>
      <c r="P318" s="1">
        <v>45412</v>
      </c>
      <c r="Q318" s="1">
        <v>45404</v>
      </c>
      <c r="R318" s="1">
        <v>45442</v>
      </c>
      <c r="S318" s="1">
        <v>45442</v>
      </c>
      <c r="T318" s="1">
        <v>45439</v>
      </c>
      <c r="U318" s="1">
        <v>45440</v>
      </c>
      <c r="V318" s="1">
        <v>45440</v>
      </c>
      <c r="W318" t="s">
        <v>155</v>
      </c>
      <c r="X318" t="s">
        <v>221</v>
      </c>
      <c r="Y318">
        <v>11198</v>
      </c>
      <c r="Z318" t="s">
        <v>160</v>
      </c>
      <c r="AA318">
        <v>2</v>
      </c>
      <c r="AB318" t="s">
        <v>1037</v>
      </c>
      <c r="AC318" t="s">
        <v>155</v>
      </c>
      <c r="AD318" t="s">
        <v>162</v>
      </c>
      <c r="AE318" t="s">
        <v>359</v>
      </c>
      <c r="AF318" t="s">
        <v>360</v>
      </c>
      <c r="AG318" t="s">
        <v>361</v>
      </c>
    </row>
    <row r="319" spans="1:34" x14ac:dyDescent="0.25">
      <c r="A319">
        <v>25134</v>
      </c>
      <c r="B319" t="s">
        <v>246</v>
      </c>
      <c r="C319" t="s">
        <v>1</v>
      </c>
      <c r="D319" t="s">
        <v>783</v>
      </c>
      <c r="E319" t="s">
        <v>1112</v>
      </c>
      <c r="F319" t="s">
        <v>117</v>
      </c>
      <c r="G319" t="s">
        <v>87</v>
      </c>
      <c r="H319" s="2">
        <v>67773</v>
      </c>
      <c r="I319" s="2">
        <v>67773</v>
      </c>
      <c r="J319" s="2">
        <v>67773</v>
      </c>
      <c r="K319" s="2">
        <v>1355.46</v>
      </c>
      <c r="L319">
        <v>90.36</v>
      </c>
      <c r="M319" s="2">
        <v>1445.82</v>
      </c>
      <c r="N319" s="2">
        <v>67773</v>
      </c>
      <c r="O319" s="2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155</v>
      </c>
      <c r="X319" t="s">
        <v>1153</v>
      </c>
      <c r="Z319" t="s">
        <v>163</v>
      </c>
      <c r="AA319">
        <v>2</v>
      </c>
      <c r="AB319" t="s">
        <v>1037</v>
      </c>
      <c r="AC319" t="s">
        <v>155</v>
      </c>
      <c r="AD319" t="s">
        <v>162</v>
      </c>
      <c r="AE319" t="s">
        <v>359</v>
      </c>
      <c r="AF319" t="s">
        <v>360</v>
      </c>
      <c r="AG319" t="s">
        <v>361</v>
      </c>
      <c r="AH319" t="s">
        <v>191</v>
      </c>
    </row>
    <row r="320" spans="1:34" x14ac:dyDescent="0.25">
      <c r="A320">
        <v>24063</v>
      </c>
      <c r="B320" t="s">
        <v>246</v>
      </c>
      <c r="C320" t="s">
        <v>1</v>
      </c>
      <c r="D320" t="s">
        <v>818</v>
      </c>
      <c r="E320" t="s">
        <v>958</v>
      </c>
      <c r="F320" t="s">
        <v>117</v>
      </c>
      <c r="G320" t="s">
        <v>88</v>
      </c>
      <c r="H320" s="2">
        <v>17749.68</v>
      </c>
      <c r="I320" s="2">
        <v>17749.68</v>
      </c>
      <c r="J320" s="2">
        <v>17822.68</v>
      </c>
      <c r="K320">
        <v>0</v>
      </c>
      <c r="L320">
        <v>0</v>
      </c>
      <c r="M320">
        <v>0</v>
      </c>
      <c r="N320" s="2">
        <v>17822.68</v>
      </c>
      <c r="O320" s="2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155</v>
      </c>
      <c r="X320" t="s">
        <v>221</v>
      </c>
      <c r="Y320">
        <v>11116</v>
      </c>
      <c r="Z320" t="s">
        <v>160</v>
      </c>
      <c r="AA320">
        <v>2</v>
      </c>
      <c r="AB320" t="s">
        <v>161</v>
      </c>
      <c r="AC320" t="s">
        <v>155</v>
      </c>
      <c r="AD320" t="s">
        <v>162</v>
      </c>
      <c r="AE320" t="s">
        <v>359</v>
      </c>
      <c r="AF320" t="s">
        <v>360</v>
      </c>
      <c r="AG320" t="s">
        <v>361</v>
      </c>
    </row>
    <row r="321" spans="1:33" x14ac:dyDescent="0.25">
      <c r="A321">
        <v>24098</v>
      </c>
      <c r="B321" t="s">
        <v>246</v>
      </c>
      <c r="C321" t="s">
        <v>1</v>
      </c>
      <c r="D321" t="s">
        <v>796</v>
      </c>
      <c r="E321" t="s">
        <v>960</v>
      </c>
      <c r="F321" t="s">
        <v>117</v>
      </c>
      <c r="G321" t="s">
        <v>164</v>
      </c>
      <c r="H321" s="2">
        <v>28000</v>
      </c>
      <c r="I321" s="2">
        <v>28000</v>
      </c>
      <c r="J321" s="2">
        <v>28260.15</v>
      </c>
      <c r="K321">
        <v>0</v>
      </c>
      <c r="L321">
        <v>0</v>
      </c>
      <c r="M321">
        <v>0</v>
      </c>
      <c r="N321" s="2">
        <v>28260.15</v>
      </c>
      <c r="O321" s="2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155</v>
      </c>
      <c r="X321" t="s">
        <v>221</v>
      </c>
      <c r="Y321">
        <v>11368</v>
      </c>
      <c r="Z321" t="s">
        <v>160</v>
      </c>
      <c r="AA321">
        <v>2</v>
      </c>
      <c r="AB321" t="s">
        <v>161</v>
      </c>
      <c r="AC321" t="s">
        <v>155</v>
      </c>
      <c r="AD321" t="s">
        <v>162</v>
      </c>
      <c r="AE321" t="s">
        <v>359</v>
      </c>
      <c r="AF321" t="s">
        <v>360</v>
      </c>
      <c r="AG321" t="s">
        <v>361</v>
      </c>
    </row>
    <row r="322" spans="1:33" x14ac:dyDescent="0.25">
      <c r="A322">
        <v>20740</v>
      </c>
      <c r="B322" t="s">
        <v>246</v>
      </c>
      <c r="C322" t="s">
        <v>1</v>
      </c>
      <c r="D322" t="s">
        <v>289</v>
      </c>
      <c r="E322" t="s">
        <v>688</v>
      </c>
      <c r="F322" t="s">
        <v>117</v>
      </c>
      <c r="G322" t="s">
        <v>96</v>
      </c>
      <c r="H322" s="2">
        <v>5000</v>
      </c>
      <c r="I322" s="2">
        <v>5000</v>
      </c>
      <c r="J322" s="2">
        <v>5106.53</v>
      </c>
      <c r="K322">
        <v>0</v>
      </c>
      <c r="L322">
        <v>0</v>
      </c>
      <c r="M322">
        <v>0</v>
      </c>
      <c r="N322" s="2">
        <v>5106.53</v>
      </c>
      <c r="O322" s="2">
        <v>5106.53</v>
      </c>
      <c r="P322" s="1">
        <v>45240</v>
      </c>
      <c r="Q322" s="1">
        <v>45230</v>
      </c>
      <c r="R322" s="1">
        <v>45453</v>
      </c>
      <c r="S322" s="1">
        <v>45453</v>
      </c>
      <c r="T322" s="1">
        <v>45453</v>
      </c>
      <c r="U322" s="1">
        <v>45454</v>
      </c>
      <c r="V322" s="1">
        <v>45454</v>
      </c>
      <c r="W322" t="s">
        <v>155</v>
      </c>
      <c r="X322" t="s">
        <v>221</v>
      </c>
      <c r="Y322">
        <v>11359</v>
      </c>
      <c r="Z322" t="s">
        <v>160</v>
      </c>
      <c r="AA322">
        <v>2</v>
      </c>
      <c r="AB322" t="s">
        <v>161</v>
      </c>
      <c r="AC322" t="s">
        <v>155</v>
      </c>
      <c r="AD322" t="s">
        <v>162</v>
      </c>
      <c r="AE322" t="s">
        <v>359</v>
      </c>
      <c r="AF322" t="s">
        <v>360</v>
      </c>
      <c r="AG322" t="s">
        <v>361</v>
      </c>
    </row>
    <row r="323" spans="1:33" x14ac:dyDescent="0.25">
      <c r="A323">
        <v>22557</v>
      </c>
      <c r="B323" t="s">
        <v>246</v>
      </c>
      <c r="C323" t="s">
        <v>252</v>
      </c>
      <c r="D323" t="s">
        <v>733</v>
      </c>
      <c r="E323" t="s">
        <v>885</v>
      </c>
      <c r="F323" t="s">
        <v>117</v>
      </c>
      <c r="G323" t="s">
        <v>96</v>
      </c>
      <c r="H323" s="2">
        <v>3500</v>
      </c>
      <c r="I323" s="2">
        <v>3500</v>
      </c>
      <c r="J323" s="2">
        <v>3552.91</v>
      </c>
      <c r="K323">
        <v>0</v>
      </c>
      <c r="L323">
        <v>0</v>
      </c>
      <c r="M323">
        <v>0</v>
      </c>
      <c r="N323" s="2">
        <v>3552.91</v>
      </c>
      <c r="O323" s="2">
        <v>3552.91</v>
      </c>
      <c r="P323" s="1">
        <v>45314</v>
      </c>
      <c r="Q323" s="1">
        <v>45301</v>
      </c>
      <c r="R323" s="1">
        <v>45453</v>
      </c>
      <c r="S323" s="1">
        <v>45453</v>
      </c>
      <c r="T323" s="1">
        <v>45436</v>
      </c>
      <c r="U323" s="1">
        <v>45439</v>
      </c>
      <c r="V323" s="1">
        <v>45439</v>
      </c>
      <c r="W323" t="s">
        <v>155</v>
      </c>
      <c r="X323" t="s">
        <v>221</v>
      </c>
      <c r="Y323">
        <v>11361</v>
      </c>
      <c r="Z323" t="s">
        <v>160</v>
      </c>
      <c r="AA323">
        <v>2</v>
      </c>
      <c r="AB323" t="s">
        <v>161</v>
      </c>
      <c r="AC323" t="s">
        <v>155</v>
      </c>
      <c r="AD323" t="s">
        <v>162</v>
      </c>
      <c r="AE323" t="s">
        <v>359</v>
      </c>
      <c r="AF323" t="s">
        <v>360</v>
      </c>
      <c r="AG323" t="s">
        <v>361</v>
      </c>
    </row>
    <row r="324" spans="1:33" x14ac:dyDescent="0.25">
      <c r="A324">
        <v>16076</v>
      </c>
      <c r="B324" t="s">
        <v>246</v>
      </c>
      <c r="C324" t="s">
        <v>1</v>
      </c>
      <c r="D324" t="s">
        <v>249</v>
      </c>
      <c r="E324" t="s">
        <v>250</v>
      </c>
      <c r="F324" t="s">
        <v>117</v>
      </c>
      <c r="G324" t="s">
        <v>101</v>
      </c>
      <c r="H324" s="2">
        <v>2400</v>
      </c>
      <c r="I324" s="2">
        <v>2400</v>
      </c>
      <c r="J324" s="2">
        <v>2493.44</v>
      </c>
      <c r="K324">
        <v>0</v>
      </c>
      <c r="L324">
        <v>0</v>
      </c>
      <c r="M324">
        <v>0</v>
      </c>
      <c r="N324" s="2">
        <v>2493.44</v>
      </c>
      <c r="O324" s="2">
        <v>2493.44</v>
      </c>
      <c r="P324" s="1">
        <v>45056</v>
      </c>
      <c r="Q324" s="1">
        <v>45052</v>
      </c>
      <c r="R324" s="1">
        <v>45453</v>
      </c>
      <c r="S324" s="1">
        <v>45453</v>
      </c>
      <c r="T324" s="1">
        <v>45453</v>
      </c>
      <c r="U324" s="1">
        <v>45454</v>
      </c>
      <c r="V324" s="1">
        <v>45454</v>
      </c>
      <c r="W324" t="s">
        <v>155</v>
      </c>
      <c r="X324" t="s">
        <v>221</v>
      </c>
      <c r="Y324">
        <v>11341</v>
      </c>
      <c r="Z324" t="s">
        <v>160</v>
      </c>
      <c r="AA324">
        <v>2</v>
      </c>
      <c r="AB324" t="s">
        <v>161</v>
      </c>
      <c r="AC324" t="s">
        <v>155</v>
      </c>
      <c r="AD324" t="s">
        <v>162</v>
      </c>
      <c r="AE324" t="s">
        <v>359</v>
      </c>
      <c r="AF324" t="s">
        <v>360</v>
      </c>
      <c r="AG324" t="s">
        <v>361</v>
      </c>
    </row>
    <row r="325" spans="1:33" x14ac:dyDescent="0.25">
      <c r="A325">
        <v>16600</v>
      </c>
      <c r="B325" t="s">
        <v>246</v>
      </c>
      <c r="C325" t="s">
        <v>1</v>
      </c>
      <c r="D325" t="s">
        <v>201</v>
      </c>
      <c r="E325" t="s">
        <v>290</v>
      </c>
      <c r="F325" t="s">
        <v>117</v>
      </c>
      <c r="G325" t="s">
        <v>104</v>
      </c>
      <c r="H325" s="2">
        <v>1000</v>
      </c>
      <c r="I325" s="2">
        <v>1000</v>
      </c>
      <c r="J325" s="2">
        <v>1038.93</v>
      </c>
      <c r="K325">
        <v>0</v>
      </c>
      <c r="L325">
        <v>0</v>
      </c>
      <c r="M325">
        <v>0</v>
      </c>
      <c r="N325" s="2">
        <v>1038.93</v>
      </c>
      <c r="O325" s="2">
        <v>1038.93</v>
      </c>
      <c r="P325" s="1">
        <v>45083</v>
      </c>
      <c r="Q325" s="1">
        <v>45062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155</v>
      </c>
      <c r="X325" t="s">
        <v>221</v>
      </c>
      <c r="Y325">
        <v>11345</v>
      </c>
      <c r="Z325" t="s">
        <v>160</v>
      </c>
      <c r="AA325">
        <v>2</v>
      </c>
      <c r="AB325" t="s">
        <v>161</v>
      </c>
      <c r="AC325" t="s">
        <v>155</v>
      </c>
      <c r="AD325" t="s">
        <v>162</v>
      </c>
      <c r="AE325" t="s">
        <v>359</v>
      </c>
      <c r="AF325" t="s">
        <v>360</v>
      </c>
      <c r="AG325" t="s">
        <v>361</v>
      </c>
    </row>
    <row r="326" spans="1:33" x14ac:dyDescent="0.25">
      <c r="A326">
        <v>16170</v>
      </c>
      <c r="B326" t="s">
        <v>246</v>
      </c>
      <c r="C326" t="s">
        <v>252</v>
      </c>
      <c r="D326" t="s">
        <v>259</v>
      </c>
      <c r="E326" t="s">
        <v>260</v>
      </c>
      <c r="F326" t="s">
        <v>117</v>
      </c>
      <c r="G326" t="s">
        <v>101</v>
      </c>
      <c r="H326" s="2">
        <v>1290</v>
      </c>
      <c r="I326" s="2">
        <v>1290</v>
      </c>
      <c r="J326" s="2">
        <v>1340.22</v>
      </c>
      <c r="K326">
        <v>0</v>
      </c>
      <c r="L326">
        <v>0</v>
      </c>
      <c r="M326">
        <v>0</v>
      </c>
      <c r="N326" s="2">
        <v>1340.22</v>
      </c>
      <c r="O326" s="2">
        <v>1340.22</v>
      </c>
      <c r="P326" s="1">
        <v>45063</v>
      </c>
      <c r="Q326" s="1">
        <v>45054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155</v>
      </c>
      <c r="X326" t="s">
        <v>221</v>
      </c>
      <c r="Y326">
        <v>11343</v>
      </c>
      <c r="Z326" t="s">
        <v>160</v>
      </c>
      <c r="AA326">
        <v>2</v>
      </c>
      <c r="AB326" t="s">
        <v>161</v>
      </c>
      <c r="AC326" t="s">
        <v>155</v>
      </c>
      <c r="AD326" t="s">
        <v>162</v>
      </c>
      <c r="AE326" t="s">
        <v>359</v>
      </c>
      <c r="AF326" t="s">
        <v>360</v>
      </c>
      <c r="AG326" t="s">
        <v>361</v>
      </c>
    </row>
    <row r="327" spans="1:33" x14ac:dyDescent="0.25">
      <c r="A327">
        <v>16110</v>
      </c>
      <c r="B327" t="s">
        <v>246</v>
      </c>
      <c r="C327" t="s">
        <v>1</v>
      </c>
      <c r="D327" t="s">
        <v>205</v>
      </c>
      <c r="E327" t="s">
        <v>247</v>
      </c>
      <c r="F327" t="s">
        <v>117</v>
      </c>
      <c r="G327" t="s">
        <v>104</v>
      </c>
      <c r="H327" s="2">
        <v>2500</v>
      </c>
      <c r="I327" s="2">
        <v>2500</v>
      </c>
      <c r="J327" s="2">
        <v>2597.33</v>
      </c>
      <c r="K327">
        <v>0</v>
      </c>
      <c r="L327">
        <v>0</v>
      </c>
      <c r="M327">
        <v>0</v>
      </c>
      <c r="N327" s="2">
        <v>2597.33</v>
      </c>
      <c r="O327" s="2">
        <v>2597.33</v>
      </c>
      <c r="P327" s="1">
        <v>45063</v>
      </c>
      <c r="Q327" s="1">
        <v>45052</v>
      </c>
      <c r="R327" s="1">
        <v>45453</v>
      </c>
      <c r="S327" s="1">
        <v>45453</v>
      </c>
      <c r="T327" s="1">
        <v>45447</v>
      </c>
      <c r="U327" s="1">
        <v>45448</v>
      </c>
      <c r="V327" s="1">
        <v>45448</v>
      </c>
      <c r="W327" t="s">
        <v>155</v>
      </c>
      <c r="X327" t="s">
        <v>221</v>
      </c>
      <c r="Y327">
        <v>11342</v>
      </c>
      <c r="Z327" t="s">
        <v>160</v>
      </c>
      <c r="AA327">
        <v>2</v>
      </c>
      <c r="AB327" t="s">
        <v>161</v>
      </c>
      <c r="AC327" t="s">
        <v>155</v>
      </c>
      <c r="AD327" t="s">
        <v>162</v>
      </c>
      <c r="AE327" t="s">
        <v>359</v>
      </c>
      <c r="AF327" t="s">
        <v>360</v>
      </c>
      <c r="AG327" t="s">
        <v>361</v>
      </c>
    </row>
    <row r="328" spans="1:33" x14ac:dyDescent="0.25">
      <c r="A328">
        <v>17270</v>
      </c>
      <c r="B328" t="s">
        <v>246</v>
      </c>
      <c r="C328" t="s">
        <v>252</v>
      </c>
      <c r="D328" t="s">
        <v>258</v>
      </c>
      <c r="E328" t="s">
        <v>422</v>
      </c>
      <c r="F328" t="s">
        <v>117</v>
      </c>
      <c r="G328" t="s">
        <v>98</v>
      </c>
      <c r="H328" s="2">
        <v>1800</v>
      </c>
      <c r="I328" s="2">
        <v>1800</v>
      </c>
      <c r="J328" s="2">
        <v>1843.26</v>
      </c>
      <c r="K328">
        <v>0</v>
      </c>
      <c r="L328">
        <v>0</v>
      </c>
      <c r="M328">
        <v>0</v>
      </c>
      <c r="N328" s="2">
        <v>1843.26</v>
      </c>
      <c r="O328" s="2">
        <v>1843.26</v>
      </c>
      <c r="P328" s="1">
        <v>45148</v>
      </c>
      <c r="Q328" s="1">
        <v>45140</v>
      </c>
      <c r="R328" s="1">
        <v>45453</v>
      </c>
      <c r="S328" s="1">
        <v>45453</v>
      </c>
      <c r="T328" s="1">
        <v>45450</v>
      </c>
      <c r="U328" s="1">
        <v>45453</v>
      </c>
      <c r="V328" s="1">
        <v>45453</v>
      </c>
      <c r="W328" t="s">
        <v>155</v>
      </c>
      <c r="X328" t="s">
        <v>221</v>
      </c>
      <c r="Y328">
        <v>11348</v>
      </c>
      <c r="Z328" t="s">
        <v>160</v>
      </c>
      <c r="AA328">
        <v>2</v>
      </c>
      <c r="AB328" t="s">
        <v>161</v>
      </c>
      <c r="AC328" t="s">
        <v>155</v>
      </c>
      <c r="AD328" t="s">
        <v>162</v>
      </c>
      <c r="AE328" t="s">
        <v>359</v>
      </c>
      <c r="AF328" t="s">
        <v>360</v>
      </c>
      <c r="AG328" t="s">
        <v>361</v>
      </c>
    </row>
    <row r="329" spans="1:33" x14ac:dyDescent="0.25">
      <c r="A329">
        <v>17314</v>
      </c>
      <c r="B329" t="s">
        <v>246</v>
      </c>
      <c r="C329" t="s">
        <v>1</v>
      </c>
      <c r="D329" t="s">
        <v>196</v>
      </c>
      <c r="E329" t="s">
        <v>435</v>
      </c>
      <c r="F329" t="s">
        <v>117</v>
      </c>
      <c r="G329" t="s">
        <v>97</v>
      </c>
      <c r="H329" s="2">
        <v>5000</v>
      </c>
      <c r="I329" s="2">
        <v>5000</v>
      </c>
      <c r="J329" s="2">
        <v>5120.17</v>
      </c>
      <c r="K329">
        <v>0</v>
      </c>
      <c r="L329">
        <v>0</v>
      </c>
      <c r="M329">
        <v>0</v>
      </c>
      <c r="N329" s="2">
        <v>5120.17</v>
      </c>
      <c r="O329" s="2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155</v>
      </c>
      <c r="X329" t="s">
        <v>221</v>
      </c>
      <c r="Y329">
        <v>11349</v>
      </c>
      <c r="Z329" t="s">
        <v>160</v>
      </c>
      <c r="AA329">
        <v>2</v>
      </c>
      <c r="AB329" t="s">
        <v>161</v>
      </c>
      <c r="AC329" t="s">
        <v>155</v>
      </c>
      <c r="AD329" t="s">
        <v>162</v>
      </c>
      <c r="AE329" t="s">
        <v>359</v>
      </c>
      <c r="AF329" t="s">
        <v>360</v>
      </c>
      <c r="AG329" t="s">
        <v>361</v>
      </c>
    </row>
    <row r="330" spans="1:33" x14ac:dyDescent="0.25">
      <c r="A330">
        <v>17589</v>
      </c>
      <c r="B330" t="s">
        <v>246</v>
      </c>
      <c r="C330" t="s">
        <v>1</v>
      </c>
      <c r="D330" t="s">
        <v>195</v>
      </c>
      <c r="E330" t="s">
        <v>596</v>
      </c>
      <c r="F330" t="s">
        <v>117</v>
      </c>
      <c r="G330" t="s">
        <v>98</v>
      </c>
      <c r="H330" s="2">
        <v>5000</v>
      </c>
      <c r="I330" s="2">
        <v>5000</v>
      </c>
      <c r="J330" s="2">
        <v>5120.17</v>
      </c>
      <c r="K330">
        <v>0</v>
      </c>
      <c r="L330">
        <v>0</v>
      </c>
      <c r="M330">
        <v>0</v>
      </c>
      <c r="N330" s="2">
        <v>5120.17</v>
      </c>
      <c r="O330" s="2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155</v>
      </c>
      <c r="X330" t="s">
        <v>221</v>
      </c>
      <c r="Y330">
        <v>11351</v>
      </c>
      <c r="Z330" t="s">
        <v>160</v>
      </c>
      <c r="AA330">
        <v>2</v>
      </c>
      <c r="AB330" t="s">
        <v>161</v>
      </c>
      <c r="AC330" t="s">
        <v>155</v>
      </c>
      <c r="AD330" t="s">
        <v>162</v>
      </c>
      <c r="AE330" t="s">
        <v>359</v>
      </c>
      <c r="AF330" t="s">
        <v>360</v>
      </c>
      <c r="AG330" t="s">
        <v>361</v>
      </c>
    </row>
    <row r="331" spans="1:33" x14ac:dyDescent="0.25">
      <c r="A331">
        <v>17290</v>
      </c>
      <c r="B331" t="s">
        <v>246</v>
      </c>
      <c r="C331" t="s">
        <v>1</v>
      </c>
      <c r="D331" t="s">
        <v>196</v>
      </c>
      <c r="E331" t="s">
        <v>435</v>
      </c>
      <c r="F331" t="s">
        <v>117</v>
      </c>
      <c r="G331" t="s">
        <v>207</v>
      </c>
      <c r="H331" s="2">
        <v>38000</v>
      </c>
      <c r="I331" s="2">
        <v>38000</v>
      </c>
      <c r="J331" s="2">
        <v>38913.269999999997</v>
      </c>
      <c r="K331">
        <v>0</v>
      </c>
      <c r="L331">
        <v>0</v>
      </c>
      <c r="M331">
        <v>0</v>
      </c>
      <c r="N331" s="2">
        <v>38913.269999999997</v>
      </c>
      <c r="O331" s="2">
        <v>38913.269999999997</v>
      </c>
      <c r="P331" s="1">
        <v>45154</v>
      </c>
      <c r="Q331" s="1">
        <v>45145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155</v>
      </c>
      <c r="X331" t="s">
        <v>221</v>
      </c>
      <c r="Y331">
        <v>11350</v>
      </c>
      <c r="Z331" t="s">
        <v>160</v>
      </c>
      <c r="AA331">
        <v>2</v>
      </c>
      <c r="AB331" t="s">
        <v>161</v>
      </c>
      <c r="AC331" t="s">
        <v>155</v>
      </c>
      <c r="AD331" t="s">
        <v>162</v>
      </c>
      <c r="AE331" t="s">
        <v>359</v>
      </c>
      <c r="AF331" t="s">
        <v>360</v>
      </c>
      <c r="AG331" t="s">
        <v>361</v>
      </c>
    </row>
    <row r="332" spans="1:33" x14ac:dyDescent="0.25">
      <c r="A332">
        <v>17579</v>
      </c>
      <c r="B332" t="s">
        <v>246</v>
      </c>
      <c r="C332" t="s">
        <v>1</v>
      </c>
      <c r="D332" t="s">
        <v>195</v>
      </c>
      <c r="E332" t="s">
        <v>596</v>
      </c>
      <c r="F332" t="s">
        <v>117</v>
      </c>
      <c r="G332" t="s">
        <v>190</v>
      </c>
      <c r="H332" s="2">
        <v>5000</v>
      </c>
      <c r="I332" s="2">
        <v>5000</v>
      </c>
      <c r="J332" s="2">
        <v>5120.17</v>
      </c>
      <c r="K332">
        <v>0</v>
      </c>
      <c r="L332">
        <v>0</v>
      </c>
      <c r="M332">
        <v>0</v>
      </c>
      <c r="N332" s="2">
        <v>5120.17</v>
      </c>
      <c r="O332" s="2">
        <v>5120.17</v>
      </c>
      <c r="P332" s="1">
        <v>45173</v>
      </c>
      <c r="Q332" s="1">
        <v>45168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155</v>
      </c>
      <c r="X332" t="s">
        <v>221</v>
      </c>
      <c r="Y332">
        <v>11352</v>
      </c>
      <c r="Z332" t="s">
        <v>160</v>
      </c>
      <c r="AA332">
        <v>2</v>
      </c>
      <c r="AB332" t="s">
        <v>161</v>
      </c>
      <c r="AC332" t="s">
        <v>155</v>
      </c>
      <c r="AD332" t="s">
        <v>162</v>
      </c>
      <c r="AE332" t="s">
        <v>359</v>
      </c>
      <c r="AF332" t="s">
        <v>360</v>
      </c>
      <c r="AG332" t="s">
        <v>361</v>
      </c>
    </row>
    <row r="333" spans="1:33" x14ac:dyDescent="0.25">
      <c r="A333">
        <v>16277</v>
      </c>
      <c r="B333" t="s">
        <v>246</v>
      </c>
      <c r="C333" t="s">
        <v>1</v>
      </c>
      <c r="D333" t="s">
        <v>199</v>
      </c>
      <c r="E333" t="s">
        <v>292</v>
      </c>
      <c r="F333" t="s">
        <v>117</v>
      </c>
      <c r="G333" t="s">
        <v>104</v>
      </c>
      <c r="H333" s="2">
        <v>3000</v>
      </c>
      <c r="I333" s="2">
        <v>3000</v>
      </c>
      <c r="J333" s="2">
        <v>3116.8</v>
      </c>
      <c r="K333">
        <v>0</v>
      </c>
      <c r="L333">
        <v>0</v>
      </c>
      <c r="M333">
        <v>0</v>
      </c>
      <c r="N333" s="2">
        <v>3116.8</v>
      </c>
      <c r="O333" s="2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155</v>
      </c>
      <c r="X333" t="s">
        <v>221</v>
      </c>
      <c r="Y333">
        <v>11344</v>
      </c>
      <c r="Z333" t="s">
        <v>160</v>
      </c>
      <c r="AA333">
        <v>2</v>
      </c>
      <c r="AB333" t="s">
        <v>161</v>
      </c>
      <c r="AC333" t="s">
        <v>155</v>
      </c>
      <c r="AD333" t="s">
        <v>162</v>
      </c>
      <c r="AE333" t="s">
        <v>359</v>
      </c>
      <c r="AF333" t="s">
        <v>360</v>
      </c>
      <c r="AG333" t="s">
        <v>361</v>
      </c>
    </row>
    <row r="334" spans="1:33" x14ac:dyDescent="0.25">
      <c r="A334">
        <v>25010</v>
      </c>
      <c r="B334" t="s">
        <v>246</v>
      </c>
      <c r="C334" t="s">
        <v>1</v>
      </c>
      <c r="D334" t="s">
        <v>790</v>
      </c>
      <c r="E334" t="s">
        <v>1115</v>
      </c>
      <c r="F334" t="s">
        <v>117</v>
      </c>
      <c r="G334" t="s">
        <v>92</v>
      </c>
      <c r="H334" s="2">
        <v>5000</v>
      </c>
      <c r="I334" s="2">
        <v>5000</v>
      </c>
      <c r="J334" s="2">
        <v>5025.79</v>
      </c>
      <c r="K334">
        <v>0</v>
      </c>
      <c r="L334">
        <v>0</v>
      </c>
      <c r="M334">
        <v>0</v>
      </c>
      <c r="N334" s="2">
        <v>5025.79</v>
      </c>
      <c r="O334" s="2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155</v>
      </c>
      <c r="X334" t="s">
        <v>221</v>
      </c>
      <c r="Y334">
        <v>11447</v>
      </c>
      <c r="Z334" t="s">
        <v>160</v>
      </c>
      <c r="AA334">
        <v>2</v>
      </c>
      <c r="AB334" t="s">
        <v>1037</v>
      </c>
      <c r="AC334" t="s">
        <v>155</v>
      </c>
      <c r="AD334" t="s">
        <v>162</v>
      </c>
      <c r="AE334" t="s">
        <v>359</v>
      </c>
      <c r="AF334" t="s">
        <v>360</v>
      </c>
      <c r="AG334" t="s">
        <v>361</v>
      </c>
    </row>
    <row r="335" spans="1:33" x14ac:dyDescent="0.25">
      <c r="A335">
        <v>18139</v>
      </c>
      <c r="B335" t="s">
        <v>246</v>
      </c>
      <c r="C335" t="s">
        <v>1</v>
      </c>
      <c r="D335" t="s">
        <v>198</v>
      </c>
      <c r="E335" t="s">
        <v>965</v>
      </c>
      <c r="F335" t="s">
        <v>117</v>
      </c>
      <c r="G335" t="s">
        <v>97</v>
      </c>
      <c r="H335" s="2">
        <v>3000</v>
      </c>
      <c r="I335" s="2">
        <v>3000</v>
      </c>
      <c r="J335" s="2">
        <v>3069</v>
      </c>
      <c r="K335">
        <v>0</v>
      </c>
      <c r="L335">
        <v>0</v>
      </c>
      <c r="M335">
        <v>0</v>
      </c>
      <c r="N335" s="2">
        <v>3069</v>
      </c>
      <c r="O335" s="2">
        <v>3069</v>
      </c>
      <c r="P335" s="1">
        <v>45190</v>
      </c>
      <c r="Q335" s="1">
        <v>45172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155</v>
      </c>
      <c r="X335" t="s">
        <v>221</v>
      </c>
      <c r="Y335">
        <v>11353</v>
      </c>
      <c r="Z335" t="s">
        <v>160</v>
      </c>
      <c r="AA335">
        <v>2</v>
      </c>
      <c r="AB335" t="s">
        <v>161</v>
      </c>
      <c r="AC335" t="s">
        <v>155</v>
      </c>
      <c r="AD335" t="s">
        <v>162</v>
      </c>
      <c r="AE335" t="s">
        <v>359</v>
      </c>
      <c r="AF335" t="s">
        <v>360</v>
      </c>
      <c r="AG335" t="s">
        <v>361</v>
      </c>
    </row>
    <row r="336" spans="1:33" x14ac:dyDescent="0.25">
      <c r="A336">
        <v>18152</v>
      </c>
      <c r="B336" t="s">
        <v>246</v>
      </c>
      <c r="C336" t="s">
        <v>1</v>
      </c>
      <c r="D336" t="s">
        <v>286</v>
      </c>
      <c r="E336" t="s">
        <v>616</v>
      </c>
      <c r="F336" t="s">
        <v>117</v>
      </c>
      <c r="G336" t="s">
        <v>94</v>
      </c>
      <c r="H336" s="2">
        <v>5200</v>
      </c>
      <c r="I336" s="2">
        <v>5200</v>
      </c>
      <c r="J336" s="2">
        <v>5319.6</v>
      </c>
      <c r="K336">
        <v>0</v>
      </c>
      <c r="L336">
        <v>0</v>
      </c>
      <c r="M336">
        <v>0</v>
      </c>
      <c r="N336" s="2">
        <v>5319.6</v>
      </c>
      <c r="O336" s="2">
        <v>5319.6</v>
      </c>
      <c r="P336" s="1">
        <v>45191</v>
      </c>
      <c r="Q336" s="1">
        <v>45186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155</v>
      </c>
      <c r="X336" t="s">
        <v>221</v>
      </c>
      <c r="Y336">
        <v>11354</v>
      </c>
      <c r="Z336" t="s">
        <v>160</v>
      </c>
      <c r="AA336">
        <v>2</v>
      </c>
      <c r="AB336" t="s">
        <v>161</v>
      </c>
      <c r="AC336" t="s">
        <v>155</v>
      </c>
      <c r="AD336" t="s">
        <v>162</v>
      </c>
      <c r="AE336" t="s">
        <v>359</v>
      </c>
      <c r="AF336" t="s">
        <v>360</v>
      </c>
      <c r="AG336" t="s">
        <v>361</v>
      </c>
    </row>
    <row r="337" spans="1:34" x14ac:dyDescent="0.25">
      <c r="A337">
        <v>19522</v>
      </c>
      <c r="B337" t="s">
        <v>246</v>
      </c>
      <c r="C337" t="s">
        <v>252</v>
      </c>
      <c r="D337" t="s">
        <v>272</v>
      </c>
      <c r="E337" t="s">
        <v>668</v>
      </c>
      <c r="F337" t="s">
        <v>117</v>
      </c>
      <c r="G337" t="s">
        <v>98</v>
      </c>
      <c r="H337" s="2">
        <v>3000</v>
      </c>
      <c r="I337" s="2">
        <v>3000</v>
      </c>
      <c r="J337" s="2">
        <v>3063.92</v>
      </c>
      <c r="K337">
        <v>0</v>
      </c>
      <c r="L337">
        <v>0</v>
      </c>
      <c r="M337">
        <v>0</v>
      </c>
      <c r="N337" s="2">
        <v>3063.92</v>
      </c>
      <c r="O337" s="2">
        <v>3063.92</v>
      </c>
      <c r="P337" s="1">
        <v>45229</v>
      </c>
      <c r="Q337" s="1">
        <v>45220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155</v>
      </c>
      <c r="X337" t="s">
        <v>221</v>
      </c>
      <c r="Y337">
        <v>11358</v>
      </c>
      <c r="Z337" t="s">
        <v>160</v>
      </c>
      <c r="AA337">
        <v>2</v>
      </c>
      <c r="AB337" t="s">
        <v>161</v>
      </c>
      <c r="AC337" t="s">
        <v>155</v>
      </c>
      <c r="AD337" t="s">
        <v>162</v>
      </c>
      <c r="AE337" t="s">
        <v>359</v>
      </c>
      <c r="AF337" t="s">
        <v>360</v>
      </c>
      <c r="AG337" t="s">
        <v>361</v>
      </c>
    </row>
    <row r="338" spans="1:34" x14ac:dyDescent="0.25">
      <c r="A338">
        <v>19451</v>
      </c>
      <c r="B338" t="s">
        <v>246</v>
      </c>
      <c r="C338" t="s">
        <v>252</v>
      </c>
      <c r="D338" t="s">
        <v>262</v>
      </c>
      <c r="E338" t="s">
        <v>613</v>
      </c>
      <c r="F338" t="s">
        <v>117</v>
      </c>
      <c r="G338" t="s">
        <v>96</v>
      </c>
      <c r="H338">
        <v>500</v>
      </c>
      <c r="I338">
        <v>500</v>
      </c>
      <c r="J338">
        <v>510.65</v>
      </c>
      <c r="K338">
        <v>0</v>
      </c>
      <c r="L338">
        <v>0</v>
      </c>
      <c r="M338">
        <v>0</v>
      </c>
      <c r="N338">
        <v>510.65</v>
      </c>
      <c r="O338">
        <v>510.65</v>
      </c>
      <c r="P338" s="1">
        <v>45218</v>
      </c>
      <c r="Q338" s="1">
        <v>45211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155</v>
      </c>
      <c r="X338" t="s">
        <v>221</v>
      </c>
      <c r="Y338">
        <v>11357</v>
      </c>
      <c r="Z338" t="s">
        <v>160</v>
      </c>
      <c r="AA338">
        <v>2</v>
      </c>
      <c r="AB338" t="s">
        <v>161</v>
      </c>
      <c r="AC338" t="s">
        <v>155</v>
      </c>
      <c r="AD338" t="s">
        <v>162</v>
      </c>
      <c r="AE338" t="s">
        <v>359</v>
      </c>
      <c r="AF338" t="s">
        <v>360</v>
      </c>
      <c r="AG338" t="s">
        <v>361</v>
      </c>
    </row>
    <row r="339" spans="1:34" x14ac:dyDescent="0.25">
      <c r="A339">
        <v>23630</v>
      </c>
      <c r="B339" t="s">
        <v>246</v>
      </c>
      <c r="C339" t="s">
        <v>252</v>
      </c>
      <c r="D339" t="s">
        <v>724</v>
      </c>
      <c r="E339" t="s">
        <v>953</v>
      </c>
      <c r="F339" t="s">
        <v>117</v>
      </c>
      <c r="G339" t="s">
        <v>91</v>
      </c>
      <c r="H339" s="2">
        <v>29350</v>
      </c>
      <c r="I339" s="2">
        <v>29350</v>
      </c>
      <c r="J339" s="2">
        <v>29622.7</v>
      </c>
      <c r="K339">
        <v>0</v>
      </c>
      <c r="L339">
        <v>0</v>
      </c>
      <c r="M339">
        <v>0</v>
      </c>
      <c r="N339" s="2">
        <v>29622.7</v>
      </c>
      <c r="O339" s="2">
        <v>29622.7</v>
      </c>
      <c r="P339" s="1">
        <v>45371</v>
      </c>
      <c r="Q339" s="1">
        <v>45355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155</v>
      </c>
      <c r="X339" t="s">
        <v>221</v>
      </c>
      <c r="Y339">
        <v>11365</v>
      </c>
      <c r="Z339" t="s">
        <v>160</v>
      </c>
      <c r="AA339">
        <v>2</v>
      </c>
      <c r="AB339" t="s">
        <v>161</v>
      </c>
      <c r="AC339" t="s">
        <v>155</v>
      </c>
      <c r="AD339" t="s">
        <v>162</v>
      </c>
      <c r="AE339" t="s">
        <v>359</v>
      </c>
      <c r="AF339" t="s">
        <v>360</v>
      </c>
      <c r="AG339" t="s">
        <v>361</v>
      </c>
    </row>
    <row r="340" spans="1:34" x14ac:dyDescent="0.25">
      <c r="A340">
        <v>23244</v>
      </c>
      <c r="B340" t="s">
        <v>246</v>
      </c>
      <c r="C340" t="s">
        <v>1</v>
      </c>
      <c r="D340" t="s">
        <v>833</v>
      </c>
      <c r="E340" t="s">
        <v>928</v>
      </c>
      <c r="F340" t="s">
        <v>117</v>
      </c>
      <c r="G340" t="s">
        <v>92</v>
      </c>
      <c r="H340" s="2">
        <v>4000</v>
      </c>
      <c r="I340" s="2">
        <v>4000</v>
      </c>
      <c r="J340" s="2">
        <v>4048.06</v>
      </c>
      <c r="K340">
        <v>0</v>
      </c>
      <c r="L340">
        <v>0</v>
      </c>
      <c r="M340">
        <v>0</v>
      </c>
      <c r="N340" s="2">
        <v>4048.06</v>
      </c>
      <c r="O340" s="2">
        <v>4048.06</v>
      </c>
      <c r="P340" s="1">
        <v>45345</v>
      </c>
      <c r="Q340" s="1">
        <v>45337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155</v>
      </c>
      <c r="X340" t="s">
        <v>221</v>
      </c>
      <c r="Y340">
        <v>11363</v>
      </c>
      <c r="Z340" t="s">
        <v>160</v>
      </c>
      <c r="AA340">
        <v>2</v>
      </c>
      <c r="AB340" t="s">
        <v>161</v>
      </c>
      <c r="AC340" t="s">
        <v>155</v>
      </c>
      <c r="AD340" t="s">
        <v>162</v>
      </c>
      <c r="AE340" t="s">
        <v>359</v>
      </c>
      <c r="AF340" t="s">
        <v>360</v>
      </c>
      <c r="AG340" t="s">
        <v>361</v>
      </c>
    </row>
    <row r="341" spans="1:34" x14ac:dyDescent="0.25">
      <c r="A341">
        <v>19278</v>
      </c>
      <c r="B341" t="s">
        <v>246</v>
      </c>
      <c r="C341" t="s">
        <v>1</v>
      </c>
      <c r="D341" t="s">
        <v>285</v>
      </c>
      <c r="E341" t="s">
        <v>615</v>
      </c>
      <c r="F341" t="s">
        <v>117</v>
      </c>
      <c r="G341" t="s">
        <v>97</v>
      </c>
      <c r="H341" s="2">
        <v>4900</v>
      </c>
      <c r="I341" s="2">
        <v>4900</v>
      </c>
      <c r="J341" s="2">
        <v>5012.7</v>
      </c>
      <c r="K341">
        <v>0</v>
      </c>
      <c r="L341">
        <v>0</v>
      </c>
      <c r="M341">
        <v>0</v>
      </c>
      <c r="N341" s="2">
        <v>5012.7</v>
      </c>
      <c r="O341" s="2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155</v>
      </c>
      <c r="X341" t="s">
        <v>221</v>
      </c>
      <c r="Y341">
        <v>11355</v>
      </c>
      <c r="Z341" t="s">
        <v>160</v>
      </c>
      <c r="AA341">
        <v>2</v>
      </c>
      <c r="AB341" t="s">
        <v>161</v>
      </c>
      <c r="AC341" t="s">
        <v>155</v>
      </c>
      <c r="AD341" t="s">
        <v>162</v>
      </c>
      <c r="AE341" t="s">
        <v>359</v>
      </c>
      <c r="AF341" t="s">
        <v>360</v>
      </c>
      <c r="AG341" t="s">
        <v>361</v>
      </c>
    </row>
    <row r="342" spans="1:34" x14ac:dyDescent="0.25">
      <c r="A342">
        <v>22828</v>
      </c>
      <c r="B342" t="s">
        <v>246</v>
      </c>
      <c r="C342" t="s">
        <v>1</v>
      </c>
      <c r="D342" t="s">
        <v>826</v>
      </c>
      <c r="E342" t="s">
        <v>881</v>
      </c>
      <c r="F342" t="s">
        <v>117</v>
      </c>
      <c r="G342" t="s">
        <v>93</v>
      </c>
      <c r="H342" s="2">
        <v>7000</v>
      </c>
      <c r="I342" s="2">
        <v>7000</v>
      </c>
      <c r="J342" s="2">
        <v>7105.83</v>
      </c>
      <c r="K342">
        <v>0</v>
      </c>
      <c r="L342">
        <v>0</v>
      </c>
      <c r="M342">
        <v>0</v>
      </c>
      <c r="N342" s="2">
        <v>7105.83</v>
      </c>
      <c r="O342" s="2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155</v>
      </c>
      <c r="X342" t="s">
        <v>221</v>
      </c>
      <c r="Y342">
        <v>11362</v>
      </c>
      <c r="Z342" t="s">
        <v>160</v>
      </c>
      <c r="AA342">
        <v>2</v>
      </c>
      <c r="AB342" t="s">
        <v>161</v>
      </c>
      <c r="AC342" t="s">
        <v>155</v>
      </c>
      <c r="AD342" t="s">
        <v>162</v>
      </c>
      <c r="AE342" t="s">
        <v>359</v>
      </c>
      <c r="AF342" t="s">
        <v>360</v>
      </c>
      <c r="AG342" t="s">
        <v>361</v>
      </c>
    </row>
    <row r="343" spans="1:34" x14ac:dyDescent="0.25">
      <c r="A343">
        <v>21866</v>
      </c>
      <c r="B343" t="s">
        <v>246</v>
      </c>
      <c r="C343" t="s">
        <v>1</v>
      </c>
      <c r="D343" t="s">
        <v>296</v>
      </c>
      <c r="E343" t="s">
        <v>690</v>
      </c>
      <c r="F343" t="s">
        <v>117</v>
      </c>
      <c r="G343" t="s">
        <v>93</v>
      </c>
      <c r="H343" s="2">
        <v>5500</v>
      </c>
      <c r="I343" s="2">
        <v>5500</v>
      </c>
      <c r="J343" s="2">
        <v>5598.02</v>
      </c>
      <c r="K343">
        <v>0</v>
      </c>
      <c r="L343">
        <v>0</v>
      </c>
      <c r="M343">
        <v>0</v>
      </c>
      <c r="N343" s="2">
        <v>5598.02</v>
      </c>
      <c r="O343" s="2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155</v>
      </c>
      <c r="X343" t="s">
        <v>221</v>
      </c>
      <c r="Y343">
        <v>11360</v>
      </c>
      <c r="Z343" t="s">
        <v>160</v>
      </c>
      <c r="AA343">
        <v>2</v>
      </c>
      <c r="AB343" t="s">
        <v>161</v>
      </c>
      <c r="AC343" t="s">
        <v>155</v>
      </c>
      <c r="AD343" t="s">
        <v>162</v>
      </c>
      <c r="AE343" t="s">
        <v>359</v>
      </c>
      <c r="AF343" t="s">
        <v>360</v>
      </c>
      <c r="AG343" t="s">
        <v>361</v>
      </c>
    </row>
    <row r="344" spans="1:34" x14ac:dyDescent="0.25">
      <c r="A344">
        <v>25374</v>
      </c>
      <c r="B344" t="s">
        <v>246</v>
      </c>
      <c r="C344" t="s">
        <v>1</v>
      </c>
      <c r="D344" t="s">
        <v>200</v>
      </c>
      <c r="E344" t="s">
        <v>1150</v>
      </c>
      <c r="F344" t="s">
        <v>117</v>
      </c>
      <c r="G344" t="s">
        <v>87</v>
      </c>
      <c r="H344" s="2">
        <v>216682</v>
      </c>
      <c r="I344" s="2">
        <v>216682</v>
      </c>
      <c r="J344" s="2">
        <v>216682</v>
      </c>
      <c r="K344">
        <v>0</v>
      </c>
      <c r="L344">
        <v>0</v>
      </c>
      <c r="M344">
        <v>0</v>
      </c>
      <c r="N344" s="2">
        <v>216682</v>
      </c>
      <c r="O344" s="2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155</v>
      </c>
      <c r="X344" t="s">
        <v>1153</v>
      </c>
      <c r="Z344" t="s">
        <v>163</v>
      </c>
      <c r="AA344">
        <v>2</v>
      </c>
      <c r="AB344" t="s">
        <v>1037</v>
      </c>
      <c r="AC344" t="s">
        <v>155</v>
      </c>
      <c r="AD344" t="s">
        <v>162</v>
      </c>
      <c r="AE344" t="s">
        <v>359</v>
      </c>
      <c r="AF344" t="s">
        <v>360</v>
      </c>
      <c r="AG344" t="s">
        <v>361</v>
      </c>
      <c r="AH344" t="s">
        <v>191</v>
      </c>
    </row>
    <row r="345" spans="1:34" x14ac:dyDescent="0.25">
      <c r="A345">
        <v>25566</v>
      </c>
      <c r="B345" t="s">
        <v>246</v>
      </c>
      <c r="C345" t="s">
        <v>1</v>
      </c>
      <c r="D345" t="s">
        <v>783</v>
      </c>
      <c r="E345" t="s">
        <v>1112</v>
      </c>
      <c r="F345" t="s">
        <v>117</v>
      </c>
      <c r="G345" t="s">
        <v>88</v>
      </c>
      <c r="H345" s="2">
        <v>30154.720000000001</v>
      </c>
      <c r="I345" s="2">
        <v>30154.720000000001</v>
      </c>
      <c r="J345" s="2">
        <v>30154.720000000001</v>
      </c>
      <c r="K345">
        <v>0</v>
      </c>
      <c r="L345">
        <v>260.04000000000002</v>
      </c>
      <c r="M345">
        <v>0</v>
      </c>
      <c r="N345" s="2">
        <v>30414.76</v>
      </c>
      <c r="O345" s="2">
        <v>30154.720000000001</v>
      </c>
      <c r="P345" s="1">
        <v>45490</v>
      </c>
      <c r="Q345" s="1">
        <v>45442</v>
      </c>
      <c r="R345" s="1">
        <v>45473</v>
      </c>
      <c r="S345" s="1">
        <v>45473</v>
      </c>
      <c r="T345" s="1">
        <v>45474</v>
      </c>
      <c r="U345" s="1">
        <v>45475</v>
      </c>
      <c r="V345" s="1">
        <v>45490</v>
      </c>
      <c r="W345" t="s">
        <v>155</v>
      </c>
      <c r="X345" t="s">
        <v>159</v>
      </c>
      <c r="Z345" t="s">
        <v>160</v>
      </c>
      <c r="AA345">
        <v>2</v>
      </c>
      <c r="AB345" t="s">
        <v>1037</v>
      </c>
      <c r="AC345" t="s">
        <v>155</v>
      </c>
      <c r="AD345" t="s">
        <v>162</v>
      </c>
      <c r="AE345" t="s">
        <v>359</v>
      </c>
      <c r="AF345" t="s">
        <v>360</v>
      </c>
      <c r="AG345" t="s">
        <v>361</v>
      </c>
      <c r="AH345" t="s">
        <v>191</v>
      </c>
    </row>
    <row r="346" spans="1:34" x14ac:dyDescent="0.25">
      <c r="A346">
        <v>25230</v>
      </c>
      <c r="B346" t="s">
        <v>246</v>
      </c>
      <c r="C346" t="s">
        <v>252</v>
      </c>
      <c r="D346" t="s">
        <v>736</v>
      </c>
      <c r="E346" t="s">
        <v>1114</v>
      </c>
      <c r="F346" t="s">
        <v>117</v>
      </c>
      <c r="G346" t="s">
        <v>87</v>
      </c>
      <c r="H346" s="2">
        <v>32150</v>
      </c>
      <c r="I346" s="2">
        <v>32150</v>
      </c>
      <c r="J346" s="2">
        <v>32150</v>
      </c>
      <c r="K346">
        <v>0</v>
      </c>
      <c r="L346">
        <v>0</v>
      </c>
      <c r="M346">
        <v>0</v>
      </c>
      <c r="N346" s="2">
        <v>32150</v>
      </c>
      <c r="O346" s="2">
        <v>32150</v>
      </c>
      <c r="P346" s="1">
        <v>45476</v>
      </c>
      <c r="Q346" s="1">
        <v>45450</v>
      </c>
      <c r="R346" s="1">
        <v>45473</v>
      </c>
      <c r="S346" s="1">
        <v>45473</v>
      </c>
      <c r="T346" s="1">
        <v>45474</v>
      </c>
      <c r="U346" s="1">
        <v>45474</v>
      </c>
      <c r="V346" s="1">
        <v>45477</v>
      </c>
      <c r="W346" t="s">
        <v>155</v>
      </c>
      <c r="X346" t="s">
        <v>1153</v>
      </c>
      <c r="Z346" t="s">
        <v>163</v>
      </c>
      <c r="AA346">
        <v>2</v>
      </c>
      <c r="AB346" t="s">
        <v>1037</v>
      </c>
      <c r="AC346" t="s">
        <v>155</v>
      </c>
      <c r="AD346" t="s">
        <v>162</v>
      </c>
      <c r="AE346" t="s">
        <v>359</v>
      </c>
      <c r="AF346" t="s">
        <v>360</v>
      </c>
      <c r="AG346" t="s">
        <v>361</v>
      </c>
      <c r="AH346" t="s">
        <v>191</v>
      </c>
    </row>
    <row r="347" spans="1:34" x14ac:dyDescent="0.25">
      <c r="A347">
        <v>25351</v>
      </c>
      <c r="B347" t="s">
        <v>246</v>
      </c>
      <c r="C347" t="s">
        <v>252</v>
      </c>
      <c r="D347" t="s">
        <v>731</v>
      </c>
      <c r="E347" t="s">
        <v>1152</v>
      </c>
      <c r="F347" t="s">
        <v>117</v>
      </c>
      <c r="G347" t="s">
        <v>87</v>
      </c>
      <c r="H347" s="2">
        <v>25750.45</v>
      </c>
      <c r="I347" s="2">
        <v>25750.45</v>
      </c>
      <c r="J347" s="2">
        <v>25750.45</v>
      </c>
      <c r="K347">
        <v>0</v>
      </c>
      <c r="L347">
        <v>0</v>
      </c>
      <c r="M347">
        <v>0</v>
      </c>
      <c r="N347" s="2">
        <v>25750.45</v>
      </c>
      <c r="O347" s="2">
        <v>25750.45</v>
      </c>
      <c r="P347" s="1">
        <v>45474</v>
      </c>
      <c r="Q347" s="1">
        <v>45460</v>
      </c>
      <c r="R347" s="1">
        <v>45473</v>
      </c>
      <c r="S347" s="1">
        <v>45473</v>
      </c>
      <c r="T347" s="1">
        <v>45471</v>
      </c>
      <c r="U347" s="1">
        <v>45471</v>
      </c>
      <c r="V347" s="1">
        <v>45475</v>
      </c>
      <c r="W347" t="s">
        <v>155</v>
      </c>
      <c r="X347" t="s">
        <v>1153</v>
      </c>
      <c r="Z347" t="s">
        <v>163</v>
      </c>
      <c r="AA347">
        <v>2</v>
      </c>
      <c r="AB347" t="s">
        <v>1037</v>
      </c>
      <c r="AC347" t="s">
        <v>155</v>
      </c>
      <c r="AD347" t="s">
        <v>162</v>
      </c>
      <c r="AE347" t="s">
        <v>359</v>
      </c>
      <c r="AF347" t="s">
        <v>360</v>
      </c>
      <c r="AG347" t="s">
        <v>361</v>
      </c>
      <c r="AH347" t="s">
        <v>191</v>
      </c>
    </row>
    <row r="348" spans="1:34" x14ac:dyDescent="0.25">
      <c r="A348">
        <v>25578</v>
      </c>
      <c r="B348" t="s">
        <v>246</v>
      </c>
      <c r="C348" t="s">
        <v>1</v>
      </c>
      <c r="D348" t="s">
        <v>830</v>
      </c>
      <c r="E348" t="s">
        <v>1029</v>
      </c>
      <c r="F348" t="s">
        <v>117</v>
      </c>
      <c r="G348" t="s">
        <v>93</v>
      </c>
      <c r="H348" s="2">
        <v>1000</v>
      </c>
      <c r="I348" s="2">
        <v>1000</v>
      </c>
      <c r="J348" s="2">
        <v>1016.66</v>
      </c>
      <c r="K348">
        <v>20.329999999999998</v>
      </c>
      <c r="L348">
        <v>2.71</v>
      </c>
      <c r="M348">
        <v>0.1</v>
      </c>
      <c r="N348" s="2">
        <v>1039.5999999999999</v>
      </c>
      <c r="O348" s="2">
        <v>1030.8399999999999</v>
      </c>
      <c r="P348" s="1">
        <v>45491</v>
      </c>
      <c r="Q348" s="1">
        <v>45404</v>
      </c>
      <c r="R348" s="1">
        <v>45473</v>
      </c>
      <c r="S348" s="1">
        <v>45473</v>
      </c>
      <c r="T348" s="1">
        <v>45481</v>
      </c>
      <c r="U348" s="1">
        <v>45482</v>
      </c>
      <c r="V348" s="1">
        <v>45491</v>
      </c>
      <c r="W348" t="s">
        <v>155</v>
      </c>
      <c r="X348" t="s">
        <v>159</v>
      </c>
      <c r="Z348" t="s">
        <v>160</v>
      </c>
      <c r="AA348">
        <v>2</v>
      </c>
      <c r="AB348" t="s">
        <v>1037</v>
      </c>
      <c r="AC348" t="s">
        <v>155</v>
      </c>
      <c r="AD348" t="s">
        <v>162</v>
      </c>
      <c r="AE348" t="s">
        <v>359</v>
      </c>
      <c r="AF348" t="s">
        <v>360</v>
      </c>
      <c r="AG348" t="s">
        <v>361</v>
      </c>
      <c r="AH348" t="s">
        <v>191</v>
      </c>
    </row>
    <row r="349" spans="1:34" x14ac:dyDescent="0.25">
      <c r="A349">
        <v>24705</v>
      </c>
      <c r="B349" t="s">
        <v>246</v>
      </c>
      <c r="C349" t="s">
        <v>1</v>
      </c>
      <c r="D349" t="s">
        <v>804</v>
      </c>
      <c r="E349" t="s">
        <v>1030</v>
      </c>
      <c r="F349" t="s">
        <v>117</v>
      </c>
      <c r="G349" t="s">
        <v>93</v>
      </c>
      <c r="H349" s="2">
        <v>1000</v>
      </c>
      <c r="I349" s="2">
        <v>1000</v>
      </c>
      <c r="J349" s="2">
        <v>1007.97</v>
      </c>
      <c r="K349">
        <v>0</v>
      </c>
      <c r="L349">
        <v>0</v>
      </c>
      <c r="M349">
        <v>0</v>
      </c>
      <c r="N349" s="2">
        <v>1007.97</v>
      </c>
      <c r="O349" s="2">
        <v>1007.97</v>
      </c>
      <c r="P349" s="1">
        <v>45408</v>
      </c>
      <c r="Q349" s="1">
        <v>45404</v>
      </c>
      <c r="R349" s="1">
        <v>45473</v>
      </c>
      <c r="S349" s="1">
        <v>45473</v>
      </c>
      <c r="T349" s="1">
        <v>45453</v>
      </c>
      <c r="U349" s="1">
        <v>45454</v>
      </c>
      <c r="V349" s="1">
        <v>45454</v>
      </c>
      <c r="W349" t="s">
        <v>155</v>
      </c>
      <c r="X349" t="s">
        <v>221</v>
      </c>
      <c r="Y349">
        <v>11373</v>
      </c>
      <c r="Z349" t="s">
        <v>160</v>
      </c>
      <c r="AA349">
        <v>2</v>
      </c>
      <c r="AB349" t="s">
        <v>1037</v>
      </c>
      <c r="AC349" t="s">
        <v>155</v>
      </c>
      <c r="AD349" t="s">
        <v>162</v>
      </c>
      <c r="AE349" t="s">
        <v>359</v>
      </c>
      <c r="AF349" t="s">
        <v>360</v>
      </c>
      <c r="AG349" t="s">
        <v>361</v>
      </c>
    </row>
    <row r="350" spans="1:34" x14ac:dyDescent="0.25">
      <c r="A350">
        <v>24760</v>
      </c>
      <c r="B350" t="s">
        <v>246</v>
      </c>
      <c r="C350" t="s">
        <v>1</v>
      </c>
      <c r="D350" t="s">
        <v>795</v>
      </c>
      <c r="E350" t="s">
        <v>1034</v>
      </c>
      <c r="F350" t="s">
        <v>117</v>
      </c>
      <c r="G350" t="s">
        <v>93</v>
      </c>
      <c r="H350" s="2">
        <v>6000</v>
      </c>
      <c r="I350" s="2">
        <v>6000</v>
      </c>
      <c r="J350" s="2">
        <v>6047.79</v>
      </c>
      <c r="K350">
        <v>0</v>
      </c>
      <c r="L350">
        <v>0</v>
      </c>
      <c r="M350">
        <v>0</v>
      </c>
      <c r="N350" s="2">
        <v>6047.79</v>
      </c>
      <c r="O350" s="2">
        <v>6047.79</v>
      </c>
      <c r="P350" s="1">
        <v>45412</v>
      </c>
      <c r="Q350" s="1">
        <v>45407</v>
      </c>
      <c r="R350" s="1">
        <v>45473</v>
      </c>
      <c r="S350" s="1">
        <v>45473</v>
      </c>
      <c r="T350" s="1">
        <v>45474</v>
      </c>
      <c r="U350" s="1">
        <v>45475</v>
      </c>
      <c r="V350" s="1">
        <v>45475</v>
      </c>
      <c r="W350" t="s">
        <v>155</v>
      </c>
      <c r="X350" t="s">
        <v>221</v>
      </c>
      <c r="Y350">
        <v>11374</v>
      </c>
      <c r="Z350" t="s">
        <v>160</v>
      </c>
      <c r="AA350">
        <v>2</v>
      </c>
      <c r="AB350" t="s">
        <v>1037</v>
      </c>
      <c r="AC350" t="s">
        <v>155</v>
      </c>
      <c r="AD350" t="s">
        <v>162</v>
      </c>
      <c r="AE350" t="s">
        <v>359</v>
      </c>
      <c r="AF350" t="s">
        <v>360</v>
      </c>
      <c r="AG350" t="s">
        <v>361</v>
      </c>
    </row>
    <row r="351" spans="1:34" x14ac:dyDescent="0.25">
      <c r="A351">
        <v>25412</v>
      </c>
      <c r="B351" t="s">
        <v>246</v>
      </c>
      <c r="C351" t="s">
        <v>252</v>
      </c>
      <c r="D351" t="s">
        <v>735</v>
      </c>
      <c r="E351" t="s">
        <v>1151</v>
      </c>
      <c r="F351" t="s">
        <v>117</v>
      </c>
      <c r="G351" t="s">
        <v>87</v>
      </c>
      <c r="H351" s="2">
        <v>25750.53</v>
      </c>
      <c r="I351" s="2">
        <v>25750.53</v>
      </c>
      <c r="J351" s="2">
        <v>25750.53</v>
      </c>
      <c r="K351">
        <v>0</v>
      </c>
      <c r="L351">
        <v>0</v>
      </c>
      <c r="M351">
        <v>0</v>
      </c>
      <c r="N351" s="2">
        <v>25750.53</v>
      </c>
      <c r="O351" s="2">
        <v>25750.53</v>
      </c>
      <c r="P351" s="1">
        <v>45476</v>
      </c>
      <c r="Q351" s="1">
        <v>45468</v>
      </c>
      <c r="R351" s="1">
        <v>45473</v>
      </c>
      <c r="S351" s="1">
        <v>45473</v>
      </c>
      <c r="T351" s="1">
        <v>45474</v>
      </c>
      <c r="U351" s="1">
        <v>45474</v>
      </c>
      <c r="V351" s="1">
        <v>45477</v>
      </c>
      <c r="W351" t="s">
        <v>155</v>
      </c>
      <c r="X351" t="s">
        <v>1153</v>
      </c>
      <c r="Z351" t="s">
        <v>163</v>
      </c>
      <c r="AA351">
        <v>2</v>
      </c>
      <c r="AB351" t="s">
        <v>1037</v>
      </c>
      <c r="AC351" t="s">
        <v>155</v>
      </c>
      <c r="AD351" t="s">
        <v>162</v>
      </c>
      <c r="AE351" t="s">
        <v>359</v>
      </c>
      <c r="AF351" t="s">
        <v>360</v>
      </c>
      <c r="AG351" t="s">
        <v>361</v>
      </c>
      <c r="AH351" t="s">
        <v>191</v>
      </c>
    </row>
    <row r="352" spans="1:34" x14ac:dyDescent="0.25">
      <c r="A352">
        <v>25449</v>
      </c>
      <c r="B352" t="s">
        <v>246</v>
      </c>
      <c r="C352" t="s">
        <v>1</v>
      </c>
      <c r="D352" t="s">
        <v>839</v>
      </c>
      <c r="E352" t="s">
        <v>1148</v>
      </c>
      <c r="F352" t="s">
        <v>117</v>
      </c>
      <c r="G352" t="s">
        <v>87</v>
      </c>
      <c r="H352" s="2">
        <v>23368</v>
      </c>
      <c r="I352" s="2">
        <v>23368</v>
      </c>
      <c r="J352" s="2">
        <v>23368</v>
      </c>
      <c r="K352">
        <v>0</v>
      </c>
      <c r="L352">
        <v>0</v>
      </c>
      <c r="M352">
        <v>0</v>
      </c>
      <c r="N352" s="2">
        <v>23368</v>
      </c>
      <c r="O352" s="2">
        <v>23368</v>
      </c>
      <c r="P352" s="1">
        <v>45476</v>
      </c>
      <c r="Q352" s="1">
        <v>45469</v>
      </c>
      <c r="R352" s="1">
        <v>45473</v>
      </c>
      <c r="S352" s="1">
        <v>45473</v>
      </c>
      <c r="T352" s="1">
        <v>45475</v>
      </c>
      <c r="U352" s="1">
        <v>45475</v>
      </c>
      <c r="V352" s="1">
        <v>45477</v>
      </c>
      <c r="W352" t="s">
        <v>155</v>
      </c>
      <c r="X352" t="s">
        <v>1153</v>
      </c>
      <c r="Z352" t="s">
        <v>163</v>
      </c>
      <c r="AA352">
        <v>2</v>
      </c>
      <c r="AB352" t="s">
        <v>1037</v>
      </c>
      <c r="AC352" t="s">
        <v>155</v>
      </c>
      <c r="AD352" t="s">
        <v>162</v>
      </c>
      <c r="AE352" t="s">
        <v>359</v>
      </c>
      <c r="AF352" t="s">
        <v>360</v>
      </c>
      <c r="AG352" t="s">
        <v>361</v>
      </c>
      <c r="AH352" t="s">
        <v>191</v>
      </c>
    </row>
    <row r="353" spans="1:33" x14ac:dyDescent="0.25">
      <c r="A353">
        <v>19404</v>
      </c>
      <c r="B353" t="s">
        <v>246</v>
      </c>
      <c r="C353" t="s">
        <v>252</v>
      </c>
      <c r="D353" t="s">
        <v>279</v>
      </c>
      <c r="E353" t="s">
        <v>614</v>
      </c>
      <c r="F353" t="s">
        <v>117</v>
      </c>
      <c r="G353" t="s">
        <v>100</v>
      </c>
      <c r="H353">
        <v>1080</v>
      </c>
      <c r="I353">
        <v>1080</v>
      </c>
      <c r="J353">
        <v>1104.8399999999999</v>
      </c>
      <c r="K353">
        <v>22.1</v>
      </c>
      <c r="L353">
        <v>0</v>
      </c>
      <c r="M353">
        <v>0</v>
      </c>
      <c r="N353">
        <v>1126.94</v>
      </c>
      <c r="O353">
        <v>1127.67</v>
      </c>
      <c r="P353" s="1">
        <v>45205</v>
      </c>
      <c r="Q353" s="1">
        <v>45197</v>
      </c>
      <c r="R353" s="1">
        <v>45473</v>
      </c>
      <c r="S353" s="1">
        <v>45473</v>
      </c>
      <c r="T353" s="1">
        <v>45475</v>
      </c>
      <c r="U353" s="1">
        <v>45476</v>
      </c>
      <c r="V353" s="1">
        <v>45476</v>
      </c>
      <c r="W353" t="s">
        <v>155</v>
      </c>
      <c r="X353" t="s">
        <v>221</v>
      </c>
      <c r="Y353">
        <v>11356</v>
      </c>
      <c r="Z353" t="s">
        <v>160</v>
      </c>
      <c r="AA353">
        <v>2</v>
      </c>
      <c r="AB353" t="s">
        <v>161</v>
      </c>
      <c r="AC353" t="s">
        <v>155</v>
      </c>
      <c r="AD353" t="s">
        <v>162</v>
      </c>
      <c r="AE353" t="s">
        <v>359</v>
      </c>
      <c r="AF353" t="s">
        <v>360</v>
      </c>
      <c r="AG353" t="s">
        <v>361</v>
      </c>
    </row>
    <row r="354" spans="1:33" x14ac:dyDescent="0.25">
      <c r="A354">
        <v>23280</v>
      </c>
      <c r="B354" t="s">
        <v>246</v>
      </c>
      <c r="C354" t="s">
        <v>252</v>
      </c>
      <c r="D354" t="s">
        <v>742</v>
      </c>
      <c r="E354" t="s">
        <v>926</v>
      </c>
      <c r="F354" t="s">
        <v>117</v>
      </c>
      <c r="G354" t="s">
        <v>92</v>
      </c>
      <c r="H354" s="2">
        <v>2300</v>
      </c>
      <c r="I354" s="2">
        <v>2300</v>
      </c>
      <c r="J354" s="2">
        <v>2327.64</v>
      </c>
      <c r="K354">
        <v>0</v>
      </c>
      <c r="L354">
        <v>0</v>
      </c>
      <c r="M354">
        <v>0</v>
      </c>
      <c r="N354" s="2">
        <v>2327.64</v>
      </c>
      <c r="O354" s="2">
        <v>2327.64</v>
      </c>
      <c r="P354" s="1">
        <v>45345</v>
      </c>
      <c r="Q354" s="1">
        <v>45331</v>
      </c>
      <c r="R354" s="1">
        <v>45473</v>
      </c>
      <c r="S354" s="1">
        <v>45473</v>
      </c>
      <c r="T354" s="1">
        <v>45474</v>
      </c>
      <c r="U354" s="1">
        <v>45475</v>
      </c>
      <c r="V354" s="1">
        <v>45475</v>
      </c>
      <c r="W354" t="s">
        <v>155</v>
      </c>
      <c r="X354" t="s">
        <v>221</v>
      </c>
      <c r="Y354">
        <v>11364</v>
      </c>
      <c r="Z354" t="s">
        <v>160</v>
      </c>
      <c r="AA354">
        <v>2</v>
      </c>
      <c r="AB354" t="s">
        <v>161</v>
      </c>
      <c r="AC354" t="s">
        <v>155</v>
      </c>
      <c r="AD354" t="s">
        <v>162</v>
      </c>
      <c r="AE354" t="s">
        <v>359</v>
      </c>
      <c r="AF354" t="s">
        <v>360</v>
      </c>
      <c r="AG354" t="s">
        <v>361</v>
      </c>
    </row>
    <row r="355" spans="1:33" x14ac:dyDescent="0.25">
      <c r="A355">
        <v>24064</v>
      </c>
      <c r="B355" t="s">
        <v>246</v>
      </c>
      <c r="C355" t="s">
        <v>1</v>
      </c>
      <c r="D355" t="s">
        <v>818</v>
      </c>
      <c r="E355" t="s">
        <v>958</v>
      </c>
      <c r="F355" t="s">
        <v>117</v>
      </c>
      <c r="G355" t="s">
        <v>88</v>
      </c>
      <c r="H355" s="2">
        <v>25000</v>
      </c>
      <c r="I355" s="2">
        <v>25000</v>
      </c>
      <c r="J355" s="2">
        <v>25232.28</v>
      </c>
      <c r="K355">
        <v>0</v>
      </c>
      <c r="L355">
        <v>0</v>
      </c>
      <c r="M355">
        <v>0</v>
      </c>
      <c r="N355" s="2">
        <v>25232.28</v>
      </c>
      <c r="O355" s="2">
        <v>25232.28</v>
      </c>
      <c r="P355" s="1">
        <v>45385</v>
      </c>
      <c r="Q355" s="1">
        <v>45373</v>
      </c>
      <c r="R355" s="1">
        <v>45473</v>
      </c>
      <c r="S355" s="1">
        <v>45473</v>
      </c>
      <c r="T355" s="1">
        <v>45474</v>
      </c>
      <c r="U355" s="1">
        <v>45475</v>
      </c>
      <c r="V355" s="1">
        <v>45475</v>
      </c>
      <c r="W355" t="s">
        <v>155</v>
      </c>
      <c r="X355" t="s">
        <v>221</v>
      </c>
      <c r="Y355">
        <v>11367</v>
      </c>
      <c r="Z355" t="s">
        <v>160</v>
      </c>
      <c r="AA355">
        <v>2</v>
      </c>
      <c r="AB355" t="s">
        <v>161</v>
      </c>
      <c r="AC355" t="s">
        <v>155</v>
      </c>
      <c r="AD355" t="s">
        <v>162</v>
      </c>
      <c r="AE355" t="s">
        <v>359</v>
      </c>
      <c r="AF355" t="s">
        <v>360</v>
      </c>
      <c r="AG355" t="s">
        <v>361</v>
      </c>
    </row>
    <row r="356" spans="1:33" x14ac:dyDescent="0.25">
      <c r="A356">
        <v>23819</v>
      </c>
      <c r="B356" t="s">
        <v>246</v>
      </c>
      <c r="C356" t="s">
        <v>1</v>
      </c>
      <c r="D356" t="s">
        <v>824</v>
      </c>
      <c r="E356" t="s">
        <v>955</v>
      </c>
      <c r="F356" t="s">
        <v>117</v>
      </c>
      <c r="G356" t="s">
        <v>92</v>
      </c>
      <c r="H356" s="2">
        <v>2500</v>
      </c>
      <c r="I356" s="2">
        <v>2500</v>
      </c>
      <c r="J356" s="2">
        <v>2523.23</v>
      </c>
      <c r="K356">
        <v>0</v>
      </c>
      <c r="L356">
        <v>0</v>
      </c>
      <c r="M356">
        <v>0</v>
      </c>
      <c r="N356" s="2">
        <v>2523.23</v>
      </c>
      <c r="O356" s="2">
        <v>2523.23</v>
      </c>
      <c r="P356" s="1">
        <v>45377</v>
      </c>
      <c r="Q356" s="1">
        <v>45371</v>
      </c>
      <c r="R356" s="1">
        <v>45473</v>
      </c>
      <c r="S356" s="1">
        <v>45473</v>
      </c>
      <c r="T356" s="1">
        <v>45462</v>
      </c>
      <c r="U356" s="1">
        <v>45463</v>
      </c>
      <c r="V356" s="1">
        <v>45463</v>
      </c>
      <c r="W356" t="s">
        <v>155</v>
      </c>
      <c r="X356" t="s">
        <v>221</v>
      </c>
      <c r="Y356">
        <v>11366</v>
      </c>
      <c r="Z356" t="s">
        <v>160</v>
      </c>
      <c r="AA356">
        <v>2</v>
      </c>
      <c r="AB356" t="s">
        <v>161</v>
      </c>
      <c r="AC356" t="s">
        <v>155</v>
      </c>
      <c r="AD356" t="s">
        <v>162</v>
      </c>
      <c r="AE356" t="s">
        <v>359</v>
      </c>
      <c r="AF356" t="s">
        <v>360</v>
      </c>
      <c r="AG356" t="s">
        <v>361</v>
      </c>
    </row>
    <row r="357" spans="1:33" x14ac:dyDescent="0.25">
      <c r="A357">
        <v>24381</v>
      </c>
      <c r="B357" t="s">
        <v>246</v>
      </c>
      <c r="C357" t="s">
        <v>252</v>
      </c>
      <c r="D357" t="s">
        <v>738</v>
      </c>
      <c r="E357" t="s">
        <v>964</v>
      </c>
      <c r="F357" t="s">
        <v>117</v>
      </c>
      <c r="G357" t="s">
        <v>164</v>
      </c>
      <c r="H357" s="2">
        <v>600</v>
      </c>
      <c r="I357" s="2">
        <v>600</v>
      </c>
      <c r="J357" s="2">
        <v>604.78</v>
      </c>
      <c r="K357">
        <v>0</v>
      </c>
      <c r="L357">
        <v>0</v>
      </c>
      <c r="M357">
        <v>0</v>
      </c>
      <c r="N357" s="2">
        <v>604.78</v>
      </c>
      <c r="O357" s="2">
        <v>604.78</v>
      </c>
      <c r="P357" s="1">
        <v>45399</v>
      </c>
      <c r="Q357" s="1">
        <v>45391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155</v>
      </c>
      <c r="X357" t="s">
        <v>221</v>
      </c>
      <c r="Y357">
        <v>11370</v>
      </c>
      <c r="Z357" t="s">
        <v>160</v>
      </c>
      <c r="AA357">
        <v>2</v>
      </c>
      <c r="AB357" t="s">
        <v>1037</v>
      </c>
      <c r="AC357" t="s">
        <v>155</v>
      </c>
      <c r="AD357" t="s">
        <v>162</v>
      </c>
      <c r="AE357" t="s">
        <v>359</v>
      </c>
      <c r="AF357" t="s">
        <v>360</v>
      </c>
      <c r="AG357" t="s">
        <v>361</v>
      </c>
    </row>
    <row r="358" spans="1:33" x14ac:dyDescent="0.25">
      <c r="A358">
        <v>24195</v>
      </c>
      <c r="B358" t="s">
        <v>246</v>
      </c>
      <c r="C358" t="s">
        <v>1</v>
      </c>
      <c r="D358" t="s">
        <v>775</v>
      </c>
      <c r="E358" t="s">
        <v>966</v>
      </c>
      <c r="F358" t="s">
        <v>117</v>
      </c>
      <c r="G358" t="s">
        <v>91</v>
      </c>
      <c r="H358" s="2">
        <v>3404.58</v>
      </c>
      <c r="I358" s="2">
        <v>3404.58</v>
      </c>
      <c r="J358" s="2">
        <v>3436.21</v>
      </c>
      <c r="K358">
        <v>0</v>
      </c>
      <c r="L358">
        <v>0</v>
      </c>
      <c r="M358">
        <v>0</v>
      </c>
      <c r="N358" s="2">
        <v>3436.21</v>
      </c>
      <c r="O358" s="2">
        <v>3436.21</v>
      </c>
      <c r="P358" s="1">
        <v>45383</v>
      </c>
      <c r="Q358" s="1">
        <v>45381</v>
      </c>
      <c r="R358" s="1">
        <v>45473</v>
      </c>
      <c r="S358" s="1">
        <v>45473</v>
      </c>
      <c r="T358" s="1">
        <v>45474</v>
      </c>
      <c r="U358" s="1">
        <v>45475</v>
      </c>
      <c r="V358" s="1">
        <v>45475</v>
      </c>
      <c r="W358" t="s">
        <v>155</v>
      </c>
      <c r="X358" t="s">
        <v>221</v>
      </c>
      <c r="Y358">
        <v>11369</v>
      </c>
      <c r="Z358" t="s">
        <v>160</v>
      </c>
      <c r="AA358">
        <v>2</v>
      </c>
      <c r="AB358" t="s">
        <v>161</v>
      </c>
      <c r="AC358" t="s">
        <v>155</v>
      </c>
      <c r="AD358" t="s">
        <v>162</v>
      </c>
      <c r="AE358" t="s">
        <v>359</v>
      </c>
      <c r="AF358" t="s">
        <v>360</v>
      </c>
      <c r="AG358" t="s">
        <v>361</v>
      </c>
    </row>
    <row r="359" spans="1:33" x14ac:dyDescent="0.25">
      <c r="A359">
        <v>25286</v>
      </c>
      <c r="B359" t="s">
        <v>246</v>
      </c>
      <c r="C359" t="s">
        <v>1</v>
      </c>
      <c r="D359" t="s">
        <v>811</v>
      </c>
      <c r="E359" t="s">
        <v>1352</v>
      </c>
      <c r="F359" t="s">
        <v>117</v>
      </c>
      <c r="G359" t="s">
        <v>92</v>
      </c>
      <c r="H359" s="2">
        <v>4535.8500000000004</v>
      </c>
      <c r="I359" s="2">
        <v>4535.8500000000004</v>
      </c>
      <c r="J359" s="2">
        <v>4535.8500000000004</v>
      </c>
      <c r="K359">
        <v>0</v>
      </c>
      <c r="L359">
        <v>0</v>
      </c>
      <c r="M359">
        <v>0</v>
      </c>
      <c r="N359" s="2">
        <v>4535.8500000000004</v>
      </c>
      <c r="O359" s="2">
        <v>4535.8500000000004</v>
      </c>
      <c r="P359" s="1">
        <v>45455</v>
      </c>
      <c r="Q359" s="1">
        <v>45455</v>
      </c>
      <c r="R359" s="1">
        <v>45473</v>
      </c>
      <c r="S359" s="1">
        <v>45473</v>
      </c>
      <c r="T359" s="1">
        <v>45474</v>
      </c>
      <c r="U359" s="1">
        <v>45475</v>
      </c>
      <c r="V359" s="1">
        <v>45475</v>
      </c>
      <c r="W359" t="s">
        <v>155</v>
      </c>
      <c r="X359" t="s">
        <v>221</v>
      </c>
      <c r="Y359">
        <v>11533</v>
      </c>
      <c r="Z359" t="s">
        <v>160</v>
      </c>
      <c r="AA359">
        <v>2</v>
      </c>
      <c r="AB359" t="s">
        <v>1037</v>
      </c>
      <c r="AC359" t="s">
        <v>155</v>
      </c>
      <c r="AD359" t="s">
        <v>162</v>
      </c>
      <c r="AE359" t="s">
        <v>359</v>
      </c>
      <c r="AF359" t="s">
        <v>360</v>
      </c>
      <c r="AG359" t="s">
        <v>361</v>
      </c>
    </row>
    <row r="360" spans="1:33" x14ac:dyDescent="0.25">
      <c r="A360">
        <v>24467</v>
      </c>
      <c r="B360" t="s">
        <v>246</v>
      </c>
      <c r="C360" t="s">
        <v>1</v>
      </c>
      <c r="D360" t="s">
        <v>811</v>
      </c>
      <c r="E360" t="s">
        <v>1352</v>
      </c>
      <c r="F360" t="s">
        <v>117</v>
      </c>
      <c r="G360" t="s">
        <v>93</v>
      </c>
      <c r="H360" s="2">
        <v>4500</v>
      </c>
      <c r="I360" s="2">
        <v>4500</v>
      </c>
      <c r="J360" s="2">
        <v>4535.8500000000004</v>
      </c>
      <c r="K360">
        <v>0</v>
      </c>
      <c r="L360">
        <v>0</v>
      </c>
      <c r="M360">
        <v>0</v>
      </c>
      <c r="N360" s="2">
        <v>4535.8500000000004</v>
      </c>
      <c r="O360" s="2">
        <v>4535.8500000000004</v>
      </c>
      <c r="P360" s="1">
        <v>45400</v>
      </c>
      <c r="Q360" s="1">
        <v>45397</v>
      </c>
      <c r="R360" s="1">
        <v>45473</v>
      </c>
      <c r="S360" s="1">
        <v>45473</v>
      </c>
      <c r="T360" s="1">
        <v>45441</v>
      </c>
      <c r="U360" s="1">
        <v>45443</v>
      </c>
      <c r="V360" s="1">
        <v>45443</v>
      </c>
      <c r="W360" t="s">
        <v>155</v>
      </c>
      <c r="X360" t="s">
        <v>221</v>
      </c>
      <c r="Y360">
        <v>11371</v>
      </c>
      <c r="Z360" t="s">
        <v>160</v>
      </c>
      <c r="AA360">
        <v>2</v>
      </c>
      <c r="AB360" t="s">
        <v>1037</v>
      </c>
      <c r="AC360" t="s">
        <v>155</v>
      </c>
      <c r="AD360" t="s">
        <v>162</v>
      </c>
      <c r="AE360" t="s">
        <v>359</v>
      </c>
      <c r="AF360" t="s">
        <v>360</v>
      </c>
      <c r="AG360" t="s">
        <v>361</v>
      </c>
    </row>
    <row r="361" spans="1:33" x14ac:dyDescent="0.25">
      <c r="A361">
        <v>17170</v>
      </c>
      <c r="B361" t="s">
        <v>246</v>
      </c>
      <c r="C361" t="s">
        <v>1</v>
      </c>
      <c r="D361" t="s">
        <v>204</v>
      </c>
      <c r="E361" t="s">
        <v>411</v>
      </c>
      <c r="F361" t="s">
        <v>117</v>
      </c>
      <c r="G361" t="s">
        <v>99</v>
      </c>
      <c r="H361" s="2">
        <v>4000</v>
      </c>
      <c r="I361" s="2">
        <v>4000</v>
      </c>
      <c r="J361" s="2">
        <v>4125.37</v>
      </c>
      <c r="K361">
        <v>0</v>
      </c>
      <c r="L361">
        <v>0</v>
      </c>
      <c r="M361">
        <v>0</v>
      </c>
      <c r="N361" s="2">
        <v>4125.37</v>
      </c>
      <c r="O361" s="2">
        <v>4125.37</v>
      </c>
      <c r="P361" s="1">
        <v>45140</v>
      </c>
      <c r="Q361" s="1">
        <v>45129</v>
      </c>
      <c r="R361" s="1">
        <v>45473</v>
      </c>
      <c r="S361" s="1">
        <v>45473</v>
      </c>
      <c r="T361" s="1">
        <v>45461</v>
      </c>
      <c r="U361" s="1">
        <v>45462</v>
      </c>
      <c r="V361" s="1">
        <v>45462</v>
      </c>
      <c r="W361" t="s">
        <v>155</v>
      </c>
      <c r="X361" t="s">
        <v>221</v>
      </c>
      <c r="Y361">
        <v>11347</v>
      </c>
      <c r="Z361" t="s">
        <v>160</v>
      </c>
      <c r="AA361">
        <v>2</v>
      </c>
      <c r="AB361" t="s">
        <v>161</v>
      </c>
      <c r="AC361" t="s">
        <v>155</v>
      </c>
      <c r="AD361" t="s">
        <v>162</v>
      </c>
      <c r="AE361" t="s">
        <v>359</v>
      </c>
      <c r="AF361" t="s">
        <v>360</v>
      </c>
      <c r="AG361" t="s">
        <v>361</v>
      </c>
    </row>
    <row r="362" spans="1:33" x14ac:dyDescent="0.25">
      <c r="A362">
        <v>16742</v>
      </c>
      <c r="B362" t="s">
        <v>246</v>
      </c>
      <c r="C362" t="s">
        <v>1</v>
      </c>
      <c r="D362" t="s">
        <v>284</v>
      </c>
      <c r="E362" t="s">
        <v>367</v>
      </c>
      <c r="F362" t="s">
        <v>117</v>
      </c>
      <c r="G362" t="s">
        <v>100</v>
      </c>
      <c r="H362" s="2">
        <v>1000</v>
      </c>
      <c r="I362" s="2">
        <v>1000</v>
      </c>
      <c r="J362" s="2">
        <v>1037.45</v>
      </c>
      <c r="K362">
        <v>0</v>
      </c>
      <c r="L362">
        <v>0</v>
      </c>
      <c r="M362">
        <v>0</v>
      </c>
      <c r="N362" s="2">
        <v>1037.45</v>
      </c>
      <c r="O362" s="2">
        <v>1037.45</v>
      </c>
      <c r="P362" s="1">
        <v>45110</v>
      </c>
      <c r="Q362" s="1">
        <v>45094</v>
      </c>
      <c r="R362" s="1">
        <v>45473</v>
      </c>
      <c r="S362" s="1">
        <v>45473</v>
      </c>
      <c r="T362" s="1">
        <v>45474</v>
      </c>
      <c r="U362" s="1">
        <v>45475</v>
      </c>
      <c r="V362" s="1">
        <v>45475</v>
      </c>
      <c r="W362" t="s">
        <v>155</v>
      </c>
      <c r="X362" t="s">
        <v>221</v>
      </c>
      <c r="Y362">
        <v>11346</v>
      </c>
      <c r="Z362" t="s">
        <v>160</v>
      </c>
      <c r="AA362">
        <v>2</v>
      </c>
      <c r="AB362" t="s">
        <v>161</v>
      </c>
      <c r="AC362" t="s">
        <v>155</v>
      </c>
      <c r="AD362" t="s">
        <v>162</v>
      </c>
      <c r="AE362" t="s">
        <v>359</v>
      </c>
      <c r="AF362" t="s">
        <v>360</v>
      </c>
      <c r="AG362" t="s">
        <v>361</v>
      </c>
    </row>
    <row r="363" spans="1:33" x14ac:dyDescent="0.25">
      <c r="A363">
        <v>16027</v>
      </c>
      <c r="B363" t="s">
        <v>246</v>
      </c>
      <c r="C363" t="s">
        <v>1</v>
      </c>
      <c r="D363" t="s">
        <v>202</v>
      </c>
      <c r="E363" t="s">
        <v>294</v>
      </c>
      <c r="F363" t="s">
        <v>117</v>
      </c>
      <c r="G363" t="s">
        <v>103</v>
      </c>
      <c r="H363" s="2">
        <v>1500</v>
      </c>
      <c r="I363" s="2">
        <v>1500</v>
      </c>
      <c r="J363" s="2">
        <v>1558.4</v>
      </c>
      <c r="K363">
        <v>0</v>
      </c>
      <c r="L363">
        <v>0</v>
      </c>
      <c r="M363">
        <v>0</v>
      </c>
      <c r="N363" s="2">
        <v>1558.4</v>
      </c>
      <c r="O363" s="2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155</v>
      </c>
      <c r="X363" t="s">
        <v>221</v>
      </c>
      <c r="Y363">
        <v>11340</v>
      </c>
      <c r="Z363" t="s">
        <v>160</v>
      </c>
      <c r="AA363">
        <v>2</v>
      </c>
      <c r="AB363" t="s">
        <v>161</v>
      </c>
      <c r="AC363" t="s">
        <v>155</v>
      </c>
      <c r="AD363" t="s">
        <v>162</v>
      </c>
      <c r="AE363" t="s">
        <v>359</v>
      </c>
      <c r="AF363" t="s">
        <v>360</v>
      </c>
      <c r="AG363" t="s">
        <v>361</v>
      </c>
    </row>
    <row r="364" spans="1:33" x14ac:dyDescent="0.25">
      <c r="A364">
        <v>25483</v>
      </c>
      <c r="B364" t="s">
        <v>246</v>
      </c>
      <c r="C364" t="s">
        <v>1</v>
      </c>
      <c r="D364" t="s">
        <v>832</v>
      </c>
      <c r="E364" t="s">
        <v>1116</v>
      </c>
      <c r="F364" t="s">
        <v>117</v>
      </c>
      <c r="G364" t="s">
        <v>92</v>
      </c>
      <c r="H364" s="2">
        <v>1005.16</v>
      </c>
      <c r="I364" s="2">
        <v>1005.16</v>
      </c>
      <c r="J364" s="2">
        <v>1005.16</v>
      </c>
      <c r="K364">
        <v>0</v>
      </c>
      <c r="L364">
        <v>0</v>
      </c>
      <c r="M364">
        <v>0</v>
      </c>
      <c r="N364" s="2">
        <v>1005.16</v>
      </c>
      <c r="O364" s="2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155</v>
      </c>
      <c r="X364" t="s">
        <v>221</v>
      </c>
      <c r="Y364">
        <v>11712</v>
      </c>
      <c r="Z364" t="s">
        <v>160</v>
      </c>
      <c r="AA364">
        <v>2</v>
      </c>
      <c r="AB364" t="s">
        <v>1037</v>
      </c>
      <c r="AC364" t="s">
        <v>155</v>
      </c>
      <c r="AD364" t="s">
        <v>162</v>
      </c>
      <c r="AE364" t="s">
        <v>359</v>
      </c>
      <c r="AF364" t="s">
        <v>360</v>
      </c>
      <c r="AG364" t="s">
        <v>361</v>
      </c>
    </row>
    <row r="365" spans="1:33" x14ac:dyDescent="0.25">
      <c r="A365">
        <v>16077</v>
      </c>
      <c r="B365" t="s">
        <v>246</v>
      </c>
      <c r="C365" t="s">
        <v>1</v>
      </c>
      <c r="D365" t="s">
        <v>249</v>
      </c>
      <c r="E365" t="s">
        <v>250</v>
      </c>
      <c r="F365" t="s">
        <v>117</v>
      </c>
      <c r="G365" t="s">
        <v>102</v>
      </c>
      <c r="H365" s="2">
        <v>2400</v>
      </c>
      <c r="I365" s="2">
        <v>2400</v>
      </c>
      <c r="J365" s="2">
        <v>2514.94</v>
      </c>
      <c r="K365">
        <v>0</v>
      </c>
      <c r="L365">
        <v>0</v>
      </c>
      <c r="M365">
        <v>0</v>
      </c>
      <c r="N365" s="2">
        <v>2514.94</v>
      </c>
      <c r="O365" s="2">
        <v>2514.94</v>
      </c>
      <c r="P365" s="1">
        <v>45056</v>
      </c>
      <c r="Q365" s="1">
        <v>45052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155</v>
      </c>
      <c r="X365" t="s">
        <v>221</v>
      </c>
      <c r="Y365">
        <v>11620</v>
      </c>
      <c r="Z365" t="s">
        <v>160</v>
      </c>
      <c r="AA365">
        <v>2</v>
      </c>
      <c r="AB365" t="s">
        <v>161</v>
      </c>
      <c r="AC365" t="s">
        <v>155</v>
      </c>
      <c r="AD365" t="s">
        <v>162</v>
      </c>
      <c r="AE365" t="s">
        <v>359</v>
      </c>
      <c r="AF365" t="s">
        <v>360</v>
      </c>
      <c r="AG365" t="s">
        <v>361</v>
      </c>
    </row>
    <row r="366" spans="1:33" x14ac:dyDescent="0.25">
      <c r="A366">
        <v>16601</v>
      </c>
      <c r="B366" t="s">
        <v>246</v>
      </c>
      <c r="C366" t="s">
        <v>1</v>
      </c>
      <c r="D366" t="s">
        <v>201</v>
      </c>
      <c r="E366" t="s">
        <v>290</v>
      </c>
      <c r="F366" t="s">
        <v>117</v>
      </c>
      <c r="G366" t="s">
        <v>105</v>
      </c>
      <c r="H366" s="2">
        <v>1000</v>
      </c>
      <c r="I366" s="2">
        <v>1000</v>
      </c>
      <c r="J366" s="2">
        <v>1047.8900000000001</v>
      </c>
      <c r="K366">
        <v>0</v>
      </c>
      <c r="L366">
        <v>0</v>
      </c>
      <c r="M366">
        <v>0</v>
      </c>
      <c r="N366" s="2">
        <v>1047.8900000000001</v>
      </c>
      <c r="O366" s="2">
        <v>1047.8900000000001</v>
      </c>
      <c r="P366" s="1">
        <v>45083</v>
      </c>
      <c r="Q366" s="1">
        <v>45062</v>
      </c>
      <c r="R366" s="1">
        <v>45483</v>
      </c>
      <c r="S366" s="1">
        <v>45483</v>
      </c>
      <c r="T366" s="1">
        <v>45483</v>
      </c>
      <c r="U366" s="1">
        <v>45484</v>
      </c>
      <c r="V366" s="1">
        <v>45484</v>
      </c>
      <c r="W366" t="s">
        <v>155</v>
      </c>
      <c r="X366" t="s">
        <v>221</v>
      </c>
      <c r="Y366">
        <v>11624</v>
      </c>
      <c r="Z366" t="s">
        <v>160</v>
      </c>
      <c r="AA366">
        <v>2</v>
      </c>
      <c r="AB366" t="s">
        <v>161</v>
      </c>
      <c r="AC366" t="s">
        <v>155</v>
      </c>
      <c r="AD366" t="s">
        <v>162</v>
      </c>
      <c r="AE366" t="s">
        <v>359</v>
      </c>
      <c r="AF366" t="s">
        <v>360</v>
      </c>
      <c r="AG366" t="s">
        <v>361</v>
      </c>
    </row>
    <row r="367" spans="1:33" x14ac:dyDescent="0.25">
      <c r="A367">
        <v>16111</v>
      </c>
      <c r="B367" t="s">
        <v>246</v>
      </c>
      <c r="C367" t="s">
        <v>1</v>
      </c>
      <c r="D367" t="s">
        <v>205</v>
      </c>
      <c r="E367" t="s">
        <v>247</v>
      </c>
      <c r="F367" t="s">
        <v>117</v>
      </c>
      <c r="G367" t="s">
        <v>105</v>
      </c>
      <c r="H367" s="2">
        <v>2500</v>
      </c>
      <c r="I367" s="2">
        <v>2500</v>
      </c>
      <c r="J367" s="2">
        <v>2619.73</v>
      </c>
      <c r="K367">
        <v>0</v>
      </c>
      <c r="L367">
        <v>0</v>
      </c>
      <c r="M367">
        <v>0</v>
      </c>
      <c r="N367" s="2">
        <v>2619.73</v>
      </c>
      <c r="O367" s="2">
        <v>2619.73</v>
      </c>
      <c r="P367" s="1">
        <v>45063</v>
      </c>
      <c r="Q367" s="1">
        <v>45052</v>
      </c>
      <c r="R367" s="1">
        <v>45483</v>
      </c>
      <c r="S367" s="1">
        <v>45483</v>
      </c>
      <c r="T367" s="1">
        <v>45474</v>
      </c>
      <c r="U367" s="1">
        <v>45475</v>
      </c>
      <c r="V367" s="1">
        <v>45475</v>
      </c>
      <c r="W367" t="s">
        <v>155</v>
      </c>
      <c r="X367" t="s">
        <v>221</v>
      </c>
      <c r="Y367">
        <v>11621</v>
      </c>
      <c r="Z367" t="s">
        <v>160</v>
      </c>
      <c r="AA367">
        <v>2</v>
      </c>
      <c r="AB367" t="s">
        <v>161</v>
      </c>
      <c r="AC367" t="s">
        <v>155</v>
      </c>
      <c r="AD367" t="s">
        <v>162</v>
      </c>
      <c r="AE367" t="s">
        <v>359</v>
      </c>
      <c r="AF367" t="s">
        <v>360</v>
      </c>
      <c r="AG367" t="s">
        <v>361</v>
      </c>
    </row>
    <row r="368" spans="1:33" x14ac:dyDescent="0.25">
      <c r="A368">
        <v>16171</v>
      </c>
      <c r="B368" t="s">
        <v>246</v>
      </c>
      <c r="C368" t="s">
        <v>252</v>
      </c>
      <c r="D368" t="s">
        <v>259</v>
      </c>
      <c r="E368" t="s">
        <v>260</v>
      </c>
      <c r="F368" t="s">
        <v>117</v>
      </c>
      <c r="G368" t="s">
        <v>102</v>
      </c>
      <c r="H368" s="2">
        <v>1290</v>
      </c>
      <c r="I368" s="2">
        <v>1290</v>
      </c>
      <c r="J368" s="2">
        <v>1351.78</v>
      </c>
      <c r="K368">
        <v>0</v>
      </c>
      <c r="L368">
        <v>0</v>
      </c>
      <c r="M368">
        <v>0</v>
      </c>
      <c r="N368" s="2">
        <v>1351.78</v>
      </c>
      <c r="O368" s="2">
        <v>1351.78</v>
      </c>
      <c r="P368" s="1">
        <v>45063</v>
      </c>
      <c r="Q368" s="1">
        <v>45054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155</v>
      </c>
      <c r="X368" t="s">
        <v>221</v>
      </c>
      <c r="Y368">
        <v>11622</v>
      </c>
      <c r="Z368" t="s">
        <v>160</v>
      </c>
      <c r="AA368">
        <v>2</v>
      </c>
      <c r="AB368" t="s">
        <v>161</v>
      </c>
      <c r="AC368" t="s">
        <v>155</v>
      </c>
      <c r="AD368" t="s">
        <v>162</v>
      </c>
      <c r="AE368" t="s">
        <v>359</v>
      </c>
      <c r="AF368" t="s">
        <v>360</v>
      </c>
      <c r="AG368" t="s">
        <v>361</v>
      </c>
    </row>
    <row r="369" spans="1:34" x14ac:dyDescent="0.25">
      <c r="A369">
        <v>17271</v>
      </c>
      <c r="B369" t="s">
        <v>246</v>
      </c>
      <c r="C369" t="s">
        <v>252</v>
      </c>
      <c r="D369" t="s">
        <v>258</v>
      </c>
      <c r="E369" t="s">
        <v>422</v>
      </c>
      <c r="F369" t="s">
        <v>117</v>
      </c>
      <c r="G369" t="s">
        <v>99</v>
      </c>
      <c r="H369" s="2">
        <v>1800</v>
      </c>
      <c r="I369" s="2">
        <v>1800</v>
      </c>
      <c r="J369" s="2">
        <v>1859.16</v>
      </c>
      <c r="K369">
        <v>0</v>
      </c>
      <c r="L369">
        <v>0</v>
      </c>
      <c r="M369">
        <v>0</v>
      </c>
      <c r="N369" s="2">
        <v>1859.16</v>
      </c>
      <c r="O369" s="2">
        <v>1859.16</v>
      </c>
      <c r="P369" s="1">
        <v>45148</v>
      </c>
      <c r="Q369" s="1">
        <v>45140</v>
      </c>
      <c r="R369" s="1">
        <v>45483</v>
      </c>
      <c r="S369" s="1">
        <v>45483</v>
      </c>
      <c r="T369" s="1">
        <v>45481</v>
      </c>
      <c r="U369" s="1">
        <v>45482</v>
      </c>
      <c r="V369" s="1">
        <v>45483</v>
      </c>
      <c r="W369" t="s">
        <v>155</v>
      </c>
      <c r="X369" t="s">
        <v>221</v>
      </c>
      <c r="Y369">
        <v>11627</v>
      </c>
      <c r="Z369" t="s">
        <v>160</v>
      </c>
      <c r="AA369">
        <v>2</v>
      </c>
      <c r="AB369" t="s">
        <v>161</v>
      </c>
      <c r="AC369" t="s">
        <v>155</v>
      </c>
      <c r="AD369" t="s">
        <v>162</v>
      </c>
      <c r="AE369" t="s">
        <v>359</v>
      </c>
      <c r="AF369" t="s">
        <v>360</v>
      </c>
      <c r="AG369" t="s">
        <v>361</v>
      </c>
    </row>
    <row r="370" spans="1:34" x14ac:dyDescent="0.25">
      <c r="A370">
        <v>17590</v>
      </c>
      <c r="B370" t="s">
        <v>246</v>
      </c>
      <c r="C370" t="s">
        <v>1</v>
      </c>
      <c r="D370" t="s">
        <v>195</v>
      </c>
      <c r="E370" t="s">
        <v>596</v>
      </c>
      <c r="F370" t="s">
        <v>117</v>
      </c>
      <c r="G370" t="s">
        <v>99</v>
      </c>
      <c r="H370" s="2">
        <v>5000</v>
      </c>
      <c r="I370" s="2">
        <v>5000</v>
      </c>
      <c r="J370" s="2">
        <v>5164.32</v>
      </c>
      <c r="K370">
        <v>0</v>
      </c>
      <c r="L370">
        <v>0</v>
      </c>
      <c r="M370">
        <v>0</v>
      </c>
      <c r="N370" s="2">
        <v>5164.32</v>
      </c>
      <c r="O370" s="2">
        <v>5164.32</v>
      </c>
      <c r="P370" s="1">
        <v>45173</v>
      </c>
      <c r="Q370" s="1">
        <v>45168</v>
      </c>
      <c r="R370" s="1">
        <v>45483</v>
      </c>
      <c r="S370" s="1">
        <v>45483</v>
      </c>
      <c r="T370" s="1">
        <v>45483</v>
      </c>
      <c r="U370" s="1">
        <v>45484</v>
      </c>
      <c r="V370" s="1">
        <v>45484</v>
      </c>
      <c r="W370" t="s">
        <v>155</v>
      </c>
      <c r="X370" t="s">
        <v>221</v>
      </c>
      <c r="Y370">
        <v>11629</v>
      </c>
      <c r="Z370" t="s">
        <v>160</v>
      </c>
      <c r="AA370">
        <v>2</v>
      </c>
      <c r="AB370" t="s">
        <v>161</v>
      </c>
      <c r="AC370" t="s">
        <v>155</v>
      </c>
      <c r="AD370" t="s">
        <v>162</v>
      </c>
      <c r="AE370" t="s">
        <v>359</v>
      </c>
      <c r="AF370" t="s">
        <v>360</v>
      </c>
      <c r="AG370" t="s">
        <v>361</v>
      </c>
    </row>
    <row r="371" spans="1:34" x14ac:dyDescent="0.25">
      <c r="A371">
        <v>17315</v>
      </c>
      <c r="B371" t="s">
        <v>246</v>
      </c>
      <c r="C371" t="s">
        <v>1</v>
      </c>
      <c r="D371" t="s">
        <v>196</v>
      </c>
      <c r="E371" t="s">
        <v>435</v>
      </c>
      <c r="F371" t="s">
        <v>117</v>
      </c>
      <c r="G371" t="s">
        <v>98</v>
      </c>
      <c r="H371" s="2">
        <v>5000</v>
      </c>
      <c r="I371" s="2">
        <v>5000</v>
      </c>
      <c r="J371" s="2">
        <v>5164.32</v>
      </c>
      <c r="K371">
        <v>0</v>
      </c>
      <c r="L371">
        <v>0</v>
      </c>
      <c r="M371">
        <v>0</v>
      </c>
      <c r="N371" s="2">
        <v>5164.32</v>
      </c>
      <c r="O371" s="2">
        <v>5164.32</v>
      </c>
      <c r="P371" s="1">
        <v>45154</v>
      </c>
      <c r="Q371" s="1">
        <v>45145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155</v>
      </c>
      <c r="X371" t="s">
        <v>221</v>
      </c>
      <c r="Y371">
        <v>11628</v>
      </c>
      <c r="Z371" t="s">
        <v>160</v>
      </c>
      <c r="AA371">
        <v>2</v>
      </c>
      <c r="AB371" t="s">
        <v>161</v>
      </c>
      <c r="AC371" t="s">
        <v>155</v>
      </c>
      <c r="AD371" t="s">
        <v>162</v>
      </c>
      <c r="AE371" t="s">
        <v>359</v>
      </c>
      <c r="AF371" t="s">
        <v>360</v>
      </c>
      <c r="AG371" t="s">
        <v>361</v>
      </c>
    </row>
    <row r="372" spans="1:34" x14ac:dyDescent="0.25">
      <c r="A372">
        <v>24099</v>
      </c>
      <c r="B372" t="s">
        <v>246</v>
      </c>
      <c r="C372" t="s">
        <v>1</v>
      </c>
      <c r="D372" t="s">
        <v>796</v>
      </c>
      <c r="E372" t="s">
        <v>960</v>
      </c>
      <c r="F372" t="s">
        <v>117</v>
      </c>
      <c r="G372" t="s">
        <v>91</v>
      </c>
      <c r="H372" s="2">
        <v>28000</v>
      </c>
      <c r="I372" s="2">
        <v>28000</v>
      </c>
      <c r="J372" s="2">
        <v>28503.86</v>
      </c>
      <c r="K372">
        <v>0</v>
      </c>
      <c r="L372">
        <v>0</v>
      </c>
      <c r="M372">
        <v>0</v>
      </c>
      <c r="N372" s="2">
        <v>28503.86</v>
      </c>
      <c r="O372" s="2">
        <v>28503.86</v>
      </c>
      <c r="P372" s="1">
        <v>45394</v>
      </c>
      <c r="Q372" s="1">
        <v>45366</v>
      </c>
      <c r="R372" s="1">
        <v>45483</v>
      </c>
      <c r="S372" s="1">
        <v>45483</v>
      </c>
      <c r="T372" s="1">
        <v>45481</v>
      </c>
      <c r="U372" s="1">
        <v>45482</v>
      </c>
      <c r="V372" s="1">
        <v>45483</v>
      </c>
      <c r="W372" t="s">
        <v>155</v>
      </c>
      <c r="X372" t="s">
        <v>221</v>
      </c>
      <c r="Y372">
        <v>11645</v>
      </c>
      <c r="Z372" t="s">
        <v>160</v>
      </c>
      <c r="AA372">
        <v>2</v>
      </c>
      <c r="AB372" t="s">
        <v>161</v>
      </c>
      <c r="AC372" t="s">
        <v>155</v>
      </c>
      <c r="AD372" t="s">
        <v>162</v>
      </c>
      <c r="AE372" t="s">
        <v>359</v>
      </c>
      <c r="AF372" t="s">
        <v>360</v>
      </c>
      <c r="AG372" t="s">
        <v>361</v>
      </c>
    </row>
    <row r="373" spans="1:34" x14ac:dyDescent="0.25">
      <c r="A373">
        <v>20741</v>
      </c>
      <c r="B373" t="s">
        <v>246</v>
      </c>
      <c r="C373" t="s">
        <v>1</v>
      </c>
      <c r="D373" t="s">
        <v>289</v>
      </c>
      <c r="E373" t="s">
        <v>688</v>
      </c>
      <c r="F373" t="s">
        <v>117</v>
      </c>
      <c r="G373" t="s">
        <v>97</v>
      </c>
      <c r="H373" s="2">
        <v>5000</v>
      </c>
      <c r="I373" s="2">
        <v>5000</v>
      </c>
      <c r="J373" s="2">
        <v>5150.57</v>
      </c>
      <c r="K373">
        <v>0</v>
      </c>
      <c r="L373">
        <v>0</v>
      </c>
      <c r="M373">
        <v>0</v>
      </c>
      <c r="N373" s="2">
        <v>5150.57</v>
      </c>
      <c r="O373" s="2">
        <v>5150.57</v>
      </c>
      <c r="P373" s="1">
        <v>45240</v>
      </c>
      <c r="Q373" s="1">
        <v>45230</v>
      </c>
      <c r="R373" s="1">
        <v>45483</v>
      </c>
      <c r="S373" s="1">
        <v>45483</v>
      </c>
      <c r="T373" s="1">
        <v>45483</v>
      </c>
      <c r="U373" s="1">
        <v>45484</v>
      </c>
      <c r="V373" s="1">
        <v>45484</v>
      </c>
      <c r="W373" t="s">
        <v>155</v>
      </c>
      <c r="X373" t="s">
        <v>221</v>
      </c>
      <c r="Y373">
        <v>11636</v>
      </c>
      <c r="Z373" t="s">
        <v>160</v>
      </c>
      <c r="AA373">
        <v>2</v>
      </c>
      <c r="AB373" t="s">
        <v>161</v>
      </c>
      <c r="AC373" t="s">
        <v>155</v>
      </c>
      <c r="AD373" t="s">
        <v>162</v>
      </c>
      <c r="AE373" t="s">
        <v>359</v>
      </c>
      <c r="AF373" t="s">
        <v>360</v>
      </c>
      <c r="AG373" t="s">
        <v>361</v>
      </c>
    </row>
    <row r="374" spans="1:34" x14ac:dyDescent="0.25">
      <c r="A374">
        <v>22558</v>
      </c>
      <c r="B374" t="s">
        <v>246</v>
      </c>
      <c r="C374" t="s">
        <v>252</v>
      </c>
      <c r="D374" t="s">
        <v>733</v>
      </c>
      <c r="E374" t="s">
        <v>885</v>
      </c>
      <c r="F374" t="s">
        <v>117</v>
      </c>
      <c r="G374" t="s">
        <v>97</v>
      </c>
      <c r="H374" s="2">
        <v>3500</v>
      </c>
      <c r="I374" s="2">
        <v>3500</v>
      </c>
      <c r="J374" s="2">
        <v>3583.55</v>
      </c>
      <c r="K374">
        <v>0</v>
      </c>
      <c r="L374">
        <v>0</v>
      </c>
      <c r="M374">
        <v>0</v>
      </c>
      <c r="N374" s="2">
        <v>3583.55</v>
      </c>
      <c r="O374" s="2">
        <v>3583.55</v>
      </c>
      <c r="P374" s="1">
        <v>45314</v>
      </c>
      <c r="Q374" s="1">
        <v>45301</v>
      </c>
      <c r="R374" s="1">
        <v>45483</v>
      </c>
      <c r="S374" s="1">
        <v>45483</v>
      </c>
      <c r="T374" s="1">
        <v>45460</v>
      </c>
      <c r="U374" s="1">
        <v>45461</v>
      </c>
      <c r="V374" s="1">
        <v>45461</v>
      </c>
      <c r="W374" t="s">
        <v>155</v>
      </c>
      <c r="X374" t="s">
        <v>221</v>
      </c>
      <c r="Y374">
        <v>11638</v>
      </c>
      <c r="Z374" t="s">
        <v>160</v>
      </c>
      <c r="AA374">
        <v>2</v>
      </c>
      <c r="AB374" t="s">
        <v>161</v>
      </c>
      <c r="AC374" t="s">
        <v>155</v>
      </c>
      <c r="AD374" t="s">
        <v>162</v>
      </c>
      <c r="AE374" t="s">
        <v>359</v>
      </c>
      <c r="AF374" t="s">
        <v>360</v>
      </c>
      <c r="AG374" t="s">
        <v>361</v>
      </c>
    </row>
    <row r="375" spans="1:34" x14ac:dyDescent="0.25">
      <c r="A375">
        <v>16278</v>
      </c>
      <c r="B375" t="s">
        <v>246</v>
      </c>
      <c r="C375" t="s">
        <v>1</v>
      </c>
      <c r="D375" t="s">
        <v>199</v>
      </c>
      <c r="E375" t="s">
        <v>292</v>
      </c>
      <c r="F375" t="s">
        <v>117</v>
      </c>
      <c r="G375" t="s">
        <v>105</v>
      </c>
      <c r="H375" s="2">
        <v>3000</v>
      </c>
      <c r="I375" s="2">
        <v>3000</v>
      </c>
      <c r="J375" s="2">
        <v>3143.68</v>
      </c>
      <c r="K375">
        <v>0</v>
      </c>
      <c r="L375">
        <v>0</v>
      </c>
      <c r="M375">
        <v>0</v>
      </c>
      <c r="N375" s="2">
        <v>3143.68</v>
      </c>
      <c r="O375" s="2">
        <v>3143.68</v>
      </c>
      <c r="P375" s="1">
        <v>45077</v>
      </c>
      <c r="Q375" s="1">
        <v>45062</v>
      </c>
      <c r="R375" s="1">
        <v>45488</v>
      </c>
      <c r="S375" s="1">
        <v>45488</v>
      </c>
      <c r="T375" s="1">
        <v>45478</v>
      </c>
      <c r="U375" s="1">
        <v>45481</v>
      </c>
      <c r="V375" s="1">
        <v>45481</v>
      </c>
      <c r="W375" t="s">
        <v>155</v>
      </c>
      <c r="X375" t="s">
        <v>221</v>
      </c>
      <c r="Y375">
        <v>11623</v>
      </c>
      <c r="Z375" t="s">
        <v>160</v>
      </c>
      <c r="AA375">
        <v>2</v>
      </c>
      <c r="AB375" t="s">
        <v>161</v>
      </c>
      <c r="AC375" t="s">
        <v>155</v>
      </c>
      <c r="AD375" t="s">
        <v>162</v>
      </c>
      <c r="AE375" t="s">
        <v>359</v>
      </c>
      <c r="AF375" t="s">
        <v>360</v>
      </c>
      <c r="AG375" t="s">
        <v>361</v>
      </c>
    </row>
    <row r="376" spans="1:34" x14ac:dyDescent="0.25">
      <c r="A376">
        <v>25011</v>
      </c>
      <c r="B376" t="s">
        <v>246</v>
      </c>
      <c r="C376" t="s">
        <v>1</v>
      </c>
      <c r="D376" t="s">
        <v>790</v>
      </c>
      <c r="E376" t="s">
        <v>1115</v>
      </c>
      <c r="F376" t="s">
        <v>117</v>
      </c>
      <c r="G376" t="s">
        <v>93</v>
      </c>
      <c r="H376" s="2">
        <v>5000</v>
      </c>
      <c r="I376" s="2">
        <v>5000</v>
      </c>
      <c r="J376" s="2">
        <v>5069.13</v>
      </c>
      <c r="K376">
        <v>0</v>
      </c>
      <c r="L376">
        <v>0</v>
      </c>
      <c r="M376">
        <v>0</v>
      </c>
      <c r="N376" s="2">
        <v>5069.13</v>
      </c>
      <c r="O376" s="2">
        <v>5069.13</v>
      </c>
      <c r="P376" s="1">
        <v>45435</v>
      </c>
      <c r="Q376" s="1">
        <v>45423</v>
      </c>
      <c r="R376" s="1">
        <v>45488</v>
      </c>
      <c r="S376" s="1">
        <v>45488</v>
      </c>
      <c r="T376" s="1">
        <v>45488</v>
      </c>
      <c r="U376" s="1">
        <v>45489</v>
      </c>
      <c r="V376" s="1">
        <v>45489</v>
      </c>
      <c r="W376" t="s">
        <v>155</v>
      </c>
      <c r="X376" t="s">
        <v>221</v>
      </c>
      <c r="Y376">
        <v>11653</v>
      </c>
      <c r="Z376" t="s">
        <v>160</v>
      </c>
      <c r="AA376">
        <v>2</v>
      </c>
      <c r="AB376" t="s">
        <v>1037</v>
      </c>
      <c r="AC376" t="s">
        <v>155</v>
      </c>
      <c r="AD376" t="s">
        <v>162</v>
      </c>
      <c r="AE376" t="s">
        <v>359</v>
      </c>
      <c r="AF376" t="s">
        <v>360</v>
      </c>
      <c r="AG376" t="s">
        <v>361</v>
      </c>
    </row>
    <row r="377" spans="1:34" x14ac:dyDescent="0.25">
      <c r="A377">
        <v>25557</v>
      </c>
      <c r="B377" t="s">
        <v>246</v>
      </c>
      <c r="C377" t="s">
        <v>252</v>
      </c>
      <c r="D377" t="s">
        <v>279</v>
      </c>
      <c r="E377" t="s">
        <v>614</v>
      </c>
      <c r="F377" t="s">
        <v>117</v>
      </c>
      <c r="G377" t="s">
        <v>92</v>
      </c>
      <c r="H377" s="2">
        <v>1133.3599999999999</v>
      </c>
      <c r="I377" s="2">
        <v>1133.3599999999999</v>
      </c>
      <c r="J377" s="2">
        <v>1133.3599999999999</v>
      </c>
      <c r="K377">
        <v>0</v>
      </c>
      <c r="L377">
        <v>0</v>
      </c>
      <c r="M377">
        <v>0</v>
      </c>
      <c r="N377" s="2">
        <v>1133.3599999999999</v>
      </c>
      <c r="O377" s="2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155</v>
      </c>
      <c r="X377" t="s">
        <v>159</v>
      </c>
      <c r="Z377" t="s">
        <v>160</v>
      </c>
      <c r="AA377">
        <v>2</v>
      </c>
      <c r="AB377" t="s">
        <v>161</v>
      </c>
      <c r="AC377" t="s">
        <v>155</v>
      </c>
      <c r="AD377" t="s">
        <v>162</v>
      </c>
      <c r="AE377" t="s">
        <v>359</v>
      </c>
      <c r="AF377" t="s">
        <v>360</v>
      </c>
      <c r="AG377" t="s">
        <v>361</v>
      </c>
      <c r="AH377" t="s">
        <v>191</v>
      </c>
    </row>
    <row r="378" spans="1:34" x14ac:dyDescent="0.25">
      <c r="A378">
        <v>18181</v>
      </c>
      <c r="B378" t="s">
        <v>246</v>
      </c>
      <c r="C378" t="s">
        <v>1</v>
      </c>
      <c r="D378" t="s">
        <v>286</v>
      </c>
      <c r="E378" t="s">
        <v>616</v>
      </c>
      <c r="F378" t="s">
        <v>117</v>
      </c>
      <c r="G378" t="s">
        <v>95</v>
      </c>
      <c r="H378">
        <v>5200</v>
      </c>
      <c r="I378">
        <v>5200</v>
      </c>
      <c r="J378">
        <v>5365.48</v>
      </c>
      <c r="K378">
        <v>0</v>
      </c>
      <c r="L378">
        <v>0</v>
      </c>
      <c r="M378">
        <v>0</v>
      </c>
      <c r="N378">
        <v>5365.48</v>
      </c>
      <c r="O378">
        <v>5365.48</v>
      </c>
      <c r="P378" s="1">
        <v>45191</v>
      </c>
      <c r="Q378" s="1">
        <v>45186</v>
      </c>
      <c r="R378" s="1">
        <v>45493</v>
      </c>
      <c r="S378" s="1">
        <v>45493</v>
      </c>
      <c r="T378" s="1">
        <v>45495</v>
      </c>
      <c r="U378" s="1">
        <v>45496</v>
      </c>
      <c r="V378" s="1">
        <v>45496</v>
      </c>
      <c r="W378" t="s">
        <v>155</v>
      </c>
      <c r="X378" t="s">
        <v>221</v>
      </c>
      <c r="Y378">
        <v>11631</v>
      </c>
      <c r="Z378" t="s">
        <v>160</v>
      </c>
      <c r="AA378">
        <v>2</v>
      </c>
      <c r="AB378" t="s">
        <v>161</v>
      </c>
      <c r="AC378" t="s">
        <v>155</v>
      </c>
      <c r="AD378" t="s">
        <v>162</v>
      </c>
      <c r="AE378" t="s">
        <v>359</v>
      </c>
      <c r="AF378" t="s">
        <v>360</v>
      </c>
      <c r="AG378" t="s">
        <v>361</v>
      </c>
    </row>
    <row r="379" spans="1:34" x14ac:dyDescent="0.25">
      <c r="A379">
        <v>19452</v>
      </c>
      <c r="B379" t="s">
        <v>246</v>
      </c>
      <c r="C379" t="s">
        <v>252</v>
      </c>
      <c r="D379" t="s">
        <v>262</v>
      </c>
      <c r="E379" t="s">
        <v>613</v>
      </c>
      <c r="F379" t="s">
        <v>117</v>
      </c>
      <c r="G379" t="s">
        <v>92</v>
      </c>
      <c r="H379">
        <v>1000</v>
      </c>
      <c r="I379">
        <v>1000</v>
      </c>
      <c r="J379">
        <v>1030.1099999999999</v>
      </c>
      <c r="K379">
        <v>20.6</v>
      </c>
      <c r="L379">
        <v>0</v>
      </c>
      <c r="M379">
        <v>0</v>
      </c>
      <c r="N379">
        <v>1050.71</v>
      </c>
      <c r="O379">
        <v>1052.75</v>
      </c>
      <c r="P379" s="1">
        <v>45218</v>
      </c>
      <c r="Q379" s="1">
        <v>45211</v>
      </c>
      <c r="R379" s="1">
        <v>45493</v>
      </c>
      <c r="S379" s="1">
        <v>45493</v>
      </c>
      <c r="T379" s="1">
        <v>45499</v>
      </c>
      <c r="U379" s="1">
        <v>45502</v>
      </c>
      <c r="V379" s="1">
        <v>45502</v>
      </c>
      <c r="W379" t="s">
        <v>155</v>
      </c>
      <c r="X379" t="s">
        <v>221</v>
      </c>
      <c r="Y379">
        <v>11634</v>
      </c>
      <c r="Z379" t="s">
        <v>160</v>
      </c>
      <c r="AA379">
        <v>2</v>
      </c>
      <c r="AB379" t="s">
        <v>161</v>
      </c>
      <c r="AC379" t="s">
        <v>155</v>
      </c>
      <c r="AD379" t="s">
        <v>162</v>
      </c>
      <c r="AE379" t="s">
        <v>359</v>
      </c>
      <c r="AF379" t="s">
        <v>360</v>
      </c>
      <c r="AG379" t="s">
        <v>361</v>
      </c>
    </row>
    <row r="380" spans="1:34" x14ac:dyDescent="0.25">
      <c r="A380">
        <v>19523</v>
      </c>
      <c r="B380" t="s">
        <v>246</v>
      </c>
      <c r="C380" t="s">
        <v>252</v>
      </c>
      <c r="D380" t="s">
        <v>272</v>
      </c>
      <c r="E380" t="s">
        <v>668</v>
      </c>
      <c r="F380" t="s">
        <v>117</v>
      </c>
      <c r="G380" t="s">
        <v>99</v>
      </c>
      <c r="H380" s="2">
        <v>3000</v>
      </c>
      <c r="I380" s="2">
        <v>3000</v>
      </c>
      <c r="J380" s="2">
        <v>3090.34</v>
      </c>
      <c r="K380">
        <v>0</v>
      </c>
      <c r="L380">
        <v>0</v>
      </c>
      <c r="M380">
        <v>0</v>
      </c>
      <c r="N380" s="2">
        <v>3090.34</v>
      </c>
      <c r="O380" s="2">
        <v>3090.34</v>
      </c>
      <c r="P380" s="1">
        <v>45229</v>
      </c>
      <c r="Q380" s="1">
        <v>45220</v>
      </c>
      <c r="R380" s="1">
        <v>45493</v>
      </c>
      <c r="S380" s="1">
        <v>45493</v>
      </c>
      <c r="T380" s="1">
        <v>45495</v>
      </c>
      <c r="U380" s="1">
        <v>45496</v>
      </c>
      <c r="V380" s="1">
        <v>45496</v>
      </c>
      <c r="W380" t="s">
        <v>155</v>
      </c>
      <c r="X380" t="s">
        <v>221</v>
      </c>
      <c r="Y380">
        <v>11635</v>
      </c>
      <c r="Z380" t="s">
        <v>160</v>
      </c>
      <c r="AA380">
        <v>2</v>
      </c>
      <c r="AB380" t="s">
        <v>161</v>
      </c>
      <c r="AC380" t="s">
        <v>155</v>
      </c>
      <c r="AD380" t="s">
        <v>162</v>
      </c>
      <c r="AE380" t="s">
        <v>359</v>
      </c>
      <c r="AF380" t="s">
        <v>360</v>
      </c>
      <c r="AG380" t="s">
        <v>361</v>
      </c>
    </row>
    <row r="381" spans="1:34" x14ac:dyDescent="0.25">
      <c r="A381">
        <v>23631</v>
      </c>
      <c r="B381" t="s">
        <v>246</v>
      </c>
      <c r="C381" t="s">
        <v>252</v>
      </c>
      <c r="D381" t="s">
        <v>724</v>
      </c>
      <c r="E381" t="s">
        <v>953</v>
      </c>
      <c r="F381" t="s">
        <v>117</v>
      </c>
      <c r="G381" t="s">
        <v>597</v>
      </c>
      <c r="H381" s="2">
        <v>29350</v>
      </c>
      <c r="I381" s="2">
        <v>29350</v>
      </c>
      <c r="J381" s="2">
        <v>29878.15</v>
      </c>
      <c r="K381">
        <v>0</v>
      </c>
      <c r="L381">
        <v>0</v>
      </c>
      <c r="M381">
        <v>0</v>
      </c>
      <c r="N381" s="2">
        <v>29878.15</v>
      </c>
      <c r="O381" s="2">
        <v>29878.15</v>
      </c>
      <c r="P381" s="1">
        <v>45371</v>
      </c>
      <c r="Q381" s="1">
        <v>45355</v>
      </c>
      <c r="R381" s="1">
        <v>45493</v>
      </c>
      <c r="S381" s="1">
        <v>45493</v>
      </c>
      <c r="T381" s="1">
        <v>45492</v>
      </c>
      <c r="U381" s="1">
        <v>45495</v>
      </c>
      <c r="V381" s="1">
        <v>45495</v>
      </c>
      <c r="W381" t="s">
        <v>155</v>
      </c>
      <c r="X381" t="s">
        <v>221</v>
      </c>
      <c r="Y381">
        <v>11642</v>
      </c>
      <c r="Z381" t="s">
        <v>160</v>
      </c>
      <c r="AA381">
        <v>2</v>
      </c>
      <c r="AB381" t="s">
        <v>161</v>
      </c>
      <c r="AC381" t="s">
        <v>155</v>
      </c>
      <c r="AD381" t="s">
        <v>162</v>
      </c>
      <c r="AE381" t="s">
        <v>359</v>
      </c>
      <c r="AF381" t="s">
        <v>360</v>
      </c>
      <c r="AG381" t="s">
        <v>361</v>
      </c>
    </row>
    <row r="382" spans="1:34" x14ac:dyDescent="0.25">
      <c r="A382">
        <v>23245</v>
      </c>
      <c r="B382" t="s">
        <v>246</v>
      </c>
      <c r="C382" t="s">
        <v>1</v>
      </c>
      <c r="D382" t="s">
        <v>833</v>
      </c>
      <c r="E382" t="s">
        <v>928</v>
      </c>
      <c r="F382" t="s">
        <v>117</v>
      </c>
      <c r="G382" t="s">
        <v>93</v>
      </c>
      <c r="H382" s="2">
        <v>4000</v>
      </c>
      <c r="I382" s="2">
        <v>4000</v>
      </c>
      <c r="J382" s="2">
        <v>4082.97</v>
      </c>
      <c r="K382">
        <v>0</v>
      </c>
      <c r="L382">
        <v>0</v>
      </c>
      <c r="M382">
        <v>0</v>
      </c>
      <c r="N382" s="2">
        <v>4082.97</v>
      </c>
      <c r="O382" s="2">
        <v>4082.97</v>
      </c>
      <c r="P382" s="1">
        <v>45345</v>
      </c>
      <c r="Q382" s="1">
        <v>45337</v>
      </c>
      <c r="R382" s="1">
        <v>45493</v>
      </c>
      <c r="S382" s="1">
        <v>45493</v>
      </c>
      <c r="T382" s="1">
        <v>45495</v>
      </c>
      <c r="U382" s="1">
        <v>45496</v>
      </c>
      <c r="V382" s="1">
        <v>45496</v>
      </c>
      <c r="W382" t="s">
        <v>155</v>
      </c>
      <c r="X382" t="s">
        <v>221</v>
      </c>
      <c r="Y382">
        <v>11640</v>
      </c>
      <c r="Z382" t="s">
        <v>160</v>
      </c>
      <c r="AA382">
        <v>2</v>
      </c>
      <c r="AB382" t="s">
        <v>161</v>
      </c>
      <c r="AC382" t="s">
        <v>155</v>
      </c>
      <c r="AD382" t="s">
        <v>162</v>
      </c>
      <c r="AE382" t="s">
        <v>359</v>
      </c>
      <c r="AF382" t="s">
        <v>360</v>
      </c>
      <c r="AG382" t="s">
        <v>361</v>
      </c>
    </row>
    <row r="383" spans="1:34" x14ac:dyDescent="0.25">
      <c r="A383">
        <v>18140</v>
      </c>
      <c r="B383" t="s">
        <v>246</v>
      </c>
      <c r="C383" t="s">
        <v>1</v>
      </c>
      <c r="D383" t="s">
        <v>198</v>
      </c>
      <c r="E383" t="s">
        <v>965</v>
      </c>
      <c r="F383" t="s">
        <v>117</v>
      </c>
      <c r="G383" t="s">
        <v>98</v>
      </c>
      <c r="H383" s="2">
        <v>3000</v>
      </c>
      <c r="I383" s="2">
        <v>3000</v>
      </c>
      <c r="J383" s="2">
        <v>3095.47</v>
      </c>
      <c r="K383">
        <v>0</v>
      </c>
      <c r="L383">
        <v>0</v>
      </c>
      <c r="M383">
        <v>0</v>
      </c>
      <c r="N383" s="2">
        <v>3095.47</v>
      </c>
      <c r="O383" s="2">
        <v>3095.47</v>
      </c>
      <c r="P383" s="1">
        <v>45190</v>
      </c>
      <c r="Q383" s="1">
        <v>45172</v>
      </c>
      <c r="R383" s="1">
        <v>45493</v>
      </c>
      <c r="S383" s="1">
        <v>45493</v>
      </c>
      <c r="T383" s="1">
        <v>45490</v>
      </c>
      <c r="U383" s="1">
        <v>45491</v>
      </c>
      <c r="V383" s="1">
        <v>45491</v>
      </c>
      <c r="W383" t="s">
        <v>155</v>
      </c>
      <c r="X383" t="s">
        <v>221</v>
      </c>
      <c r="Y383">
        <v>11630</v>
      </c>
      <c r="Z383" t="s">
        <v>160</v>
      </c>
      <c r="AA383">
        <v>2</v>
      </c>
      <c r="AB383" t="s">
        <v>161</v>
      </c>
      <c r="AC383" t="s">
        <v>155</v>
      </c>
      <c r="AD383" t="s">
        <v>162</v>
      </c>
      <c r="AE383" t="s">
        <v>359</v>
      </c>
      <c r="AF383" t="s">
        <v>360</v>
      </c>
      <c r="AG383" t="s">
        <v>361</v>
      </c>
    </row>
    <row r="384" spans="1:34" x14ac:dyDescent="0.25">
      <c r="A384">
        <v>25356</v>
      </c>
      <c r="B384" t="s">
        <v>246</v>
      </c>
      <c r="C384" t="s">
        <v>252</v>
      </c>
      <c r="D384" t="s">
        <v>731</v>
      </c>
      <c r="E384" t="s">
        <v>1152</v>
      </c>
      <c r="F384" t="s">
        <v>117</v>
      </c>
      <c r="G384" t="s">
        <v>92</v>
      </c>
      <c r="H384" s="2">
        <v>800</v>
      </c>
      <c r="I384" s="2">
        <v>800</v>
      </c>
      <c r="J384" s="2">
        <v>806.9</v>
      </c>
      <c r="K384">
        <v>0</v>
      </c>
      <c r="L384">
        <v>0</v>
      </c>
      <c r="M384">
        <v>0</v>
      </c>
      <c r="N384" s="2">
        <v>806.9</v>
      </c>
      <c r="O384" s="2">
        <v>806.9</v>
      </c>
      <c r="P384" s="1">
        <v>45474</v>
      </c>
      <c r="Q384" s="1">
        <v>45460</v>
      </c>
      <c r="R384" s="1">
        <v>45493</v>
      </c>
      <c r="S384" s="1">
        <v>45493</v>
      </c>
      <c r="T384" s="1">
        <v>45482</v>
      </c>
      <c r="U384" s="1">
        <v>45483</v>
      </c>
      <c r="V384" s="1">
        <v>45483</v>
      </c>
      <c r="W384" t="s">
        <v>155</v>
      </c>
      <c r="X384" t="s">
        <v>221</v>
      </c>
      <c r="Y384">
        <v>11721</v>
      </c>
      <c r="Z384" t="s">
        <v>160</v>
      </c>
      <c r="AA384">
        <v>2</v>
      </c>
      <c r="AB384" t="s">
        <v>1037</v>
      </c>
      <c r="AC384" t="s">
        <v>155</v>
      </c>
      <c r="AD384" t="s">
        <v>162</v>
      </c>
      <c r="AE384" t="s">
        <v>359</v>
      </c>
      <c r="AF384" t="s">
        <v>360</v>
      </c>
      <c r="AG384" t="s">
        <v>361</v>
      </c>
    </row>
    <row r="385" spans="1:34" x14ac:dyDescent="0.25">
      <c r="A385">
        <v>25417</v>
      </c>
      <c r="B385" t="s">
        <v>246</v>
      </c>
      <c r="C385" t="s">
        <v>252</v>
      </c>
      <c r="D385" t="s">
        <v>735</v>
      </c>
      <c r="E385" t="s">
        <v>1151</v>
      </c>
      <c r="F385" t="s">
        <v>117</v>
      </c>
      <c r="G385" t="s">
        <v>92</v>
      </c>
      <c r="H385" s="2">
        <v>800</v>
      </c>
      <c r="I385" s="2">
        <v>800</v>
      </c>
      <c r="J385" s="2">
        <v>806.9</v>
      </c>
      <c r="K385">
        <v>0</v>
      </c>
      <c r="L385">
        <v>0</v>
      </c>
      <c r="M385">
        <v>0</v>
      </c>
      <c r="N385" s="2">
        <v>806.9</v>
      </c>
      <c r="O385" s="2">
        <v>806.9</v>
      </c>
      <c r="P385" s="1">
        <v>45476</v>
      </c>
      <c r="Q385" s="1">
        <v>45468</v>
      </c>
      <c r="R385" s="1">
        <v>45493</v>
      </c>
      <c r="S385" s="1">
        <v>45493</v>
      </c>
      <c r="T385" s="1">
        <v>45495</v>
      </c>
      <c r="U385" s="1">
        <v>45496</v>
      </c>
      <c r="V385" s="1">
        <v>45496</v>
      </c>
      <c r="W385" t="s">
        <v>155</v>
      </c>
      <c r="X385" t="s">
        <v>221</v>
      </c>
      <c r="Y385">
        <v>11723</v>
      </c>
      <c r="Z385" t="s">
        <v>160</v>
      </c>
      <c r="AA385">
        <v>2</v>
      </c>
      <c r="AB385" t="s">
        <v>1037</v>
      </c>
      <c r="AC385" t="s">
        <v>155</v>
      </c>
      <c r="AD385" t="s">
        <v>162</v>
      </c>
      <c r="AE385" t="s">
        <v>359</v>
      </c>
      <c r="AF385" t="s">
        <v>360</v>
      </c>
      <c r="AG385" t="s">
        <v>361</v>
      </c>
    </row>
    <row r="386" spans="1:34" x14ac:dyDescent="0.25">
      <c r="A386">
        <v>19267</v>
      </c>
      <c r="B386" t="s">
        <v>246</v>
      </c>
      <c r="C386" t="s">
        <v>1</v>
      </c>
      <c r="D386" t="s">
        <v>285</v>
      </c>
      <c r="E386" t="s">
        <v>615</v>
      </c>
      <c r="F386" t="s">
        <v>117</v>
      </c>
      <c r="G386" t="s">
        <v>98</v>
      </c>
      <c r="H386" s="2">
        <v>4900</v>
      </c>
      <c r="I386" s="2">
        <v>4900</v>
      </c>
      <c r="J386" s="2">
        <v>5055.93</v>
      </c>
      <c r="K386">
        <v>0</v>
      </c>
      <c r="L386">
        <v>0</v>
      </c>
      <c r="M386">
        <v>0</v>
      </c>
      <c r="N386" s="2">
        <v>5055.93</v>
      </c>
      <c r="O386" s="2">
        <v>5055.93</v>
      </c>
      <c r="P386" s="1">
        <v>45197</v>
      </c>
      <c r="Q386" s="1">
        <v>45188</v>
      </c>
      <c r="R386" s="1">
        <v>45498</v>
      </c>
      <c r="S386" s="1">
        <v>45498</v>
      </c>
      <c r="T386" s="1">
        <v>45498</v>
      </c>
      <c r="U386" s="1">
        <v>45499</v>
      </c>
      <c r="V386" s="1">
        <v>45499</v>
      </c>
      <c r="W386" t="s">
        <v>155</v>
      </c>
      <c r="X386" t="s">
        <v>221</v>
      </c>
      <c r="Y386">
        <v>11632</v>
      </c>
      <c r="Z386" t="s">
        <v>160</v>
      </c>
      <c r="AA386">
        <v>2</v>
      </c>
      <c r="AB386" t="s">
        <v>161</v>
      </c>
      <c r="AC386" t="s">
        <v>155</v>
      </c>
      <c r="AD386" t="s">
        <v>162</v>
      </c>
      <c r="AE386" t="s">
        <v>359</v>
      </c>
      <c r="AF386" t="s">
        <v>360</v>
      </c>
      <c r="AG386" t="s">
        <v>361</v>
      </c>
    </row>
    <row r="387" spans="1:34" x14ac:dyDescent="0.25">
      <c r="A387">
        <v>22829</v>
      </c>
      <c r="B387" t="s">
        <v>246</v>
      </c>
      <c r="C387" t="s">
        <v>1</v>
      </c>
      <c r="D387" t="s">
        <v>826</v>
      </c>
      <c r="E387" t="s">
        <v>881</v>
      </c>
      <c r="F387" t="s">
        <v>117</v>
      </c>
      <c r="G387" t="s">
        <v>94</v>
      </c>
      <c r="H387" s="2">
        <v>7000</v>
      </c>
      <c r="I387" s="2">
        <v>7000</v>
      </c>
      <c r="J387" s="2">
        <v>7167.11</v>
      </c>
      <c r="K387">
        <v>0</v>
      </c>
      <c r="L387">
        <v>0</v>
      </c>
      <c r="M387">
        <v>0</v>
      </c>
      <c r="N387" s="2">
        <v>7167.11</v>
      </c>
      <c r="O387" s="2">
        <v>7167.11</v>
      </c>
      <c r="P387" s="1">
        <v>45323</v>
      </c>
      <c r="Q387" s="1">
        <v>45314</v>
      </c>
      <c r="R387" s="1">
        <v>45498</v>
      </c>
      <c r="S387" s="1">
        <v>45498</v>
      </c>
      <c r="T387" s="1">
        <v>45488</v>
      </c>
      <c r="U387" s="1">
        <v>45489</v>
      </c>
      <c r="V387" s="1">
        <v>45489</v>
      </c>
      <c r="W387" t="s">
        <v>155</v>
      </c>
      <c r="X387" t="s">
        <v>221</v>
      </c>
      <c r="Y387">
        <v>11639</v>
      </c>
      <c r="Z387" t="s">
        <v>160</v>
      </c>
      <c r="AA387">
        <v>2</v>
      </c>
      <c r="AB387" t="s">
        <v>161</v>
      </c>
      <c r="AC387" t="s">
        <v>155</v>
      </c>
      <c r="AD387" t="s">
        <v>162</v>
      </c>
      <c r="AE387" t="s">
        <v>359</v>
      </c>
      <c r="AF387" t="s">
        <v>360</v>
      </c>
      <c r="AG387" t="s">
        <v>361</v>
      </c>
    </row>
    <row r="388" spans="1:34" x14ac:dyDescent="0.25">
      <c r="A388">
        <v>21867</v>
      </c>
      <c r="B388" t="s">
        <v>246</v>
      </c>
      <c r="C388" t="s">
        <v>1</v>
      </c>
      <c r="D388" t="s">
        <v>296</v>
      </c>
      <c r="E388" t="s">
        <v>690</v>
      </c>
      <c r="F388" t="s">
        <v>117</v>
      </c>
      <c r="G388" t="s">
        <v>94</v>
      </c>
      <c r="H388" s="2">
        <v>5500</v>
      </c>
      <c r="I388" s="2">
        <v>5500</v>
      </c>
      <c r="J388" s="2">
        <v>5646.3</v>
      </c>
      <c r="K388">
        <v>0</v>
      </c>
      <c r="L388">
        <v>0</v>
      </c>
      <c r="M388">
        <v>0</v>
      </c>
      <c r="N388" s="2">
        <v>5646.3</v>
      </c>
      <c r="O388" s="2">
        <v>5646.3</v>
      </c>
      <c r="P388" s="1">
        <v>45259</v>
      </c>
      <c r="Q388" s="1">
        <v>45240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155</v>
      </c>
      <c r="X388" t="s">
        <v>221</v>
      </c>
      <c r="Y388">
        <v>11637</v>
      </c>
      <c r="Z388" t="s">
        <v>160</v>
      </c>
      <c r="AA388">
        <v>2</v>
      </c>
      <c r="AB388" t="s">
        <v>161</v>
      </c>
      <c r="AC388" t="s">
        <v>155</v>
      </c>
      <c r="AD388" t="s">
        <v>162</v>
      </c>
      <c r="AE388" t="s">
        <v>359</v>
      </c>
      <c r="AF388" t="s">
        <v>360</v>
      </c>
      <c r="AG388" t="s">
        <v>361</v>
      </c>
    </row>
    <row r="389" spans="1:34" x14ac:dyDescent="0.25">
      <c r="A389">
        <v>19405</v>
      </c>
      <c r="B389" t="s">
        <v>246</v>
      </c>
      <c r="C389" t="s">
        <v>252</v>
      </c>
      <c r="D389" t="s">
        <v>279</v>
      </c>
      <c r="E389" t="s">
        <v>614</v>
      </c>
      <c r="F389" t="s">
        <v>117</v>
      </c>
      <c r="G389" t="s">
        <v>101</v>
      </c>
      <c r="H389" s="2">
        <v>1080</v>
      </c>
      <c r="I389" s="2">
        <v>1080</v>
      </c>
      <c r="J389" s="2">
        <v>1114.3699999999999</v>
      </c>
      <c r="K389">
        <v>0</v>
      </c>
      <c r="L389">
        <v>0</v>
      </c>
      <c r="M389">
        <v>0</v>
      </c>
      <c r="N389" s="2">
        <v>1114.3699999999999</v>
      </c>
      <c r="O389" s="2">
        <v>1114.3699999999999</v>
      </c>
      <c r="P389" s="1">
        <v>45205</v>
      </c>
      <c r="Q389" s="1">
        <v>45197</v>
      </c>
      <c r="R389" s="1">
        <v>45503</v>
      </c>
      <c r="S389" s="1">
        <v>45503</v>
      </c>
      <c r="T389" s="1">
        <v>45503</v>
      </c>
      <c r="U389" s="1">
        <v>45504</v>
      </c>
      <c r="V389" s="1">
        <v>45504</v>
      </c>
      <c r="W389" t="s">
        <v>155</v>
      </c>
      <c r="X389" t="s">
        <v>221</v>
      </c>
      <c r="Y389">
        <v>11633</v>
      </c>
      <c r="Z389" t="s">
        <v>160</v>
      </c>
      <c r="AA389">
        <v>2</v>
      </c>
      <c r="AB389" t="s">
        <v>161</v>
      </c>
      <c r="AC389" t="s">
        <v>155</v>
      </c>
      <c r="AD389" t="s">
        <v>162</v>
      </c>
      <c r="AE389" t="s">
        <v>359</v>
      </c>
      <c r="AF389" t="s">
        <v>360</v>
      </c>
      <c r="AG389" t="s">
        <v>361</v>
      </c>
    </row>
    <row r="390" spans="1:34" x14ac:dyDescent="0.25">
      <c r="A390">
        <v>23269</v>
      </c>
      <c r="B390" t="s">
        <v>246</v>
      </c>
      <c r="C390" t="s">
        <v>252</v>
      </c>
      <c r="D390" t="s">
        <v>742</v>
      </c>
      <c r="E390" t="s">
        <v>926</v>
      </c>
      <c r="F390" t="s">
        <v>117</v>
      </c>
      <c r="G390" t="s">
        <v>93</v>
      </c>
      <c r="H390">
        <v>2300</v>
      </c>
      <c r="I390">
        <v>2300</v>
      </c>
      <c r="J390">
        <v>2347.71</v>
      </c>
      <c r="K390">
        <v>0</v>
      </c>
      <c r="L390">
        <v>0</v>
      </c>
      <c r="M390">
        <v>0</v>
      </c>
      <c r="N390">
        <v>2347.71</v>
      </c>
      <c r="O390">
        <v>2347.71</v>
      </c>
      <c r="P390" s="1">
        <v>45345</v>
      </c>
      <c r="Q390" s="1">
        <v>45331</v>
      </c>
      <c r="R390" s="1">
        <v>45503</v>
      </c>
      <c r="S390" s="1">
        <v>45503</v>
      </c>
      <c r="T390" s="1">
        <v>45502</v>
      </c>
      <c r="U390" s="1">
        <v>45503</v>
      </c>
      <c r="V390" s="1">
        <v>45503</v>
      </c>
      <c r="W390" t="s">
        <v>155</v>
      </c>
      <c r="X390" t="s">
        <v>221</v>
      </c>
      <c r="Y390">
        <v>11641</v>
      </c>
      <c r="Z390" t="s">
        <v>160</v>
      </c>
      <c r="AA390">
        <v>2</v>
      </c>
      <c r="AB390" t="s">
        <v>161</v>
      </c>
      <c r="AC390" t="s">
        <v>155</v>
      </c>
      <c r="AD390" t="s">
        <v>162</v>
      </c>
      <c r="AE390" t="s">
        <v>359</v>
      </c>
      <c r="AF390" t="s">
        <v>360</v>
      </c>
      <c r="AG390" t="s">
        <v>361</v>
      </c>
    </row>
    <row r="391" spans="1:34" x14ac:dyDescent="0.25">
      <c r="A391">
        <v>24382</v>
      </c>
      <c r="B391" t="s">
        <v>246</v>
      </c>
      <c r="C391" t="s">
        <v>252</v>
      </c>
      <c r="D391" t="s">
        <v>738</v>
      </c>
      <c r="E391" t="s">
        <v>964</v>
      </c>
      <c r="F391" t="s">
        <v>117</v>
      </c>
      <c r="G391" t="s">
        <v>91</v>
      </c>
      <c r="H391" s="2">
        <v>600</v>
      </c>
      <c r="I391" s="2">
        <v>600</v>
      </c>
      <c r="J391" s="2">
        <v>609.99</v>
      </c>
      <c r="K391">
        <v>0</v>
      </c>
      <c r="L391">
        <v>0</v>
      </c>
      <c r="M391">
        <v>0</v>
      </c>
      <c r="N391" s="2">
        <v>609.99</v>
      </c>
      <c r="O391" s="2">
        <v>609.99</v>
      </c>
      <c r="P391" s="1">
        <v>45399</v>
      </c>
      <c r="Q391" s="1">
        <v>45391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155</v>
      </c>
      <c r="X391" t="s">
        <v>221</v>
      </c>
      <c r="Y391">
        <v>11647</v>
      </c>
      <c r="Z391" t="s">
        <v>160</v>
      </c>
      <c r="AA391">
        <v>2</v>
      </c>
      <c r="AB391" t="s">
        <v>1037</v>
      </c>
      <c r="AC391" t="s">
        <v>155</v>
      </c>
      <c r="AD391" t="s">
        <v>162</v>
      </c>
      <c r="AE391" t="s">
        <v>359</v>
      </c>
      <c r="AF391" t="s">
        <v>360</v>
      </c>
      <c r="AG391" t="s">
        <v>361</v>
      </c>
    </row>
    <row r="392" spans="1:34" x14ac:dyDescent="0.25">
      <c r="A392">
        <v>17171</v>
      </c>
      <c r="B392" t="s">
        <v>246</v>
      </c>
      <c r="C392" t="s">
        <v>1</v>
      </c>
      <c r="D392" t="s">
        <v>204</v>
      </c>
      <c r="E392" t="s">
        <v>411</v>
      </c>
      <c r="F392" t="s">
        <v>117</v>
      </c>
      <c r="G392" t="s">
        <v>100</v>
      </c>
      <c r="H392" s="2">
        <v>4000</v>
      </c>
      <c r="I392" s="2">
        <v>4000</v>
      </c>
      <c r="J392" s="2">
        <v>4160.9399999999996</v>
      </c>
      <c r="K392">
        <v>0</v>
      </c>
      <c r="L392">
        <v>0</v>
      </c>
      <c r="M392">
        <v>0</v>
      </c>
      <c r="N392" s="2">
        <v>4160.9399999999996</v>
      </c>
      <c r="O392" s="2">
        <v>4160.9399999999996</v>
      </c>
      <c r="P392" s="1">
        <v>45140</v>
      </c>
      <c r="Q392" s="1">
        <v>45129</v>
      </c>
      <c r="R392" s="1">
        <v>45503</v>
      </c>
      <c r="S392" s="1">
        <v>45503</v>
      </c>
      <c r="T392" s="1">
        <v>45495</v>
      </c>
      <c r="U392" s="1">
        <v>45496</v>
      </c>
      <c r="V392" s="1">
        <v>45496</v>
      </c>
      <c r="W392" t="s">
        <v>155</v>
      </c>
      <c r="X392" t="s">
        <v>221</v>
      </c>
      <c r="Y392">
        <v>11626</v>
      </c>
      <c r="Z392" t="s">
        <v>160</v>
      </c>
      <c r="AA392">
        <v>2</v>
      </c>
      <c r="AB392" t="s">
        <v>161</v>
      </c>
      <c r="AC392" t="s">
        <v>155</v>
      </c>
      <c r="AD392" t="s">
        <v>162</v>
      </c>
      <c r="AE392" t="s">
        <v>359</v>
      </c>
      <c r="AF392" t="s">
        <v>360</v>
      </c>
      <c r="AG392" t="s">
        <v>361</v>
      </c>
    </row>
    <row r="393" spans="1:34" x14ac:dyDescent="0.25">
      <c r="A393">
        <v>16743</v>
      </c>
      <c r="B393" t="s">
        <v>246</v>
      </c>
      <c r="C393" t="s">
        <v>1</v>
      </c>
      <c r="D393" t="s">
        <v>284</v>
      </c>
      <c r="E393" t="s">
        <v>367</v>
      </c>
      <c r="F393" t="s">
        <v>117</v>
      </c>
      <c r="G393" t="s">
        <v>101</v>
      </c>
      <c r="H393" s="2">
        <v>1000</v>
      </c>
      <c r="I393" s="2">
        <v>1000</v>
      </c>
      <c r="J393" s="2">
        <v>1046.3900000000001</v>
      </c>
      <c r="K393">
        <v>0</v>
      </c>
      <c r="L393">
        <v>0</v>
      </c>
      <c r="M393">
        <v>0</v>
      </c>
      <c r="N393" s="2">
        <v>1046.3900000000001</v>
      </c>
      <c r="O393" s="2">
        <v>1046.3900000000001</v>
      </c>
      <c r="P393" s="1">
        <v>45110</v>
      </c>
      <c r="Q393" s="1">
        <v>45094</v>
      </c>
      <c r="R393" s="1">
        <v>45503</v>
      </c>
      <c r="S393" s="1">
        <v>45503</v>
      </c>
      <c r="T393" s="1">
        <v>45503</v>
      </c>
      <c r="U393" s="1">
        <v>45504</v>
      </c>
      <c r="V393" s="1">
        <v>45504</v>
      </c>
      <c r="W393" t="s">
        <v>155</v>
      </c>
      <c r="X393" t="s">
        <v>221</v>
      </c>
      <c r="Y393">
        <v>11625</v>
      </c>
      <c r="Z393" t="s">
        <v>160</v>
      </c>
      <c r="AA393">
        <v>2</v>
      </c>
      <c r="AB393" t="s">
        <v>161</v>
      </c>
      <c r="AC393" t="s">
        <v>155</v>
      </c>
      <c r="AD393" t="s">
        <v>162</v>
      </c>
      <c r="AE393" t="s">
        <v>359</v>
      </c>
      <c r="AF393" t="s">
        <v>360</v>
      </c>
      <c r="AG393" t="s">
        <v>361</v>
      </c>
    </row>
    <row r="394" spans="1:34" x14ac:dyDescent="0.25">
      <c r="A394">
        <v>16028</v>
      </c>
      <c r="B394" t="s">
        <v>246</v>
      </c>
      <c r="C394" t="s">
        <v>1</v>
      </c>
      <c r="D394" t="s">
        <v>202</v>
      </c>
      <c r="E394" t="s">
        <v>294</v>
      </c>
      <c r="F394" t="s">
        <v>117</v>
      </c>
      <c r="G394" t="s">
        <v>104</v>
      </c>
      <c r="H394" s="2">
        <v>1500</v>
      </c>
      <c r="I394" s="2">
        <v>1500</v>
      </c>
      <c r="J394" s="2">
        <v>1571.84</v>
      </c>
      <c r="K394">
        <v>0</v>
      </c>
      <c r="L394">
        <v>0</v>
      </c>
      <c r="M394">
        <v>0</v>
      </c>
      <c r="N394" s="2">
        <v>1571.84</v>
      </c>
      <c r="O394" s="2">
        <v>1571.84</v>
      </c>
      <c r="P394" s="1">
        <v>45057</v>
      </c>
      <c r="Q394" s="1">
        <v>45052</v>
      </c>
      <c r="R394" s="1">
        <v>45503</v>
      </c>
      <c r="S394" s="1">
        <v>45503</v>
      </c>
      <c r="T394" s="1">
        <v>45503</v>
      </c>
      <c r="U394" s="1">
        <v>45504</v>
      </c>
      <c r="V394" s="1">
        <v>45504</v>
      </c>
      <c r="W394" t="s">
        <v>155</v>
      </c>
      <c r="X394" t="s">
        <v>221</v>
      </c>
      <c r="Y394">
        <v>11619</v>
      </c>
      <c r="Z394" t="s">
        <v>160</v>
      </c>
      <c r="AA394">
        <v>2</v>
      </c>
      <c r="AB394" t="s">
        <v>161</v>
      </c>
      <c r="AC394" t="s">
        <v>155</v>
      </c>
      <c r="AD394" t="s">
        <v>162</v>
      </c>
      <c r="AE394" t="s">
        <v>359</v>
      </c>
      <c r="AF394" t="s">
        <v>360</v>
      </c>
      <c r="AG394" t="s">
        <v>361</v>
      </c>
    </row>
    <row r="395" spans="1:34" x14ac:dyDescent="0.25">
      <c r="A395">
        <v>25089</v>
      </c>
      <c r="B395" t="s">
        <v>246</v>
      </c>
      <c r="C395" t="s">
        <v>1</v>
      </c>
      <c r="D395" t="s">
        <v>832</v>
      </c>
      <c r="E395" t="s">
        <v>1116</v>
      </c>
      <c r="F395" t="s">
        <v>117</v>
      </c>
      <c r="G395" t="s">
        <v>93</v>
      </c>
      <c r="H395" s="2">
        <v>1000</v>
      </c>
      <c r="I395" s="2">
        <v>1000</v>
      </c>
      <c r="J395" s="2">
        <v>1013.83</v>
      </c>
      <c r="K395">
        <v>0</v>
      </c>
      <c r="L395">
        <v>0</v>
      </c>
      <c r="M395">
        <v>0</v>
      </c>
      <c r="N395" s="2">
        <v>1013.83</v>
      </c>
      <c r="O395" s="2">
        <v>1013.83</v>
      </c>
      <c r="P395" s="1">
        <v>45443</v>
      </c>
      <c r="Q395" s="1">
        <v>45436</v>
      </c>
      <c r="R395" s="1">
        <v>45503</v>
      </c>
      <c r="S395" s="1">
        <v>45503</v>
      </c>
      <c r="T395" s="1">
        <v>45502</v>
      </c>
      <c r="U395" s="1">
        <v>45503</v>
      </c>
      <c r="V395" s="1">
        <v>45503</v>
      </c>
      <c r="W395" t="s">
        <v>155</v>
      </c>
      <c r="X395" t="s">
        <v>221</v>
      </c>
      <c r="Y395">
        <v>11654</v>
      </c>
      <c r="Z395" t="s">
        <v>160</v>
      </c>
      <c r="AA395">
        <v>2</v>
      </c>
      <c r="AB395" t="s">
        <v>1037</v>
      </c>
      <c r="AC395" t="s">
        <v>155</v>
      </c>
      <c r="AD395" t="s">
        <v>162</v>
      </c>
      <c r="AE395" t="s">
        <v>359</v>
      </c>
      <c r="AF395" t="s">
        <v>360</v>
      </c>
      <c r="AG395" t="s">
        <v>361</v>
      </c>
    </row>
    <row r="396" spans="1:34" x14ac:dyDescent="0.25">
      <c r="A396">
        <v>25556</v>
      </c>
      <c r="B396" t="s">
        <v>246</v>
      </c>
      <c r="C396" t="s">
        <v>1</v>
      </c>
      <c r="D396" t="s">
        <v>783</v>
      </c>
      <c r="E396" t="s">
        <v>1112</v>
      </c>
      <c r="F396" t="s">
        <v>117</v>
      </c>
      <c r="G396" t="s">
        <v>88</v>
      </c>
      <c r="H396" s="2">
        <v>30154.720000000001</v>
      </c>
      <c r="I396" s="2">
        <v>30154.720000000001</v>
      </c>
      <c r="J396" s="2">
        <v>30154.720000000001</v>
      </c>
      <c r="K396">
        <v>0</v>
      </c>
      <c r="L396">
        <v>0</v>
      </c>
      <c r="M396">
        <v>0</v>
      </c>
      <c r="N396" s="2">
        <v>30154.720000000001</v>
      </c>
      <c r="O396" s="2">
        <v>30154.720000000001</v>
      </c>
      <c r="P396" s="1">
        <v>45488</v>
      </c>
      <c r="Q396" s="1">
        <v>45474</v>
      </c>
      <c r="R396" s="1">
        <v>45503</v>
      </c>
      <c r="S396" s="1">
        <v>45503</v>
      </c>
      <c r="T396" s="1">
        <v>45503</v>
      </c>
      <c r="U396" s="1">
        <v>45504</v>
      </c>
      <c r="V396" s="1">
        <v>45504</v>
      </c>
      <c r="W396" t="s">
        <v>155</v>
      </c>
      <c r="X396" t="s">
        <v>221</v>
      </c>
      <c r="Y396">
        <v>11790</v>
      </c>
      <c r="Z396" t="s">
        <v>160</v>
      </c>
      <c r="AA396">
        <v>2</v>
      </c>
      <c r="AB396" t="s">
        <v>1037</v>
      </c>
      <c r="AC396" t="s">
        <v>155</v>
      </c>
      <c r="AD396" t="s">
        <v>162</v>
      </c>
      <c r="AE396" t="s">
        <v>359</v>
      </c>
      <c r="AF396" t="s">
        <v>360</v>
      </c>
      <c r="AG396" t="s">
        <v>361</v>
      </c>
    </row>
    <row r="397" spans="1:34" x14ac:dyDescent="0.25">
      <c r="A397">
        <v>25564</v>
      </c>
      <c r="B397" t="s">
        <v>246</v>
      </c>
      <c r="C397" t="s">
        <v>1</v>
      </c>
      <c r="D397" t="s">
        <v>783</v>
      </c>
      <c r="E397" t="s">
        <v>1112</v>
      </c>
      <c r="F397" t="s">
        <v>117</v>
      </c>
      <c r="G397" t="s">
        <v>88</v>
      </c>
      <c r="H397" s="2">
        <v>260.04000000000002</v>
      </c>
      <c r="I397" s="2">
        <v>260.04000000000002</v>
      </c>
      <c r="J397" s="2">
        <v>263.64</v>
      </c>
      <c r="K397">
        <v>0</v>
      </c>
      <c r="L397">
        <v>0</v>
      </c>
      <c r="M397">
        <v>3.6</v>
      </c>
      <c r="N397" s="2">
        <v>260.04000000000002</v>
      </c>
      <c r="O397" s="2">
        <v>260.04000000000002</v>
      </c>
      <c r="P397" s="1">
        <v>45489</v>
      </c>
      <c r="Q397" s="1">
        <v>45442</v>
      </c>
      <c r="R397" s="1">
        <v>45503</v>
      </c>
      <c r="S397" s="1">
        <v>45503</v>
      </c>
      <c r="T397" s="1">
        <v>45474</v>
      </c>
      <c r="U397" s="1">
        <v>45475</v>
      </c>
      <c r="V397" s="1">
        <v>45490</v>
      </c>
      <c r="W397" t="s">
        <v>155</v>
      </c>
      <c r="X397" t="s">
        <v>159</v>
      </c>
      <c r="Z397" t="s">
        <v>160</v>
      </c>
      <c r="AA397">
        <v>2</v>
      </c>
      <c r="AB397" t="s">
        <v>1037</v>
      </c>
      <c r="AC397" t="s">
        <v>155</v>
      </c>
      <c r="AD397" t="s">
        <v>162</v>
      </c>
      <c r="AE397" t="s">
        <v>359</v>
      </c>
      <c r="AF397" t="s">
        <v>360</v>
      </c>
      <c r="AG397" t="s">
        <v>361</v>
      </c>
      <c r="AH397" t="s">
        <v>191</v>
      </c>
    </row>
    <row r="398" spans="1:34" x14ac:dyDescent="0.25">
      <c r="A398">
        <v>25234</v>
      </c>
      <c r="B398" t="s">
        <v>246</v>
      </c>
      <c r="C398" t="s">
        <v>252</v>
      </c>
      <c r="D398" t="s">
        <v>736</v>
      </c>
      <c r="E398" t="s">
        <v>1114</v>
      </c>
      <c r="F398" t="s">
        <v>117</v>
      </c>
      <c r="G398" t="s">
        <v>92</v>
      </c>
      <c r="H398" s="2">
        <v>5000</v>
      </c>
      <c r="I398" s="2">
        <v>5000</v>
      </c>
      <c r="J398" s="2">
        <v>5043.12</v>
      </c>
      <c r="K398">
        <v>0</v>
      </c>
      <c r="L398">
        <v>0</v>
      </c>
      <c r="M398">
        <v>0</v>
      </c>
      <c r="N398" s="2">
        <v>5043.12</v>
      </c>
      <c r="O398" s="2">
        <v>5043.12</v>
      </c>
      <c r="P398" s="1">
        <v>45476</v>
      </c>
      <c r="Q398" s="1">
        <v>45450</v>
      </c>
      <c r="R398" s="1">
        <v>45503</v>
      </c>
      <c r="S398" s="1">
        <v>45503</v>
      </c>
      <c r="T398" s="1">
        <v>45481</v>
      </c>
      <c r="U398" s="1">
        <v>45482</v>
      </c>
      <c r="V398" s="1">
        <v>45483</v>
      </c>
      <c r="W398" t="s">
        <v>155</v>
      </c>
      <c r="X398" t="s">
        <v>221</v>
      </c>
      <c r="Y398">
        <v>11717</v>
      </c>
      <c r="Z398" t="s">
        <v>160</v>
      </c>
      <c r="AA398">
        <v>2</v>
      </c>
      <c r="AB398" t="s">
        <v>1037</v>
      </c>
      <c r="AC398" t="s">
        <v>155</v>
      </c>
      <c r="AD398" t="s">
        <v>162</v>
      </c>
      <c r="AE398" t="s">
        <v>359</v>
      </c>
      <c r="AF398" t="s">
        <v>360</v>
      </c>
      <c r="AG398" t="s">
        <v>361</v>
      </c>
    </row>
    <row r="399" spans="1:34" x14ac:dyDescent="0.25">
      <c r="A399">
        <v>24761</v>
      </c>
      <c r="B399" t="s">
        <v>246</v>
      </c>
      <c r="C399" t="s">
        <v>1</v>
      </c>
      <c r="D399" t="s">
        <v>795</v>
      </c>
      <c r="E399" t="s">
        <v>1034</v>
      </c>
      <c r="F399" t="s">
        <v>117</v>
      </c>
      <c r="G399" t="s">
        <v>94</v>
      </c>
      <c r="H399" s="2">
        <v>6000</v>
      </c>
      <c r="I399" s="2">
        <v>6000</v>
      </c>
      <c r="J399" s="2">
        <v>6099.95</v>
      </c>
      <c r="K399">
        <v>0</v>
      </c>
      <c r="L399">
        <v>0</v>
      </c>
      <c r="M399">
        <v>0</v>
      </c>
      <c r="N399" s="2">
        <v>6099.95</v>
      </c>
      <c r="O399" s="2">
        <v>6099.95</v>
      </c>
      <c r="P399" s="1">
        <v>45412</v>
      </c>
      <c r="Q399" s="1">
        <v>45407</v>
      </c>
      <c r="R399" s="1">
        <v>45503</v>
      </c>
      <c r="S399" s="1">
        <v>45503</v>
      </c>
      <c r="T399" s="1">
        <v>45502</v>
      </c>
      <c r="U399" s="1">
        <v>45503</v>
      </c>
      <c r="V399" s="1">
        <v>45503</v>
      </c>
      <c r="W399" t="s">
        <v>155</v>
      </c>
      <c r="X399" t="s">
        <v>221</v>
      </c>
      <c r="Y399">
        <v>11652</v>
      </c>
      <c r="Z399" t="s">
        <v>160</v>
      </c>
      <c r="AA399">
        <v>2</v>
      </c>
      <c r="AB399" t="s">
        <v>1037</v>
      </c>
      <c r="AC399" t="s">
        <v>155</v>
      </c>
      <c r="AD399" t="s">
        <v>162</v>
      </c>
      <c r="AE399" t="s">
        <v>359</v>
      </c>
      <c r="AF399" t="s">
        <v>360</v>
      </c>
      <c r="AG399" t="s">
        <v>361</v>
      </c>
    </row>
    <row r="400" spans="1:34" x14ac:dyDescent="0.25">
      <c r="A400">
        <v>24706</v>
      </c>
      <c r="B400" t="s">
        <v>246</v>
      </c>
      <c r="C400" t="s">
        <v>1</v>
      </c>
      <c r="D400" t="s">
        <v>804</v>
      </c>
      <c r="E400" t="s">
        <v>1030</v>
      </c>
      <c r="F400" t="s">
        <v>117</v>
      </c>
      <c r="G400" t="s">
        <v>94</v>
      </c>
      <c r="H400">
        <v>1000</v>
      </c>
      <c r="I400">
        <v>1000</v>
      </c>
      <c r="J400">
        <v>1016.66</v>
      </c>
      <c r="K400">
        <v>0</v>
      </c>
      <c r="L400">
        <v>0</v>
      </c>
      <c r="M400">
        <v>0</v>
      </c>
      <c r="N400">
        <v>1016.66</v>
      </c>
      <c r="O400">
        <v>1016.66</v>
      </c>
      <c r="P400" s="1">
        <v>45408</v>
      </c>
      <c r="Q400" s="1">
        <v>45404</v>
      </c>
      <c r="R400" s="1">
        <v>45503</v>
      </c>
      <c r="S400" s="1">
        <v>45503</v>
      </c>
      <c r="T400" s="1">
        <v>45484</v>
      </c>
      <c r="U400" s="1">
        <v>45485</v>
      </c>
      <c r="V400" s="1">
        <v>45485</v>
      </c>
      <c r="W400" t="s">
        <v>155</v>
      </c>
      <c r="X400" t="s">
        <v>221</v>
      </c>
      <c r="Y400">
        <v>11651</v>
      </c>
      <c r="Z400" t="s">
        <v>160</v>
      </c>
      <c r="AA400">
        <v>2</v>
      </c>
      <c r="AB400" t="s">
        <v>1037</v>
      </c>
      <c r="AC400" t="s">
        <v>155</v>
      </c>
      <c r="AD400" t="s">
        <v>162</v>
      </c>
      <c r="AE400" t="s">
        <v>359</v>
      </c>
      <c r="AF400" t="s">
        <v>360</v>
      </c>
      <c r="AG400" t="s">
        <v>361</v>
      </c>
    </row>
    <row r="401" spans="1:34" x14ac:dyDescent="0.25">
      <c r="A401">
        <v>24655</v>
      </c>
      <c r="B401" t="s">
        <v>246</v>
      </c>
      <c r="C401" t="s">
        <v>1</v>
      </c>
      <c r="D401" t="s">
        <v>830</v>
      </c>
      <c r="E401" t="s">
        <v>1029</v>
      </c>
      <c r="F401" t="s">
        <v>117</v>
      </c>
      <c r="G401" t="s">
        <v>94</v>
      </c>
      <c r="H401" s="2">
        <v>1000</v>
      </c>
      <c r="I401" s="2">
        <v>1000</v>
      </c>
      <c r="J401" s="2">
        <v>1016.66</v>
      </c>
      <c r="K401">
        <v>0</v>
      </c>
      <c r="L401">
        <v>0</v>
      </c>
      <c r="M401">
        <v>0</v>
      </c>
      <c r="N401" s="2">
        <v>1016.66</v>
      </c>
      <c r="O401" s="2">
        <v>1016.66</v>
      </c>
      <c r="P401" s="1">
        <v>45412</v>
      </c>
      <c r="Q401" s="1">
        <v>45404</v>
      </c>
      <c r="R401" s="1">
        <v>45503</v>
      </c>
      <c r="S401" s="1">
        <v>45503</v>
      </c>
      <c r="T401" s="1">
        <v>45461</v>
      </c>
      <c r="U401" s="1">
        <v>45462</v>
      </c>
      <c r="V401" s="1">
        <v>45462</v>
      </c>
      <c r="W401" t="s">
        <v>155</v>
      </c>
      <c r="X401" t="s">
        <v>221</v>
      </c>
      <c r="Y401">
        <v>11650</v>
      </c>
      <c r="Z401" t="s">
        <v>160</v>
      </c>
      <c r="AA401">
        <v>2</v>
      </c>
      <c r="AB401" t="s">
        <v>1037</v>
      </c>
      <c r="AC401" t="s">
        <v>155</v>
      </c>
      <c r="AD401" t="s">
        <v>162</v>
      </c>
      <c r="AE401" t="s">
        <v>359</v>
      </c>
      <c r="AF401" t="s">
        <v>360</v>
      </c>
      <c r="AG401" t="s">
        <v>361</v>
      </c>
    </row>
    <row r="402" spans="1:34" x14ac:dyDescent="0.25">
      <c r="A402">
        <v>25375</v>
      </c>
      <c r="B402" t="s">
        <v>246</v>
      </c>
      <c r="C402" t="s">
        <v>1</v>
      </c>
      <c r="D402" t="s">
        <v>200</v>
      </c>
      <c r="E402" t="s">
        <v>1150</v>
      </c>
      <c r="F402" t="s">
        <v>117</v>
      </c>
      <c r="G402" t="s">
        <v>88</v>
      </c>
      <c r="H402" s="2">
        <v>40000</v>
      </c>
      <c r="I402" s="2">
        <v>40000</v>
      </c>
      <c r="J402" s="2">
        <v>40344.949999999997</v>
      </c>
      <c r="K402">
        <v>0</v>
      </c>
      <c r="L402">
        <v>0</v>
      </c>
      <c r="M402">
        <v>0</v>
      </c>
      <c r="N402" s="2">
        <v>40344.949999999997</v>
      </c>
      <c r="O402" s="2">
        <v>40344.949999999997</v>
      </c>
      <c r="P402" s="1">
        <v>45470</v>
      </c>
      <c r="Q402" s="1">
        <v>45461</v>
      </c>
      <c r="R402" s="1">
        <v>45504</v>
      </c>
      <c r="S402" s="1">
        <v>45504</v>
      </c>
      <c r="T402" s="1">
        <v>45495</v>
      </c>
      <c r="U402" s="1">
        <v>45496</v>
      </c>
      <c r="V402" s="1">
        <v>45496</v>
      </c>
      <c r="W402" t="s">
        <v>155</v>
      </c>
      <c r="X402" t="s">
        <v>221</v>
      </c>
      <c r="Y402">
        <v>11703</v>
      </c>
      <c r="Z402" t="s">
        <v>160</v>
      </c>
      <c r="AA402">
        <v>2</v>
      </c>
      <c r="AB402" t="s">
        <v>1037</v>
      </c>
      <c r="AC402" t="s">
        <v>155</v>
      </c>
      <c r="AD402" t="s">
        <v>162</v>
      </c>
      <c r="AE402" t="s">
        <v>359</v>
      </c>
      <c r="AF402" t="s">
        <v>360</v>
      </c>
      <c r="AG402" t="s">
        <v>361</v>
      </c>
    </row>
    <row r="403" spans="1:34" x14ac:dyDescent="0.25">
      <c r="A403">
        <v>25586</v>
      </c>
      <c r="B403" t="s">
        <v>246</v>
      </c>
      <c r="C403" t="s">
        <v>1</v>
      </c>
      <c r="D403" t="s">
        <v>832</v>
      </c>
      <c r="E403" t="s">
        <v>1116</v>
      </c>
      <c r="F403" t="s">
        <v>117</v>
      </c>
      <c r="G403" t="s">
        <v>92</v>
      </c>
      <c r="H403" s="2">
        <v>1008.85</v>
      </c>
      <c r="I403" s="2">
        <v>1008.85</v>
      </c>
      <c r="J403" s="2">
        <v>1008.85</v>
      </c>
      <c r="K403">
        <v>0</v>
      </c>
      <c r="L403">
        <v>0</v>
      </c>
      <c r="M403">
        <v>0</v>
      </c>
      <c r="N403" s="2">
        <v>1008.85</v>
      </c>
      <c r="O403" s="2">
        <v>1008.85</v>
      </c>
      <c r="P403" s="1">
        <v>45495</v>
      </c>
      <c r="Q403" s="1">
        <v>45495</v>
      </c>
      <c r="R403" s="1">
        <v>45504</v>
      </c>
      <c r="S403" s="1">
        <v>45504</v>
      </c>
      <c r="T403" s="1">
        <v>45504</v>
      </c>
      <c r="U403" s="1">
        <v>45505</v>
      </c>
      <c r="V403" s="1">
        <v>45505</v>
      </c>
      <c r="W403" t="s">
        <v>155</v>
      </c>
      <c r="X403" t="s">
        <v>221</v>
      </c>
      <c r="Y403">
        <v>11915</v>
      </c>
      <c r="Z403" t="s">
        <v>160</v>
      </c>
      <c r="AA403">
        <v>2</v>
      </c>
      <c r="AB403" t="s">
        <v>1037</v>
      </c>
      <c r="AC403" t="s">
        <v>155</v>
      </c>
      <c r="AD403" t="s">
        <v>162</v>
      </c>
      <c r="AE403" t="s">
        <v>359</v>
      </c>
      <c r="AF403" t="s">
        <v>360</v>
      </c>
      <c r="AG403" t="s">
        <v>361</v>
      </c>
    </row>
    <row r="404" spans="1:34" x14ac:dyDescent="0.25">
      <c r="A404">
        <v>25774</v>
      </c>
      <c r="B404" t="s">
        <v>246</v>
      </c>
      <c r="C404" t="s">
        <v>1</v>
      </c>
      <c r="D404" t="s">
        <v>753</v>
      </c>
      <c r="E404" t="s">
        <v>1201</v>
      </c>
      <c r="F404" t="s">
        <v>117</v>
      </c>
      <c r="G404" t="s">
        <v>87</v>
      </c>
      <c r="H404" s="2">
        <v>5000</v>
      </c>
      <c r="I404" s="2">
        <v>5000</v>
      </c>
      <c r="J404" s="2">
        <v>5000</v>
      </c>
      <c r="K404">
        <v>0</v>
      </c>
      <c r="L404">
        <v>0</v>
      </c>
      <c r="M404">
        <v>0</v>
      </c>
      <c r="N404" s="2">
        <v>5000</v>
      </c>
      <c r="O404" s="2">
        <v>5000</v>
      </c>
      <c r="P404" s="1">
        <v>45510</v>
      </c>
      <c r="Q404" s="1">
        <v>45504</v>
      </c>
      <c r="R404" s="1">
        <v>45504</v>
      </c>
      <c r="S404" s="1">
        <v>45504</v>
      </c>
      <c r="T404" s="1">
        <v>45506</v>
      </c>
      <c r="U404" s="1">
        <v>45506</v>
      </c>
      <c r="V404" s="1">
        <v>45511</v>
      </c>
      <c r="W404" t="s">
        <v>155</v>
      </c>
      <c r="X404" t="s">
        <v>1153</v>
      </c>
      <c r="Z404" t="s">
        <v>163</v>
      </c>
      <c r="AA404">
        <v>2</v>
      </c>
      <c r="AB404" t="s">
        <v>1037</v>
      </c>
      <c r="AC404" t="s">
        <v>155</v>
      </c>
      <c r="AD404" t="s">
        <v>162</v>
      </c>
      <c r="AE404" t="s">
        <v>359</v>
      </c>
      <c r="AF404" t="s">
        <v>360</v>
      </c>
      <c r="AG404" t="s">
        <v>361</v>
      </c>
      <c r="AH404" t="s">
        <v>191</v>
      </c>
    </row>
    <row r="405" spans="1:34" x14ac:dyDescent="0.25">
      <c r="A405">
        <v>24196</v>
      </c>
      <c r="B405" t="s">
        <v>246</v>
      </c>
      <c r="C405" t="s">
        <v>1</v>
      </c>
      <c r="D405" t="s">
        <v>775</v>
      </c>
      <c r="E405" t="s">
        <v>966</v>
      </c>
      <c r="F405" t="s">
        <v>117</v>
      </c>
      <c r="G405" t="s">
        <v>92</v>
      </c>
      <c r="H405" s="2">
        <v>5000</v>
      </c>
      <c r="I405" s="2">
        <v>5000</v>
      </c>
      <c r="J405" s="2">
        <v>5089.97</v>
      </c>
      <c r="K405">
        <v>0</v>
      </c>
      <c r="L405">
        <v>0</v>
      </c>
      <c r="M405">
        <v>0</v>
      </c>
      <c r="N405" s="2">
        <v>5089.97</v>
      </c>
      <c r="O405" s="2">
        <v>5089.97</v>
      </c>
      <c r="P405" s="1">
        <v>45383</v>
      </c>
      <c r="Q405" s="1">
        <v>45381</v>
      </c>
      <c r="R405" s="1">
        <v>45504</v>
      </c>
      <c r="S405" s="1">
        <v>45504</v>
      </c>
      <c r="T405" s="1">
        <v>45503</v>
      </c>
      <c r="U405" s="1">
        <v>45504</v>
      </c>
      <c r="V405" s="1">
        <v>45504</v>
      </c>
      <c r="W405" t="s">
        <v>155</v>
      </c>
      <c r="X405" t="s">
        <v>221</v>
      </c>
      <c r="Y405">
        <v>11646</v>
      </c>
      <c r="Z405" t="s">
        <v>160</v>
      </c>
      <c r="AA405">
        <v>2</v>
      </c>
      <c r="AB405" t="s">
        <v>161</v>
      </c>
      <c r="AC405" t="s">
        <v>155</v>
      </c>
      <c r="AD405" t="s">
        <v>162</v>
      </c>
      <c r="AE405" t="s">
        <v>359</v>
      </c>
      <c r="AF405" t="s">
        <v>360</v>
      </c>
      <c r="AG405" t="s">
        <v>361</v>
      </c>
    </row>
    <row r="406" spans="1:34" x14ac:dyDescent="0.25">
      <c r="A406">
        <v>24468</v>
      </c>
      <c r="B406" t="s">
        <v>246</v>
      </c>
      <c r="C406" t="s">
        <v>1</v>
      </c>
      <c r="D406" t="s">
        <v>811</v>
      </c>
      <c r="E406" t="s">
        <v>1352</v>
      </c>
      <c r="F406" t="s">
        <v>117</v>
      </c>
      <c r="G406" t="s">
        <v>94</v>
      </c>
      <c r="H406" s="2">
        <v>4500</v>
      </c>
      <c r="I406" s="2">
        <v>4500</v>
      </c>
      <c r="J406" s="2">
        <v>4574.96</v>
      </c>
      <c r="K406">
        <v>0</v>
      </c>
      <c r="L406">
        <v>0</v>
      </c>
      <c r="M406">
        <v>0</v>
      </c>
      <c r="N406" s="2">
        <v>4574.96</v>
      </c>
      <c r="O406" s="2">
        <v>4574.96</v>
      </c>
      <c r="P406" s="1">
        <v>45400</v>
      </c>
      <c r="Q406" s="1">
        <v>45397</v>
      </c>
      <c r="R406" s="1">
        <v>45504</v>
      </c>
      <c r="S406" s="1">
        <v>45504</v>
      </c>
      <c r="T406" s="1">
        <v>45504</v>
      </c>
      <c r="U406" s="1">
        <v>45505</v>
      </c>
      <c r="V406" s="1">
        <v>45505</v>
      </c>
      <c r="W406" t="s">
        <v>155</v>
      </c>
      <c r="X406" t="s">
        <v>221</v>
      </c>
      <c r="Y406">
        <v>11648</v>
      </c>
      <c r="Z406" t="s">
        <v>160</v>
      </c>
      <c r="AA406">
        <v>2</v>
      </c>
      <c r="AB406" t="s">
        <v>1037</v>
      </c>
      <c r="AC406" t="s">
        <v>155</v>
      </c>
      <c r="AD406" t="s">
        <v>162</v>
      </c>
      <c r="AE406" t="s">
        <v>359</v>
      </c>
      <c r="AF406" t="s">
        <v>360</v>
      </c>
      <c r="AG406" t="s">
        <v>361</v>
      </c>
    </row>
    <row r="407" spans="1:34" x14ac:dyDescent="0.25">
      <c r="A407">
        <v>24450</v>
      </c>
      <c r="B407" t="s">
        <v>246</v>
      </c>
      <c r="C407" t="s">
        <v>1</v>
      </c>
      <c r="D407" t="s">
        <v>811</v>
      </c>
      <c r="E407" t="s">
        <v>1352</v>
      </c>
      <c r="F407" t="s">
        <v>117</v>
      </c>
      <c r="G407" t="s">
        <v>1038</v>
      </c>
      <c r="H407" s="2">
        <v>17000</v>
      </c>
      <c r="I407" s="2">
        <v>17000</v>
      </c>
      <c r="J407" s="2">
        <v>17283.189999999999</v>
      </c>
      <c r="K407">
        <v>0</v>
      </c>
      <c r="L407">
        <v>0</v>
      </c>
      <c r="M407">
        <v>0</v>
      </c>
      <c r="N407" s="2">
        <v>17283.189999999999</v>
      </c>
      <c r="O407" s="2">
        <v>17283.189999999999</v>
      </c>
      <c r="P407" s="1">
        <v>45400</v>
      </c>
      <c r="Q407" s="1">
        <v>45397</v>
      </c>
      <c r="R407" s="1">
        <v>45504</v>
      </c>
      <c r="S407" s="1">
        <v>45504</v>
      </c>
      <c r="T407" s="1">
        <v>45504</v>
      </c>
      <c r="U407" s="1">
        <v>45505</v>
      </c>
      <c r="V407" s="1">
        <v>45505</v>
      </c>
      <c r="W407" t="s">
        <v>155</v>
      </c>
      <c r="X407" t="s">
        <v>221</v>
      </c>
      <c r="Y407">
        <v>11649</v>
      </c>
      <c r="Z407" t="s">
        <v>160</v>
      </c>
      <c r="AA407">
        <v>2</v>
      </c>
      <c r="AB407" t="s">
        <v>1037</v>
      </c>
      <c r="AC407" t="s">
        <v>155</v>
      </c>
      <c r="AD407" t="s">
        <v>162</v>
      </c>
      <c r="AE407" t="s">
        <v>359</v>
      </c>
      <c r="AF407" t="s">
        <v>360</v>
      </c>
      <c r="AG407" t="s">
        <v>361</v>
      </c>
      <c r="AH407" t="s">
        <v>191</v>
      </c>
    </row>
    <row r="408" spans="1:34" x14ac:dyDescent="0.25">
      <c r="A408">
        <v>24072</v>
      </c>
      <c r="B408" t="s">
        <v>246</v>
      </c>
      <c r="C408" t="s">
        <v>1</v>
      </c>
      <c r="D408" t="s">
        <v>818</v>
      </c>
      <c r="E408" t="s">
        <v>958</v>
      </c>
      <c r="F408" t="s">
        <v>117</v>
      </c>
      <c r="G408" t="s">
        <v>92</v>
      </c>
      <c r="H408" s="2">
        <v>5000</v>
      </c>
      <c r="I408" s="2">
        <v>5000</v>
      </c>
      <c r="J408" s="2">
        <v>5089.97</v>
      </c>
      <c r="K408">
        <v>0</v>
      </c>
      <c r="L408">
        <v>0</v>
      </c>
      <c r="M408">
        <v>0</v>
      </c>
      <c r="N408" s="2">
        <v>5089.97</v>
      </c>
      <c r="O408" s="2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155</v>
      </c>
      <c r="X408" t="s">
        <v>221</v>
      </c>
      <c r="Y408">
        <v>11644</v>
      </c>
      <c r="Z408" t="s">
        <v>160</v>
      </c>
      <c r="AA408">
        <v>2</v>
      </c>
      <c r="AB408" t="s">
        <v>161</v>
      </c>
      <c r="AC408" t="s">
        <v>155</v>
      </c>
      <c r="AD408" t="s">
        <v>162</v>
      </c>
      <c r="AE408" t="s">
        <v>359</v>
      </c>
      <c r="AF408" t="s">
        <v>360</v>
      </c>
      <c r="AG408" t="s">
        <v>361</v>
      </c>
    </row>
    <row r="409" spans="1:34" x14ac:dyDescent="0.25">
      <c r="A409">
        <v>24104</v>
      </c>
      <c r="B409" t="s">
        <v>246</v>
      </c>
      <c r="C409" t="s">
        <v>1</v>
      </c>
      <c r="D409" t="s">
        <v>796</v>
      </c>
      <c r="E409" t="s">
        <v>960</v>
      </c>
      <c r="F409" t="s">
        <v>117</v>
      </c>
      <c r="G409" t="s">
        <v>92</v>
      </c>
      <c r="H409" s="2">
        <v>6200</v>
      </c>
      <c r="I409" s="2">
        <v>6200</v>
      </c>
      <c r="J409" s="2">
        <v>6356.68</v>
      </c>
      <c r="K409">
        <v>0</v>
      </c>
      <c r="L409">
        <v>0</v>
      </c>
      <c r="M409">
        <v>0</v>
      </c>
      <c r="N409" s="2">
        <v>6356.68</v>
      </c>
      <c r="O409" s="2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155</v>
      </c>
      <c r="X409" t="s">
        <v>221</v>
      </c>
      <c r="Y409">
        <v>11890</v>
      </c>
      <c r="Z409" t="s">
        <v>160</v>
      </c>
      <c r="AA409">
        <v>2</v>
      </c>
      <c r="AB409" t="s">
        <v>161</v>
      </c>
      <c r="AC409" t="s">
        <v>155</v>
      </c>
      <c r="AD409" t="s">
        <v>162</v>
      </c>
      <c r="AE409" t="s">
        <v>359</v>
      </c>
      <c r="AF409" t="s">
        <v>360</v>
      </c>
      <c r="AG409" t="s">
        <v>361</v>
      </c>
    </row>
    <row r="410" spans="1:34" x14ac:dyDescent="0.25">
      <c r="A410">
        <v>22547</v>
      </c>
      <c r="B410" t="s">
        <v>246</v>
      </c>
      <c r="C410" t="s">
        <v>252</v>
      </c>
      <c r="D410" t="s">
        <v>733</v>
      </c>
      <c r="E410" t="s">
        <v>885</v>
      </c>
      <c r="F410" t="s">
        <v>117</v>
      </c>
      <c r="G410" t="s">
        <v>98</v>
      </c>
      <c r="H410" s="2">
        <v>3500</v>
      </c>
      <c r="I410" s="2">
        <v>3500</v>
      </c>
      <c r="J410" s="2">
        <v>3609.17</v>
      </c>
      <c r="K410">
        <v>0</v>
      </c>
      <c r="L410">
        <v>0</v>
      </c>
      <c r="M410">
        <v>0</v>
      </c>
      <c r="N410" s="2">
        <v>3609.17</v>
      </c>
      <c r="O410" s="2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155</v>
      </c>
      <c r="X410" t="s">
        <v>221</v>
      </c>
      <c r="Y410">
        <v>11881</v>
      </c>
      <c r="Z410" t="s">
        <v>160</v>
      </c>
      <c r="AA410">
        <v>2</v>
      </c>
      <c r="AB410" t="s">
        <v>161</v>
      </c>
      <c r="AC410" t="s">
        <v>155</v>
      </c>
      <c r="AD410" t="s">
        <v>162</v>
      </c>
      <c r="AE410" t="s">
        <v>359</v>
      </c>
      <c r="AF410" t="s">
        <v>360</v>
      </c>
      <c r="AG410" t="s">
        <v>361</v>
      </c>
    </row>
    <row r="411" spans="1:34" x14ac:dyDescent="0.25">
      <c r="A411">
        <v>20730</v>
      </c>
      <c r="B411" t="s">
        <v>246</v>
      </c>
      <c r="C411" t="s">
        <v>1</v>
      </c>
      <c r="D411" t="s">
        <v>289</v>
      </c>
      <c r="E411" t="s">
        <v>688</v>
      </c>
      <c r="F411" t="s">
        <v>117</v>
      </c>
      <c r="G411" t="s">
        <v>98</v>
      </c>
      <c r="H411" s="2">
        <v>5000</v>
      </c>
      <c r="I411" s="2">
        <v>5000</v>
      </c>
      <c r="J411" s="2">
        <v>5187.38</v>
      </c>
      <c r="K411">
        <v>0</v>
      </c>
      <c r="L411">
        <v>0</v>
      </c>
      <c r="M411">
        <v>0</v>
      </c>
      <c r="N411" s="2">
        <v>5187.38</v>
      </c>
      <c r="O411" s="2">
        <v>5187.38</v>
      </c>
      <c r="P411" s="1">
        <v>45240</v>
      </c>
      <c r="Q411" s="1">
        <v>45230</v>
      </c>
      <c r="R411" s="1">
        <v>45514</v>
      </c>
      <c r="S411" s="1">
        <v>45514</v>
      </c>
      <c r="T411" s="1">
        <v>45516</v>
      </c>
      <c r="U411" s="1">
        <v>45517</v>
      </c>
      <c r="V411" s="1">
        <v>45517</v>
      </c>
      <c r="W411" t="s">
        <v>155</v>
      </c>
      <c r="X411" t="s">
        <v>221</v>
      </c>
      <c r="Y411">
        <v>11879</v>
      </c>
      <c r="Z411" t="s">
        <v>160</v>
      </c>
      <c r="AA411">
        <v>2</v>
      </c>
      <c r="AB411" t="s">
        <v>161</v>
      </c>
      <c r="AC411" t="s">
        <v>155</v>
      </c>
      <c r="AD411" t="s">
        <v>162</v>
      </c>
      <c r="AE411" t="s">
        <v>359</v>
      </c>
      <c r="AF411" t="s">
        <v>360</v>
      </c>
      <c r="AG411" t="s">
        <v>361</v>
      </c>
    </row>
    <row r="412" spans="1:34" x14ac:dyDescent="0.25">
      <c r="A412">
        <v>16078</v>
      </c>
      <c r="B412" t="s">
        <v>246</v>
      </c>
      <c r="C412" t="s">
        <v>1</v>
      </c>
      <c r="D412" t="s">
        <v>249</v>
      </c>
      <c r="E412" t="s">
        <v>250</v>
      </c>
      <c r="F412" t="s">
        <v>117</v>
      </c>
      <c r="G412" t="s">
        <v>103</v>
      </c>
      <c r="H412" s="2">
        <v>2400</v>
      </c>
      <c r="I412" s="2">
        <v>2400</v>
      </c>
      <c r="J412" s="2">
        <v>2532.92</v>
      </c>
      <c r="K412">
        <v>0</v>
      </c>
      <c r="L412">
        <v>0</v>
      </c>
      <c r="M412">
        <v>0</v>
      </c>
      <c r="N412" s="2">
        <v>2532.92</v>
      </c>
      <c r="O412" s="2">
        <v>2532.92</v>
      </c>
      <c r="P412" s="1">
        <v>45056</v>
      </c>
      <c r="Q412" s="1">
        <v>45052</v>
      </c>
      <c r="R412" s="1">
        <v>45514</v>
      </c>
      <c r="S412" s="1">
        <v>45514</v>
      </c>
      <c r="T412" s="1">
        <v>45513</v>
      </c>
      <c r="U412" s="1">
        <v>45516</v>
      </c>
      <c r="V412" s="1">
        <v>45516</v>
      </c>
      <c r="W412" t="s">
        <v>155</v>
      </c>
      <c r="X412" t="s">
        <v>221</v>
      </c>
      <c r="Y412">
        <v>11863</v>
      </c>
      <c r="Z412" t="s">
        <v>160</v>
      </c>
      <c r="AA412">
        <v>2</v>
      </c>
      <c r="AB412" t="s">
        <v>161</v>
      </c>
      <c r="AC412" t="s">
        <v>155</v>
      </c>
      <c r="AD412" t="s">
        <v>162</v>
      </c>
      <c r="AE412" t="s">
        <v>359</v>
      </c>
      <c r="AF412" t="s">
        <v>360</v>
      </c>
      <c r="AG412" t="s">
        <v>361</v>
      </c>
    </row>
    <row r="413" spans="1:34" x14ac:dyDescent="0.25">
      <c r="A413">
        <v>16602</v>
      </c>
      <c r="B413" t="s">
        <v>246</v>
      </c>
      <c r="C413" t="s">
        <v>1</v>
      </c>
      <c r="D413" t="s">
        <v>201</v>
      </c>
      <c r="E413" t="s">
        <v>290</v>
      </c>
      <c r="F413" t="s">
        <v>117</v>
      </c>
      <c r="G413" t="s">
        <v>106</v>
      </c>
      <c r="H413" s="2">
        <v>1000</v>
      </c>
      <c r="I413" s="2">
        <v>1000</v>
      </c>
      <c r="J413" s="2">
        <v>1055.3800000000001</v>
      </c>
      <c r="K413">
        <v>0</v>
      </c>
      <c r="L413">
        <v>0</v>
      </c>
      <c r="M413">
        <v>0</v>
      </c>
      <c r="N413" s="2">
        <v>1055.3800000000001</v>
      </c>
      <c r="O413" s="2">
        <v>1055.3800000000001</v>
      </c>
      <c r="P413" s="1">
        <v>45083</v>
      </c>
      <c r="Q413" s="1">
        <v>45062</v>
      </c>
      <c r="R413" s="1">
        <v>45514</v>
      </c>
      <c r="S413" s="1">
        <v>45514</v>
      </c>
      <c r="T413" s="1">
        <v>45516</v>
      </c>
      <c r="U413" s="1">
        <v>45517</v>
      </c>
      <c r="V413" s="1">
        <v>45517</v>
      </c>
      <c r="W413" t="s">
        <v>155</v>
      </c>
      <c r="X413" t="s">
        <v>221</v>
      </c>
      <c r="Y413">
        <v>11867</v>
      </c>
      <c r="Z413" t="s">
        <v>160</v>
      </c>
      <c r="AA413">
        <v>2</v>
      </c>
      <c r="AB413" t="s">
        <v>161</v>
      </c>
      <c r="AC413" t="s">
        <v>155</v>
      </c>
      <c r="AD413" t="s">
        <v>162</v>
      </c>
      <c r="AE413" t="s">
        <v>359</v>
      </c>
      <c r="AF413" t="s">
        <v>360</v>
      </c>
      <c r="AG413" t="s">
        <v>361</v>
      </c>
    </row>
    <row r="414" spans="1:34" x14ac:dyDescent="0.25">
      <c r="A414">
        <v>16172</v>
      </c>
      <c r="B414" t="s">
        <v>246</v>
      </c>
      <c r="C414" t="s">
        <v>252</v>
      </c>
      <c r="D414" t="s">
        <v>259</v>
      </c>
      <c r="E414" t="s">
        <v>260</v>
      </c>
      <c r="F414" t="s">
        <v>117</v>
      </c>
      <c r="G414" t="s">
        <v>103</v>
      </c>
      <c r="H414" s="2">
        <v>1290</v>
      </c>
      <c r="I414" s="2">
        <v>1290</v>
      </c>
      <c r="J414" s="2">
        <v>1361.44</v>
      </c>
      <c r="K414">
        <v>0</v>
      </c>
      <c r="L414">
        <v>0</v>
      </c>
      <c r="M414">
        <v>0</v>
      </c>
      <c r="N414" s="2">
        <v>1361.44</v>
      </c>
      <c r="O414" s="2">
        <v>1361.44</v>
      </c>
      <c r="P414" s="1">
        <v>45063</v>
      </c>
      <c r="Q414" s="1">
        <v>45054</v>
      </c>
      <c r="R414" s="1">
        <v>45514</v>
      </c>
      <c r="S414" s="1">
        <v>45514</v>
      </c>
      <c r="T414" s="1">
        <v>45513</v>
      </c>
      <c r="U414" s="1">
        <v>45516</v>
      </c>
      <c r="V414" s="1">
        <v>45516</v>
      </c>
      <c r="W414" t="s">
        <v>155</v>
      </c>
      <c r="X414" t="s">
        <v>221</v>
      </c>
      <c r="Y414">
        <v>11865</v>
      </c>
      <c r="Z414" t="s">
        <v>160</v>
      </c>
      <c r="AA414">
        <v>2</v>
      </c>
      <c r="AB414" t="s">
        <v>161</v>
      </c>
      <c r="AC414" t="s">
        <v>155</v>
      </c>
      <c r="AD414" t="s">
        <v>162</v>
      </c>
      <c r="AE414" t="s">
        <v>359</v>
      </c>
      <c r="AF414" t="s">
        <v>360</v>
      </c>
      <c r="AG414" t="s">
        <v>361</v>
      </c>
    </row>
    <row r="415" spans="1:34" x14ac:dyDescent="0.25">
      <c r="A415">
        <v>16112</v>
      </c>
      <c r="B415" t="s">
        <v>246</v>
      </c>
      <c r="C415" t="s">
        <v>1</v>
      </c>
      <c r="D415" t="s">
        <v>205</v>
      </c>
      <c r="E415" t="s">
        <v>247</v>
      </c>
      <c r="F415" t="s">
        <v>117</v>
      </c>
      <c r="G415" t="s">
        <v>106</v>
      </c>
      <c r="H415" s="2">
        <v>2500</v>
      </c>
      <c r="I415" s="2">
        <v>2500</v>
      </c>
      <c r="J415" s="2">
        <v>2638.45</v>
      </c>
      <c r="K415">
        <v>0</v>
      </c>
      <c r="L415">
        <v>0</v>
      </c>
      <c r="M415">
        <v>0</v>
      </c>
      <c r="N415" s="2">
        <v>2638.45</v>
      </c>
      <c r="O415" s="2">
        <v>2638.45</v>
      </c>
      <c r="P415" s="1">
        <v>45063</v>
      </c>
      <c r="Q415" s="1">
        <v>45052</v>
      </c>
      <c r="R415" s="1">
        <v>45514</v>
      </c>
      <c r="S415" s="1">
        <v>45514</v>
      </c>
      <c r="T415" s="1">
        <v>45505</v>
      </c>
      <c r="U415" s="1">
        <v>45506</v>
      </c>
      <c r="V415" s="1">
        <v>45506</v>
      </c>
      <c r="W415" t="s">
        <v>155</v>
      </c>
      <c r="X415" t="s">
        <v>221</v>
      </c>
      <c r="Y415">
        <v>11864</v>
      </c>
      <c r="Z415" t="s">
        <v>160</v>
      </c>
      <c r="AA415">
        <v>2</v>
      </c>
      <c r="AB415" t="s">
        <v>161</v>
      </c>
      <c r="AC415" t="s">
        <v>155</v>
      </c>
      <c r="AD415" t="s">
        <v>162</v>
      </c>
      <c r="AE415" t="s">
        <v>359</v>
      </c>
      <c r="AF415" t="s">
        <v>360</v>
      </c>
      <c r="AG415" t="s">
        <v>361</v>
      </c>
    </row>
    <row r="416" spans="1:34" x14ac:dyDescent="0.25">
      <c r="A416">
        <v>17272</v>
      </c>
      <c r="B416" t="s">
        <v>246</v>
      </c>
      <c r="C416" t="s">
        <v>252</v>
      </c>
      <c r="D416" t="s">
        <v>258</v>
      </c>
      <c r="E416" t="s">
        <v>422</v>
      </c>
      <c r="F416" t="s">
        <v>117</v>
      </c>
      <c r="G416" t="s">
        <v>100</v>
      </c>
      <c r="H416" s="2">
        <v>1800</v>
      </c>
      <c r="I416" s="2">
        <v>1800</v>
      </c>
      <c r="J416" s="2">
        <v>1872.44</v>
      </c>
      <c r="K416">
        <v>0</v>
      </c>
      <c r="L416">
        <v>0</v>
      </c>
      <c r="M416">
        <v>0</v>
      </c>
      <c r="N416" s="2">
        <v>1872.44</v>
      </c>
      <c r="O416" s="2">
        <v>1872.44</v>
      </c>
      <c r="P416" s="1">
        <v>45148</v>
      </c>
      <c r="Q416" s="1">
        <v>45140</v>
      </c>
      <c r="R416" s="1">
        <v>45514</v>
      </c>
      <c r="S416" s="1">
        <v>45514</v>
      </c>
      <c r="T416" s="1">
        <v>45511</v>
      </c>
      <c r="U416" s="1">
        <v>45512</v>
      </c>
      <c r="V416" s="1">
        <v>45512</v>
      </c>
      <c r="W416" t="s">
        <v>155</v>
      </c>
      <c r="X416" t="s">
        <v>221</v>
      </c>
      <c r="Y416">
        <v>11870</v>
      </c>
      <c r="Z416" t="s">
        <v>160</v>
      </c>
      <c r="AA416">
        <v>2</v>
      </c>
      <c r="AB416" t="s">
        <v>161</v>
      </c>
      <c r="AC416" t="s">
        <v>155</v>
      </c>
      <c r="AD416" t="s">
        <v>162</v>
      </c>
      <c r="AE416" t="s">
        <v>359</v>
      </c>
      <c r="AF416" t="s">
        <v>360</v>
      </c>
      <c r="AG416" t="s">
        <v>361</v>
      </c>
    </row>
    <row r="417" spans="1:34" x14ac:dyDescent="0.25">
      <c r="A417">
        <v>17316</v>
      </c>
      <c r="B417" t="s">
        <v>246</v>
      </c>
      <c r="C417" t="s">
        <v>1</v>
      </c>
      <c r="D417" t="s">
        <v>196</v>
      </c>
      <c r="E417" t="s">
        <v>435</v>
      </c>
      <c r="F417" t="s">
        <v>117</v>
      </c>
      <c r="G417" t="s">
        <v>99</v>
      </c>
      <c r="H417" s="2">
        <v>5000</v>
      </c>
      <c r="I417" s="2">
        <v>5000</v>
      </c>
      <c r="J417" s="2">
        <v>5201.2299999999996</v>
      </c>
      <c r="K417">
        <v>0</v>
      </c>
      <c r="L417">
        <v>0</v>
      </c>
      <c r="M417">
        <v>0</v>
      </c>
      <c r="N417" s="2">
        <v>5201.2299999999996</v>
      </c>
      <c r="O417" s="2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155</v>
      </c>
      <c r="X417" t="s">
        <v>221</v>
      </c>
      <c r="Y417">
        <v>11871</v>
      </c>
      <c r="Z417" t="s">
        <v>160</v>
      </c>
      <c r="AA417">
        <v>2</v>
      </c>
      <c r="AB417" t="s">
        <v>161</v>
      </c>
      <c r="AC417" t="s">
        <v>155</v>
      </c>
      <c r="AD417" t="s">
        <v>162</v>
      </c>
      <c r="AE417" t="s">
        <v>359</v>
      </c>
      <c r="AF417" t="s">
        <v>360</v>
      </c>
      <c r="AG417" t="s">
        <v>361</v>
      </c>
    </row>
    <row r="418" spans="1:34" x14ac:dyDescent="0.25">
      <c r="A418">
        <v>17591</v>
      </c>
      <c r="B418" t="s">
        <v>246</v>
      </c>
      <c r="C418" t="s">
        <v>1</v>
      </c>
      <c r="D418" t="s">
        <v>195</v>
      </c>
      <c r="E418" t="s">
        <v>596</v>
      </c>
      <c r="F418" t="s">
        <v>117</v>
      </c>
      <c r="G418" t="s">
        <v>100</v>
      </c>
      <c r="H418" s="2">
        <v>5000</v>
      </c>
      <c r="I418" s="2">
        <v>5000</v>
      </c>
      <c r="J418" s="2">
        <v>5201.2299999999996</v>
      </c>
      <c r="K418">
        <v>0</v>
      </c>
      <c r="L418">
        <v>0</v>
      </c>
      <c r="M418">
        <v>0</v>
      </c>
      <c r="N418" s="2">
        <v>5201.2299999999996</v>
      </c>
      <c r="O418" s="2">
        <v>5201.2299999999996</v>
      </c>
      <c r="P418" s="1">
        <v>45173</v>
      </c>
      <c r="Q418" s="1">
        <v>45168</v>
      </c>
      <c r="R418" s="1">
        <v>45514</v>
      </c>
      <c r="S418" s="1">
        <v>45514</v>
      </c>
      <c r="T418" s="1">
        <v>45516</v>
      </c>
      <c r="U418" s="1">
        <v>45517</v>
      </c>
      <c r="V418" s="1">
        <v>45517</v>
      </c>
      <c r="W418" t="s">
        <v>155</v>
      </c>
      <c r="X418" t="s">
        <v>221</v>
      </c>
      <c r="Y418">
        <v>11872</v>
      </c>
      <c r="Z418" t="s">
        <v>160</v>
      </c>
      <c r="AA418">
        <v>2</v>
      </c>
      <c r="AB418" t="s">
        <v>161</v>
      </c>
      <c r="AC418" t="s">
        <v>155</v>
      </c>
      <c r="AD418" t="s">
        <v>162</v>
      </c>
      <c r="AE418" t="s">
        <v>359</v>
      </c>
      <c r="AF418" t="s">
        <v>360</v>
      </c>
      <c r="AG418" t="s">
        <v>361</v>
      </c>
    </row>
    <row r="419" spans="1:34" x14ac:dyDescent="0.25">
      <c r="A419">
        <v>16279</v>
      </c>
      <c r="B419" t="s">
        <v>246</v>
      </c>
      <c r="C419" t="s">
        <v>1</v>
      </c>
      <c r="D419" t="s">
        <v>199</v>
      </c>
      <c r="E419" t="s">
        <v>292</v>
      </c>
      <c r="F419" t="s">
        <v>117</v>
      </c>
      <c r="G419" t="s">
        <v>106</v>
      </c>
      <c r="H419" s="2">
        <v>3000</v>
      </c>
      <c r="I419" s="2">
        <v>3000</v>
      </c>
      <c r="J419" s="2">
        <v>3166.15</v>
      </c>
      <c r="K419">
        <v>0</v>
      </c>
      <c r="L419">
        <v>0</v>
      </c>
      <c r="M419">
        <v>0</v>
      </c>
      <c r="N419" s="2">
        <v>3166.15</v>
      </c>
      <c r="O419" s="2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155</v>
      </c>
      <c r="X419" t="s">
        <v>221</v>
      </c>
      <c r="Y419">
        <v>11866</v>
      </c>
      <c r="Z419" t="s">
        <v>160</v>
      </c>
      <c r="AA419">
        <v>2</v>
      </c>
      <c r="AB419" t="s">
        <v>161</v>
      </c>
      <c r="AC419" t="s">
        <v>155</v>
      </c>
      <c r="AD419" t="s">
        <v>162</v>
      </c>
      <c r="AE419" t="s">
        <v>359</v>
      </c>
      <c r="AF419" t="s">
        <v>360</v>
      </c>
      <c r="AG419" t="s">
        <v>361</v>
      </c>
    </row>
    <row r="420" spans="1:34" x14ac:dyDescent="0.25">
      <c r="A420">
        <v>25012</v>
      </c>
      <c r="B420" t="s">
        <v>246</v>
      </c>
      <c r="C420" t="s">
        <v>1</v>
      </c>
      <c r="D420" t="s">
        <v>790</v>
      </c>
      <c r="E420" t="s">
        <v>1115</v>
      </c>
      <c r="F420" t="s">
        <v>117</v>
      </c>
      <c r="G420" t="s">
        <v>94</v>
      </c>
      <c r="H420" s="2">
        <v>5000</v>
      </c>
      <c r="I420" s="2">
        <v>5000</v>
      </c>
      <c r="J420" s="2">
        <v>5105.3599999999997</v>
      </c>
      <c r="K420">
        <v>0</v>
      </c>
      <c r="L420">
        <v>0</v>
      </c>
      <c r="M420">
        <v>0</v>
      </c>
      <c r="N420" s="2">
        <v>5105.3599999999997</v>
      </c>
      <c r="O420" s="2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155</v>
      </c>
      <c r="X420" t="s">
        <v>221</v>
      </c>
      <c r="Y420">
        <v>11900</v>
      </c>
      <c r="Z420" t="s">
        <v>160</v>
      </c>
      <c r="AA420">
        <v>2</v>
      </c>
      <c r="AB420" t="s">
        <v>1037</v>
      </c>
      <c r="AC420" t="s">
        <v>155</v>
      </c>
      <c r="AD420" t="s">
        <v>162</v>
      </c>
      <c r="AE420" t="s">
        <v>359</v>
      </c>
      <c r="AF420" t="s">
        <v>360</v>
      </c>
      <c r="AG420" t="s">
        <v>361</v>
      </c>
    </row>
    <row r="421" spans="1:34" x14ac:dyDescent="0.25">
      <c r="A421">
        <v>25357</v>
      </c>
      <c r="B421" t="s">
        <v>246</v>
      </c>
      <c r="C421" t="s">
        <v>252</v>
      </c>
      <c r="D421" t="s">
        <v>731</v>
      </c>
      <c r="E421" t="s">
        <v>1152</v>
      </c>
      <c r="F421" t="s">
        <v>117</v>
      </c>
      <c r="G421" t="s">
        <v>93</v>
      </c>
      <c r="H421">
        <v>800</v>
      </c>
      <c r="I421">
        <v>800</v>
      </c>
      <c r="J421">
        <v>812.67</v>
      </c>
      <c r="K421">
        <v>0</v>
      </c>
      <c r="L421">
        <v>0</v>
      </c>
      <c r="M421">
        <v>0</v>
      </c>
      <c r="N421">
        <v>812.67</v>
      </c>
      <c r="O421">
        <v>812.67</v>
      </c>
      <c r="P421" s="1">
        <v>45474</v>
      </c>
      <c r="Q421" s="1">
        <v>45460</v>
      </c>
      <c r="R421" s="1">
        <v>45524</v>
      </c>
      <c r="S421" s="1">
        <v>45524</v>
      </c>
      <c r="T421" s="1">
        <v>45524</v>
      </c>
      <c r="U421" s="1">
        <v>45525</v>
      </c>
      <c r="V421" s="1">
        <v>45525</v>
      </c>
      <c r="W421" t="s">
        <v>155</v>
      </c>
      <c r="X421" t="s">
        <v>221</v>
      </c>
      <c r="Y421">
        <v>11904</v>
      </c>
      <c r="Z421" t="s">
        <v>160</v>
      </c>
      <c r="AA421">
        <v>2</v>
      </c>
      <c r="AB421" t="s">
        <v>1037</v>
      </c>
      <c r="AC421" t="s">
        <v>155</v>
      </c>
      <c r="AD421" t="s">
        <v>162</v>
      </c>
      <c r="AE421" t="s">
        <v>359</v>
      </c>
      <c r="AF421" t="s">
        <v>360</v>
      </c>
      <c r="AG421" t="s">
        <v>361</v>
      </c>
    </row>
    <row r="422" spans="1:34" x14ac:dyDescent="0.25">
      <c r="A422">
        <v>25775</v>
      </c>
      <c r="B422" t="s">
        <v>246</v>
      </c>
      <c r="C422" t="s">
        <v>1</v>
      </c>
      <c r="D422" t="s">
        <v>753</v>
      </c>
      <c r="E422" t="s">
        <v>1201</v>
      </c>
      <c r="F422" t="s">
        <v>117</v>
      </c>
      <c r="G422" t="s">
        <v>88</v>
      </c>
      <c r="H422">
        <v>69943.210000000006</v>
      </c>
      <c r="I422">
        <v>69943.210000000006</v>
      </c>
      <c r="J422">
        <v>69943.210000000006</v>
      </c>
      <c r="K422">
        <v>0</v>
      </c>
      <c r="L422">
        <v>0</v>
      </c>
      <c r="M422">
        <v>0</v>
      </c>
      <c r="N422">
        <v>69943.210000000006</v>
      </c>
      <c r="O422">
        <v>69943.210000000006</v>
      </c>
      <c r="P422" s="1">
        <v>45510</v>
      </c>
      <c r="Q422" s="1">
        <v>45504</v>
      </c>
      <c r="R422" s="1">
        <v>45524</v>
      </c>
      <c r="S422" s="1">
        <v>45524</v>
      </c>
      <c r="T422" s="1">
        <v>45524</v>
      </c>
      <c r="U422" s="1">
        <v>45524</v>
      </c>
      <c r="V422" s="1">
        <v>45524</v>
      </c>
      <c r="W422" t="s">
        <v>155</v>
      </c>
      <c r="X422" t="s">
        <v>1153</v>
      </c>
      <c r="Z422" t="s">
        <v>163</v>
      </c>
      <c r="AA422">
        <v>2</v>
      </c>
      <c r="AB422" t="s">
        <v>1037</v>
      </c>
      <c r="AC422" t="s">
        <v>155</v>
      </c>
      <c r="AD422" t="s">
        <v>162</v>
      </c>
      <c r="AE422" t="s">
        <v>359</v>
      </c>
      <c r="AF422" t="s">
        <v>360</v>
      </c>
      <c r="AG422" t="s">
        <v>361</v>
      </c>
      <c r="AH422" t="s">
        <v>191</v>
      </c>
    </row>
    <row r="423" spans="1:34" x14ac:dyDescent="0.25">
      <c r="A423">
        <v>25418</v>
      </c>
      <c r="B423" t="s">
        <v>246</v>
      </c>
      <c r="C423" t="s">
        <v>252</v>
      </c>
      <c r="D423" t="s">
        <v>735</v>
      </c>
      <c r="E423" t="s">
        <v>1151</v>
      </c>
      <c r="F423" t="s">
        <v>117</v>
      </c>
      <c r="G423" t="s">
        <v>93</v>
      </c>
      <c r="H423" s="2">
        <v>800</v>
      </c>
      <c r="I423" s="2">
        <v>800</v>
      </c>
      <c r="J423" s="2">
        <v>812.67</v>
      </c>
      <c r="K423">
        <v>0</v>
      </c>
      <c r="L423">
        <v>0</v>
      </c>
      <c r="M423">
        <v>0</v>
      </c>
      <c r="N423" s="2">
        <v>812.67</v>
      </c>
      <c r="O423" s="2">
        <v>812.67</v>
      </c>
      <c r="P423" s="1">
        <v>45476</v>
      </c>
      <c r="Q423" s="1">
        <v>45468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155</v>
      </c>
      <c r="X423" t="s">
        <v>221</v>
      </c>
      <c r="Y423">
        <v>11906</v>
      </c>
      <c r="Z423" t="s">
        <v>160</v>
      </c>
      <c r="AA423">
        <v>2</v>
      </c>
      <c r="AB423" t="s">
        <v>1037</v>
      </c>
      <c r="AC423" t="s">
        <v>155</v>
      </c>
      <c r="AD423" t="s">
        <v>162</v>
      </c>
      <c r="AE423" t="s">
        <v>359</v>
      </c>
      <c r="AF423" t="s">
        <v>360</v>
      </c>
      <c r="AG423" t="s">
        <v>361</v>
      </c>
    </row>
    <row r="424" spans="1:34" x14ac:dyDescent="0.25">
      <c r="A424">
        <v>25454</v>
      </c>
      <c r="B424" t="s">
        <v>246</v>
      </c>
      <c r="C424" t="s">
        <v>1</v>
      </c>
      <c r="D424" t="s">
        <v>839</v>
      </c>
      <c r="E424" t="s">
        <v>1148</v>
      </c>
      <c r="F424" t="s">
        <v>117</v>
      </c>
      <c r="G424" t="s">
        <v>164</v>
      </c>
      <c r="H424" s="2">
        <v>20000</v>
      </c>
      <c r="I424" s="2">
        <v>20000</v>
      </c>
      <c r="J424" s="2">
        <v>20316.650000000001</v>
      </c>
      <c r="K424">
        <v>0</v>
      </c>
      <c r="L424">
        <v>0</v>
      </c>
      <c r="M424">
        <v>0</v>
      </c>
      <c r="N424" s="2">
        <v>20316.650000000001</v>
      </c>
      <c r="O424" s="2">
        <v>20316.650000000001</v>
      </c>
      <c r="P424" s="1">
        <v>45476</v>
      </c>
      <c r="Q424" s="1">
        <v>45469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155</v>
      </c>
      <c r="X424" t="s">
        <v>221</v>
      </c>
      <c r="Y424">
        <v>11907</v>
      </c>
      <c r="Z424" t="s">
        <v>160</v>
      </c>
      <c r="AA424">
        <v>2</v>
      </c>
      <c r="AB424" t="s">
        <v>1037</v>
      </c>
      <c r="AC424" t="s">
        <v>155</v>
      </c>
      <c r="AD424" t="s">
        <v>162</v>
      </c>
      <c r="AE424" t="s">
        <v>359</v>
      </c>
      <c r="AF424" t="s">
        <v>360</v>
      </c>
      <c r="AG424" t="s">
        <v>361</v>
      </c>
    </row>
    <row r="425" spans="1:34" x14ac:dyDescent="0.25">
      <c r="A425">
        <v>18141</v>
      </c>
      <c r="B425" t="s">
        <v>246</v>
      </c>
      <c r="C425" t="s">
        <v>1</v>
      </c>
      <c r="D425" t="s">
        <v>198</v>
      </c>
      <c r="E425" t="s">
        <v>965</v>
      </c>
      <c r="F425" t="s">
        <v>117</v>
      </c>
      <c r="G425" t="s">
        <v>99</v>
      </c>
      <c r="H425" s="2">
        <v>3000</v>
      </c>
      <c r="I425" s="2">
        <v>3000</v>
      </c>
      <c r="J425" s="2">
        <v>3117.59</v>
      </c>
      <c r="K425">
        <v>0</v>
      </c>
      <c r="L425">
        <v>0</v>
      </c>
      <c r="M425">
        <v>0</v>
      </c>
      <c r="N425" s="2">
        <v>3117.59</v>
      </c>
      <c r="O425" s="2">
        <v>3117.59</v>
      </c>
      <c r="P425" s="1">
        <v>45190</v>
      </c>
      <c r="Q425" s="1">
        <v>45172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155</v>
      </c>
      <c r="X425" t="s">
        <v>221</v>
      </c>
      <c r="Y425">
        <v>11873</v>
      </c>
      <c r="Z425" t="s">
        <v>160</v>
      </c>
      <c r="AA425">
        <v>2</v>
      </c>
      <c r="AB425" t="s">
        <v>161</v>
      </c>
      <c r="AC425" t="s">
        <v>155</v>
      </c>
      <c r="AD425" t="s">
        <v>162</v>
      </c>
      <c r="AE425" t="s">
        <v>359</v>
      </c>
      <c r="AF425" t="s">
        <v>360</v>
      </c>
      <c r="AG425" t="s">
        <v>361</v>
      </c>
    </row>
    <row r="426" spans="1:34" x14ac:dyDescent="0.25">
      <c r="A426">
        <v>23220</v>
      </c>
      <c r="B426" t="s">
        <v>246</v>
      </c>
      <c r="C426" t="s">
        <v>1</v>
      </c>
      <c r="D426" t="s">
        <v>833</v>
      </c>
      <c r="E426" t="s">
        <v>928</v>
      </c>
      <c r="F426" t="s">
        <v>117</v>
      </c>
      <c r="G426" t="s">
        <v>207</v>
      </c>
      <c r="H426" s="2">
        <v>60000</v>
      </c>
      <c r="I426" s="2">
        <v>60000</v>
      </c>
      <c r="J426" s="2">
        <v>60000</v>
      </c>
      <c r="K426">
        <v>0</v>
      </c>
      <c r="L426">
        <v>0</v>
      </c>
      <c r="M426">
        <v>0</v>
      </c>
      <c r="N426" s="2">
        <v>60000</v>
      </c>
      <c r="O426" s="2">
        <v>60000</v>
      </c>
      <c r="P426" s="1">
        <v>45345</v>
      </c>
      <c r="Q426" s="1">
        <v>45337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155</v>
      </c>
      <c r="X426" t="s">
        <v>221</v>
      </c>
      <c r="Y426">
        <v>11884</v>
      </c>
      <c r="Z426" t="s">
        <v>160</v>
      </c>
      <c r="AA426">
        <v>2</v>
      </c>
      <c r="AB426" t="s">
        <v>161</v>
      </c>
      <c r="AC426" t="s">
        <v>155</v>
      </c>
      <c r="AD426" t="s">
        <v>162</v>
      </c>
      <c r="AE426" t="s">
        <v>359</v>
      </c>
      <c r="AF426" t="s">
        <v>360</v>
      </c>
      <c r="AG426" t="s">
        <v>361</v>
      </c>
      <c r="AH426" t="s">
        <v>191</v>
      </c>
    </row>
    <row r="427" spans="1:34" x14ac:dyDescent="0.25">
      <c r="A427">
        <v>19524</v>
      </c>
      <c r="B427" t="s">
        <v>246</v>
      </c>
      <c r="C427" t="s">
        <v>252</v>
      </c>
      <c r="D427" t="s">
        <v>272</v>
      </c>
      <c r="E427" t="s">
        <v>668</v>
      </c>
      <c r="F427" t="s">
        <v>117</v>
      </c>
      <c r="G427" t="s">
        <v>100</v>
      </c>
      <c r="H427" s="2">
        <v>3000</v>
      </c>
      <c r="I427" s="2">
        <v>3000</v>
      </c>
      <c r="J427" s="2">
        <v>3112.43</v>
      </c>
      <c r="K427">
        <v>0</v>
      </c>
      <c r="L427">
        <v>0</v>
      </c>
      <c r="M427">
        <v>0</v>
      </c>
      <c r="N427" s="2">
        <v>3112.43</v>
      </c>
      <c r="O427" s="2">
        <v>3112.43</v>
      </c>
      <c r="P427" s="1">
        <v>45229</v>
      </c>
      <c r="Q427" s="1">
        <v>45220</v>
      </c>
      <c r="R427" s="1">
        <v>45524</v>
      </c>
      <c r="S427" s="1">
        <v>45524</v>
      </c>
      <c r="T427" s="1">
        <v>45524</v>
      </c>
      <c r="U427" s="1">
        <v>45525</v>
      </c>
      <c r="V427" s="1">
        <v>45525</v>
      </c>
      <c r="W427" t="s">
        <v>155</v>
      </c>
      <c r="X427" t="s">
        <v>221</v>
      </c>
      <c r="Y427">
        <v>11878</v>
      </c>
      <c r="Z427" t="s">
        <v>160</v>
      </c>
      <c r="AA427">
        <v>2</v>
      </c>
      <c r="AB427" t="s">
        <v>161</v>
      </c>
      <c r="AC427" t="s">
        <v>155</v>
      </c>
      <c r="AD427" t="s">
        <v>162</v>
      </c>
      <c r="AE427" t="s">
        <v>359</v>
      </c>
      <c r="AF427" t="s">
        <v>360</v>
      </c>
      <c r="AG427" t="s">
        <v>361</v>
      </c>
    </row>
    <row r="428" spans="1:34" x14ac:dyDescent="0.25">
      <c r="A428">
        <v>19453</v>
      </c>
      <c r="B428" t="s">
        <v>246</v>
      </c>
      <c r="C428" t="s">
        <v>252</v>
      </c>
      <c r="D428" t="s">
        <v>262</v>
      </c>
      <c r="E428" t="s">
        <v>613</v>
      </c>
      <c r="F428" t="s">
        <v>117</v>
      </c>
      <c r="G428" t="s">
        <v>93</v>
      </c>
      <c r="H428" s="2">
        <v>1000</v>
      </c>
      <c r="I428" s="2">
        <v>1000</v>
      </c>
      <c r="J428" s="2">
        <v>1037.48</v>
      </c>
      <c r="K428">
        <v>0</v>
      </c>
      <c r="L428">
        <v>0</v>
      </c>
      <c r="M428">
        <v>0</v>
      </c>
      <c r="N428" s="2">
        <v>1037.48</v>
      </c>
      <c r="O428" s="2">
        <v>1037.48</v>
      </c>
      <c r="P428" s="1">
        <v>45218</v>
      </c>
      <c r="Q428" s="1">
        <v>45211</v>
      </c>
      <c r="R428" s="1">
        <v>45524</v>
      </c>
      <c r="S428" s="1">
        <v>45524</v>
      </c>
      <c r="T428" s="1">
        <v>45523</v>
      </c>
      <c r="U428" s="1">
        <v>45524</v>
      </c>
      <c r="V428" s="1">
        <v>45525</v>
      </c>
      <c r="W428" t="s">
        <v>155</v>
      </c>
      <c r="X428" t="s">
        <v>221</v>
      </c>
      <c r="Y428">
        <v>11877</v>
      </c>
      <c r="Z428" t="s">
        <v>160</v>
      </c>
      <c r="AA428">
        <v>2</v>
      </c>
      <c r="AB428" t="s">
        <v>161</v>
      </c>
      <c r="AC428" t="s">
        <v>155</v>
      </c>
      <c r="AD428" t="s">
        <v>162</v>
      </c>
      <c r="AE428" t="s">
        <v>359</v>
      </c>
      <c r="AF428" t="s">
        <v>360</v>
      </c>
      <c r="AG428" t="s">
        <v>361</v>
      </c>
    </row>
    <row r="429" spans="1:34" x14ac:dyDescent="0.25">
      <c r="A429">
        <v>23648</v>
      </c>
      <c r="B429" t="s">
        <v>246</v>
      </c>
      <c r="C429" t="s">
        <v>252</v>
      </c>
      <c r="D429" t="s">
        <v>724</v>
      </c>
      <c r="E429" t="s">
        <v>953</v>
      </c>
      <c r="F429" t="s">
        <v>117</v>
      </c>
      <c r="G429" t="s">
        <v>92</v>
      </c>
      <c r="H429" s="2">
        <v>9340</v>
      </c>
      <c r="I429" s="2">
        <v>9340</v>
      </c>
      <c r="J429" s="2">
        <v>9576.0300000000007</v>
      </c>
      <c r="K429">
        <v>0</v>
      </c>
      <c r="L429">
        <v>0</v>
      </c>
      <c r="M429">
        <v>0</v>
      </c>
      <c r="N429" s="2">
        <v>9576.0300000000007</v>
      </c>
      <c r="O429" s="2">
        <v>9576.0300000000007</v>
      </c>
      <c r="P429" s="1">
        <v>45371</v>
      </c>
      <c r="Q429" s="1">
        <v>45355</v>
      </c>
      <c r="R429" s="1">
        <v>45524</v>
      </c>
      <c r="S429" s="1">
        <v>45524</v>
      </c>
      <c r="T429" s="1">
        <v>45524</v>
      </c>
      <c r="U429" s="1">
        <v>45525</v>
      </c>
      <c r="V429" s="1">
        <v>45525</v>
      </c>
      <c r="W429" t="s">
        <v>155</v>
      </c>
      <c r="X429" t="s">
        <v>221</v>
      </c>
      <c r="Y429">
        <v>11887</v>
      </c>
      <c r="Z429" t="s">
        <v>160</v>
      </c>
      <c r="AA429">
        <v>2</v>
      </c>
      <c r="AB429" t="s">
        <v>161</v>
      </c>
      <c r="AC429" t="s">
        <v>155</v>
      </c>
      <c r="AD429" t="s">
        <v>162</v>
      </c>
      <c r="AE429" t="s">
        <v>359</v>
      </c>
      <c r="AF429" t="s">
        <v>360</v>
      </c>
      <c r="AG429" t="s">
        <v>361</v>
      </c>
    </row>
    <row r="430" spans="1:34" x14ac:dyDescent="0.25">
      <c r="A430">
        <v>23246</v>
      </c>
      <c r="B430" t="s">
        <v>246</v>
      </c>
      <c r="C430" t="s">
        <v>1</v>
      </c>
      <c r="D430" t="s">
        <v>833</v>
      </c>
      <c r="E430" t="s">
        <v>928</v>
      </c>
      <c r="F430" t="s">
        <v>117</v>
      </c>
      <c r="G430" t="s">
        <v>94</v>
      </c>
      <c r="H430" s="2">
        <v>4000</v>
      </c>
      <c r="I430" s="2">
        <v>4000</v>
      </c>
      <c r="J430" s="2">
        <v>4112.16</v>
      </c>
      <c r="K430">
        <v>0</v>
      </c>
      <c r="L430">
        <v>0</v>
      </c>
      <c r="M430">
        <v>0</v>
      </c>
      <c r="N430" s="2">
        <v>4112.16</v>
      </c>
      <c r="O430" s="2">
        <v>4112.16</v>
      </c>
      <c r="P430" s="1">
        <v>45345</v>
      </c>
      <c r="Q430" s="1">
        <v>45337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155</v>
      </c>
      <c r="X430" t="s">
        <v>221</v>
      </c>
      <c r="Y430">
        <v>11883</v>
      </c>
      <c r="Z430" t="s">
        <v>160</v>
      </c>
      <c r="AA430">
        <v>2</v>
      </c>
      <c r="AB430" t="s">
        <v>161</v>
      </c>
      <c r="AC430" t="s">
        <v>155</v>
      </c>
      <c r="AD430" t="s">
        <v>162</v>
      </c>
      <c r="AE430" t="s">
        <v>359</v>
      </c>
      <c r="AF430" t="s">
        <v>360</v>
      </c>
      <c r="AG430" t="s">
        <v>361</v>
      </c>
    </row>
    <row r="431" spans="1:34" x14ac:dyDescent="0.25">
      <c r="A431">
        <v>19268</v>
      </c>
      <c r="B431" t="s">
        <v>246</v>
      </c>
      <c r="C431" t="s">
        <v>1</v>
      </c>
      <c r="D431" t="s">
        <v>285</v>
      </c>
      <c r="E431" t="s">
        <v>615</v>
      </c>
      <c r="F431" t="s">
        <v>117</v>
      </c>
      <c r="G431" t="s">
        <v>99</v>
      </c>
      <c r="H431" s="2">
        <v>4900</v>
      </c>
      <c r="I431" s="2">
        <v>4900</v>
      </c>
      <c r="J431" s="2">
        <v>5092.07</v>
      </c>
      <c r="K431">
        <v>0</v>
      </c>
      <c r="L431">
        <v>0</v>
      </c>
      <c r="M431">
        <v>0</v>
      </c>
      <c r="N431" s="2">
        <v>5092.07</v>
      </c>
      <c r="O431" s="2">
        <v>5092.07</v>
      </c>
      <c r="P431" s="1">
        <v>45197</v>
      </c>
      <c r="Q431" s="1">
        <v>45188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155</v>
      </c>
      <c r="X431" t="s">
        <v>221</v>
      </c>
      <c r="Y431">
        <v>11875</v>
      </c>
      <c r="Z431" t="s">
        <v>160</v>
      </c>
      <c r="AA431">
        <v>2</v>
      </c>
      <c r="AB431" t="s">
        <v>161</v>
      </c>
      <c r="AC431" t="s">
        <v>155</v>
      </c>
      <c r="AD431" t="s">
        <v>162</v>
      </c>
      <c r="AE431" t="s">
        <v>359</v>
      </c>
      <c r="AF431" t="s">
        <v>360</v>
      </c>
      <c r="AG431" t="s">
        <v>361</v>
      </c>
    </row>
    <row r="432" spans="1:34" x14ac:dyDescent="0.25">
      <c r="A432">
        <v>22818</v>
      </c>
      <c r="B432" t="s">
        <v>246</v>
      </c>
      <c r="C432" t="s">
        <v>1</v>
      </c>
      <c r="D432" t="s">
        <v>826</v>
      </c>
      <c r="E432" t="s">
        <v>881</v>
      </c>
      <c r="F432" t="s">
        <v>117</v>
      </c>
      <c r="G432" t="s">
        <v>95</v>
      </c>
      <c r="H432" s="2">
        <v>7000</v>
      </c>
      <c r="I432" s="2">
        <v>7000</v>
      </c>
      <c r="J432" s="2">
        <v>7218.33</v>
      </c>
      <c r="K432">
        <v>0</v>
      </c>
      <c r="L432">
        <v>0</v>
      </c>
      <c r="M432">
        <v>0</v>
      </c>
      <c r="N432" s="2">
        <v>7218.33</v>
      </c>
      <c r="O432" s="2">
        <v>7218.33</v>
      </c>
      <c r="P432" s="1">
        <v>45323</v>
      </c>
      <c r="Q432" s="1">
        <v>45314</v>
      </c>
      <c r="R432" s="1">
        <v>45529</v>
      </c>
      <c r="S432" s="1">
        <v>45529</v>
      </c>
      <c r="T432" s="1">
        <v>45520</v>
      </c>
      <c r="U432" s="1">
        <v>45523</v>
      </c>
      <c r="V432" s="1">
        <v>45523</v>
      </c>
      <c r="W432" t="s">
        <v>155</v>
      </c>
      <c r="X432" t="s">
        <v>221</v>
      </c>
      <c r="Y432">
        <v>11882</v>
      </c>
      <c r="Z432" t="s">
        <v>160</v>
      </c>
      <c r="AA432">
        <v>2</v>
      </c>
      <c r="AB432" t="s">
        <v>161</v>
      </c>
      <c r="AC432" t="s">
        <v>155</v>
      </c>
      <c r="AD432" t="s">
        <v>162</v>
      </c>
      <c r="AE432" t="s">
        <v>359</v>
      </c>
      <c r="AF432" t="s">
        <v>360</v>
      </c>
      <c r="AG432" t="s">
        <v>361</v>
      </c>
    </row>
    <row r="433" spans="1:33" x14ac:dyDescent="0.25">
      <c r="A433">
        <v>21868</v>
      </c>
      <c r="B433" t="s">
        <v>246</v>
      </c>
      <c r="C433" t="s">
        <v>1</v>
      </c>
      <c r="D433" t="s">
        <v>296</v>
      </c>
      <c r="E433" t="s">
        <v>690</v>
      </c>
      <c r="F433" t="s">
        <v>117</v>
      </c>
      <c r="G433" t="s">
        <v>95</v>
      </c>
      <c r="H433" s="2">
        <v>5500</v>
      </c>
      <c r="I433" s="2">
        <v>5500</v>
      </c>
      <c r="J433" s="2">
        <v>5686.65</v>
      </c>
      <c r="K433">
        <v>0</v>
      </c>
      <c r="L433">
        <v>0</v>
      </c>
      <c r="M433">
        <v>0</v>
      </c>
      <c r="N433" s="2">
        <v>5686.65</v>
      </c>
      <c r="O433" s="2">
        <v>5686.65</v>
      </c>
      <c r="P433" s="1">
        <v>45259</v>
      </c>
      <c r="Q433" s="1">
        <v>45240</v>
      </c>
      <c r="R433" s="1">
        <v>45529</v>
      </c>
      <c r="S433" s="1">
        <v>45529</v>
      </c>
      <c r="T433" s="1">
        <v>45530</v>
      </c>
      <c r="U433" s="1">
        <v>45531</v>
      </c>
      <c r="V433" s="1">
        <v>45531</v>
      </c>
      <c r="W433" t="s">
        <v>155</v>
      </c>
      <c r="X433" t="s">
        <v>221</v>
      </c>
      <c r="Y433">
        <v>11880</v>
      </c>
      <c r="Z433" t="s">
        <v>160</v>
      </c>
      <c r="AA433">
        <v>2</v>
      </c>
      <c r="AB433" t="s">
        <v>161</v>
      </c>
      <c r="AC433" t="s">
        <v>155</v>
      </c>
      <c r="AD433" t="s">
        <v>162</v>
      </c>
      <c r="AE433" t="s">
        <v>359</v>
      </c>
      <c r="AF433" t="s">
        <v>360</v>
      </c>
      <c r="AG433" t="s">
        <v>361</v>
      </c>
    </row>
    <row r="434" spans="1:33" x14ac:dyDescent="0.25">
      <c r="A434">
        <v>24575</v>
      </c>
      <c r="B434" t="s">
        <v>246</v>
      </c>
      <c r="C434" t="s">
        <v>252</v>
      </c>
      <c r="D434" t="s">
        <v>730</v>
      </c>
      <c r="E434" t="s">
        <v>1035</v>
      </c>
      <c r="F434" t="s">
        <v>117</v>
      </c>
      <c r="G434" t="s">
        <v>92</v>
      </c>
      <c r="H434" s="2">
        <v>2500</v>
      </c>
      <c r="I434" s="2">
        <v>2500</v>
      </c>
      <c r="J434" s="2">
        <v>2559.81</v>
      </c>
      <c r="K434">
        <v>0</v>
      </c>
      <c r="L434">
        <v>0</v>
      </c>
      <c r="M434">
        <v>0</v>
      </c>
      <c r="N434" s="2">
        <v>2559.81</v>
      </c>
      <c r="O434" s="2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155</v>
      </c>
      <c r="X434" t="s">
        <v>221</v>
      </c>
      <c r="Y434">
        <v>11894</v>
      </c>
      <c r="Z434" t="s">
        <v>160</v>
      </c>
      <c r="AA434">
        <v>2</v>
      </c>
      <c r="AB434" t="s">
        <v>1037</v>
      </c>
      <c r="AC434" t="s">
        <v>155</v>
      </c>
      <c r="AD434" t="s">
        <v>162</v>
      </c>
      <c r="AE434" t="s">
        <v>359</v>
      </c>
      <c r="AF434" t="s">
        <v>360</v>
      </c>
      <c r="AG434" t="s">
        <v>361</v>
      </c>
    </row>
    <row r="435" spans="1:33" x14ac:dyDescent="0.25">
      <c r="A435">
        <v>26107</v>
      </c>
      <c r="B435" t="s">
        <v>246</v>
      </c>
      <c r="C435" t="s">
        <v>252</v>
      </c>
      <c r="D435" t="s">
        <v>272</v>
      </c>
      <c r="E435" t="s">
        <v>668</v>
      </c>
      <c r="F435" t="s">
        <v>117</v>
      </c>
      <c r="G435" t="s">
        <v>950</v>
      </c>
      <c r="H435" s="2">
        <v>19554.560000000001</v>
      </c>
      <c r="I435" s="2">
        <v>19554.560000000001</v>
      </c>
      <c r="J435" s="2">
        <v>19554.560000000001</v>
      </c>
      <c r="K435">
        <v>0</v>
      </c>
      <c r="L435">
        <v>0</v>
      </c>
      <c r="M435">
        <v>0</v>
      </c>
      <c r="N435" s="2">
        <v>19554.560000000001</v>
      </c>
      <c r="O435" s="2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155</v>
      </c>
      <c r="X435" t="s">
        <v>221</v>
      </c>
      <c r="Y435">
        <v>12160</v>
      </c>
      <c r="Z435" t="s">
        <v>163</v>
      </c>
      <c r="AA435">
        <v>2</v>
      </c>
      <c r="AB435" t="s">
        <v>161</v>
      </c>
      <c r="AC435" t="s">
        <v>155</v>
      </c>
      <c r="AD435" t="s">
        <v>162</v>
      </c>
      <c r="AE435" t="s">
        <v>359</v>
      </c>
      <c r="AF435" t="s">
        <v>360</v>
      </c>
      <c r="AG435" t="s">
        <v>361</v>
      </c>
    </row>
    <row r="436" spans="1:33" x14ac:dyDescent="0.25">
      <c r="A436">
        <v>26108</v>
      </c>
      <c r="B436" t="s">
        <v>246</v>
      </c>
      <c r="C436" t="s">
        <v>252</v>
      </c>
      <c r="D436" t="s">
        <v>272</v>
      </c>
      <c r="E436" t="s">
        <v>668</v>
      </c>
      <c r="F436" t="s">
        <v>117</v>
      </c>
      <c r="G436" t="s">
        <v>950</v>
      </c>
      <c r="H436" s="2">
        <v>19554.560000000001</v>
      </c>
      <c r="I436" s="2">
        <v>19554.560000000001</v>
      </c>
      <c r="J436" s="2">
        <v>19554.560000000001</v>
      </c>
      <c r="K436">
        <v>0</v>
      </c>
      <c r="L436">
        <v>0</v>
      </c>
      <c r="M436">
        <v>0</v>
      </c>
      <c r="N436" s="2">
        <v>19554.560000000001</v>
      </c>
      <c r="O436" s="2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155</v>
      </c>
      <c r="X436" t="s">
        <v>221</v>
      </c>
      <c r="Y436">
        <v>12161</v>
      </c>
      <c r="Z436" t="s">
        <v>163</v>
      </c>
      <c r="AA436">
        <v>2</v>
      </c>
      <c r="AB436" t="s">
        <v>161</v>
      </c>
      <c r="AC436" t="s">
        <v>155</v>
      </c>
      <c r="AD436" t="s">
        <v>162</v>
      </c>
      <c r="AE436" t="s">
        <v>359</v>
      </c>
      <c r="AF436" t="s">
        <v>360</v>
      </c>
      <c r="AG436" t="s">
        <v>361</v>
      </c>
    </row>
    <row r="437" spans="1:33" x14ac:dyDescent="0.25">
      <c r="A437">
        <v>26109</v>
      </c>
      <c r="B437" t="s">
        <v>246</v>
      </c>
      <c r="C437" t="s">
        <v>252</v>
      </c>
      <c r="D437" t="s">
        <v>272</v>
      </c>
      <c r="E437" t="s">
        <v>668</v>
      </c>
      <c r="F437" t="s">
        <v>117</v>
      </c>
      <c r="G437" t="s">
        <v>950</v>
      </c>
      <c r="H437" s="2">
        <v>19554.560000000001</v>
      </c>
      <c r="I437" s="2">
        <v>19554.560000000001</v>
      </c>
      <c r="J437" s="2">
        <v>19554.560000000001</v>
      </c>
      <c r="K437">
        <v>0</v>
      </c>
      <c r="L437">
        <v>0</v>
      </c>
      <c r="M437">
        <v>0</v>
      </c>
      <c r="N437" s="2">
        <v>19554.560000000001</v>
      </c>
      <c r="O437" s="2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155</v>
      </c>
      <c r="X437" t="s">
        <v>221</v>
      </c>
      <c r="Y437">
        <v>12162</v>
      </c>
      <c r="Z437" t="s">
        <v>163</v>
      </c>
      <c r="AA437">
        <v>2</v>
      </c>
      <c r="AB437" t="s">
        <v>161</v>
      </c>
      <c r="AC437" t="s">
        <v>155</v>
      </c>
      <c r="AD437" t="s">
        <v>162</v>
      </c>
      <c r="AE437" t="s">
        <v>359</v>
      </c>
      <c r="AF437" t="s">
        <v>360</v>
      </c>
      <c r="AG437" t="s">
        <v>361</v>
      </c>
    </row>
    <row r="438" spans="1:33" x14ac:dyDescent="0.25">
      <c r="A438">
        <v>26110</v>
      </c>
      <c r="B438" t="s">
        <v>246</v>
      </c>
      <c r="C438" t="s">
        <v>252</v>
      </c>
      <c r="D438" t="s">
        <v>272</v>
      </c>
      <c r="E438" t="s">
        <v>668</v>
      </c>
      <c r="F438" t="s">
        <v>117</v>
      </c>
      <c r="G438" t="s">
        <v>950</v>
      </c>
      <c r="H438" s="2">
        <v>19554.560000000001</v>
      </c>
      <c r="I438" s="2">
        <v>19554.560000000001</v>
      </c>
      <c r="J438" s="2">
        <v>19554.560000000001</v>
      </c>
      <c r="K438">
        <v>0</v>
      </c>
      <c r="L438">
        <v>0</v>
      </c>
      <c r="M438">
        <v>0</v>
      </c>
      <c r="N438" s="2">
        <v>19554.560000000001</v>
      </c>
      <c r="O438" s="2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155</v>
      </c>
      <c r="X438" t="s">
        <v>221</v>
      </c>
      <c r="Y438">
        <v>12163</v>
      </c>
      <c r="Z438" t="s">
        <v>163</v>
      </c>
      <c r="AA438">
        <v>2</v>
      </c>
      <c r="AB438" t="s">
        <v>161</v>
      </c>
      <c r="AC438" t="s">
        <v>155</v>
      </c>
      <c r="AD438" t="s">
        <v>162</v>
      </c>
      <c r="AE438" t="s">
        <v>359</v>
      </c>
      <c r="AF438" t="s">
        <v>360</v>
      </c>
      <c r="AG438" t="s">
        <v>361</v>
      </c>
    </row>
    <row r="439" spans="1:33" x14ac:dyDescent="0.25">
      <c r="A439">
        <v>26111</v>
      </c>
      <c r="B439" t="s">
        <v>246</v>
      </c>
      <c r="C439" t="s">
        <v>252</v>
      </c>
      <c r="D439" t="s">
        <v>272</v>
      </c>
      <c r="E439" t="s">
        <v>668</v>
      </c>
      <c r="F439" t="s">
        <v>117</v>
      </c>
      <c r="G439" t="s">
        <v>950</v>
      </c>
      <c r="H439" s="2">
        <v>19554.560000000001</v>
      </c>
      <c r="I439" s="2">
        <v>19554.560000000001</v>
      </c>
      <c r="J439" s="2">
        <v>19554.560000000001</v>
      </c>
      <c r="K439">
        <v>0</v>
      </c>
      <c r="L439">
        <v>0</v>
      </c>
      <c r="M439">
        <v>0</v>
      </c>
      <c r="N439" s="2">
        <v>19554.560000000001</v>
      </c>
      <c r="O439" s="2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155</v>
      </c>
      <c r="X439" t="s">
        <v>221</v>
      </c>
      <c r="Y439">
        <v>12164</v>
      </c>
      <c r="Z439" t="s">
        <v>163</v>
      </c>
      <c r="AA439">
        <v>2</v>
      </c>
      <c r="AB439" t="s">
        <v>161</v>
      </c>
      <c r="AC439" t="s">
        <v>155</v>
      </c>
      <c r="AD439" t="s">
        <v>162</v>
      </c>
      <c r="AE439" t="s">
        <v>359</v>
      </c>
      <c r="AF439" t="s">
        <v>360</v>
      </c>
      <c r="AG439" t="s">
        <v>361</v>
      </c>
    </row>
    <row r="440" spans="1:33" x14ac:dyDescent="0.25">
      <c r="A440">
        <v>19406</v>
      </c>
      <c r="B440" t="s">
        <v>246</v>
      </c>
      <c r="C440" t="s">
        <v>252</v>
      </c>
      <c r="D440" t="s">
        <v>279</v>
      </c>
      <c r="E440" t="s">
        <v>614</v>
      </c>
      <c r="F440" t="s">
        <v>117</v>
      </c>
      <c r="G440" t="s">
        <v>102</v>
      </c>
      <c r="H440" s="2">
        <v>1080</v>
      </c>
      <c r="I440" s="2">
        <v>1080</v>
      </c>
      <c r="J440" s="2">
        <v>1122.33</v>
      </c>
      <c r="K440">
        <v>0</v>
      </c>
      <c r="L440">
        <v>0</v>
      </c>
      <c r="M440">
        <v>0</v>
      </c>
      <c r="N440" s="2">
        <v>1122.33</v>
      </c>
      <c r="O440" s="2">
        <v>1122.33</v>
      </c>
      <c r="P440" s="1">
        <v>45205</v>
      </c>
      <c r="Q440" s="1">
        <v>45197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155</v>
      </c>
      <c r="X440" t="s">
        <v>221</v>
      </c>
      <c r="Y440">
        <v>11876</v>
      </c>
      <c r="Z440" t="s">
        <v>160</v>
      </c>
      <c r="AA440">
        <v>2</v>
      </c>
      <c r="AB440" t="s">
        <v>161</v>
      </c>
      <c r="AC440" t="s">
        <v>155</v>
      </c>
      <c r="AD440" t="s">
        <v>162</v>
      </c>
      <c r="AE440" t="s">
        <v>359</v>
      </c>
      <c r="AF440" t="s">
        <v>360</v>
      </c>
      <c r="AG440" t="s">
        <v>361</v>
      </c>
    </row>
    <row r="441" spans="1:33" x14ac:dyDescent="0.25">
      <c r="A441">
        <v>23270</v>
      </c>
      <c r="B441" t="s">
        <v>246</v>
      </c>
      <c r="C441" t="s">
        <v>252</v>
      </c>
      <c r="D441" t="s">
        <v>742</v>
      </c>
      <c r="E441" t="s">
        <v>926</v>
      </c>
      <c r="F441" t="s">
        <v>117</v>
      </c>
      <c r="G441" t="s">
        <v>94</v>
      </c>
      <c r="H441" s="2">
        <v>2300</v>
      </c>
      <c r="I441" s="2">
        <v>2300</v>
      </c>
      <c r="J441" s="2">
        <v>2364.4899999999998</v>
      </c>
      <c r="K441">
        <v>0</v>
      </c>
      <c r="L441">
        <v>0</v>
      </c>
      <c r="M441">
        <v>0</v>
      </c>
      <c r="N441" s="2">
        <v>2364.4899999999998</v>
      </c>
      <c r="O441" s="2">
        <v>2364.4899999999998</v>
      </c>
      <c r="P441" s="1">
        <v>45345</v>
      </c>
      <c r="Q441" s="1">
        <v>45331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155</v>
      </c>
      <c r="X441" t="s">
        <v>221</v>
      </c>
      <c r="Y441">
        <v>11885</v>
      </c>
      <c r="Z441" t="s">
        <v>160</v>
      </c>
      <c r="AA441">
        <v>2</v>
      </c>
      <c r="AB441" t="s">
        <v>161</v>
      </c>
      <c r="AC441" t="s">
        <v>155</v>
      </c>
      <c r="AD441" t="s">
        <v>162</v>
      </c>
      <c r="AE441" t="s">
        <v>359</v>
      </c>
      <c r="AF441" t="s">
        <v>360</v>
      </c>
      <c r="AG441" t="s">
        <v>361</v>
      </c>
    </row>
    <row r="442" spans="1:33" x14ac:dyDescent="0.25">
      <c r="A442">
        <v>23821</v>
      </c>
      <c r="B442" t="s">
        <v>246</v>
      </c>
      <c r="C442" t="s">
        <v>1</v>
      </c>
      <c r="D442" t="s">
        <v>824</v>
      </c>
      <c r="E442" t="s">
        <v>955</v>
      </c>
      <c r="F442" t="s">
        <v>117</v>
      </c>
      <c r="G442" t="s">
        <v>94</v>
      </c>
      <c r="H442" s="2">
        <v>2500</v>
      </c>
      <c r="I442" s="2">
        <v>2500</v>
      </c>
      <c r="J442" s="2">
        <v>2563.1799999999998</v>
      </c>
      <c r="K442">
        <v>0</v>
      </c>
      <c r="L442">
        <v>0</v>
      </c>
      <c r="M442">
        <v>0</v>
      </c>
      <c r="N442" s="2">
        <v>2563.1799999999998</v>
      </c>
      <c r="O442" s="2">
        <v>2563.1799999999998</v>
      </c>
      <c r="P442" s="1">
        <v>45377</v>
      </c>
      <c r="Q442" s="1">
        <v>45371</v>
      </c>
      <c r="R442" s="1">
        <v>45534</v>
      </c>
      <c r="S442" s="1">
        <v>45534</v>
      </c>
      <c r="T442" s="1">
        <v>45503</v>
      </c>
      <c r="U442" s="1">
        <v>45504</v>
      </c>
      <c r="V442" s="1">
        <v>45504</v>
      </c>
      <c r="W442" t="s">
        <v>155</v>
      </c>
      <c r="X442" t="s">
        <v>221</v>
      </c>
      <c r="Y442">
        <v>11888</v>
      </c>
      <c r="Z442" t="s">
        <v>160</v>
      </c>
      <c r="AA442">
        <v>2</v>
      </c>
      <c r="AB442" t="s">
        <v>161</v>
      </c>
      <c r="AC442" t="s">
        <v>155</v>
      </c>
      <c r="AD442" t="s">
        <v>162</v>
      </c>
      <c r="AE442" t="s">
        <v>359</v>
      </c>
      <c r="AF442" t="s">
        <v>360</v>
      </c>
      <c r="AG442" t="s">
        <v>361</v>
      </c>
    </row>
    <row r="443" spans="1:33" x14ac:dyDescent="0.25">
      <c r="A443">
        <v>25821</v>
      </c>
      <c r="B443" t="s">
        <v>246</v>
      </c>
      <c r="C443" t="s">
        <v>1</v>
      </c>
      <c r="D443" t="s">
        <v>824</v>
      </c>
      <c r="E443" t="s">
        <v>955</v>
      </c>
      <c r="F443" t="s">
        <v>117</v>
      </c>
      <c r="G443" t="s">
        <v>92</v>
      </c>
      <c r="H443" s="2">
        <v>2544.9899999999998</v>
      </c>
      <c r="I443" s="2">
        <v>2544.9899999999998</v>
      </c>
      <c r="J443" s="2">
        <v>2563.1799999999998</v>
      </c>
      <c r="K443">
        <v>0</v>
      </c>
      <c r="L443">
        <v>0</v>
      </c>
      <c r="M443">
        <v>0</v>
      </c>
      <c r="N443" s="2">
        <v>2563.1799999999998</v>
      </c>
      <c r="O443" s="2">
        <v>2563.1799999999998</v>
      </c>
      <c r="P443" s="1">
        <v>45510</v>
      </c>
      <c r="Q443" s="1">
        <v>45503</v>
      </c>
      <c r="R443" s="1">
        <v>45534</v>
      </c>
      <c r="S443" s="1">
        <v>45534</v>
      </c>
      <c r="T443" s="1">
        <v>45530</v>
      </c>
      <c r="U443" s="1">
        <v>45531</v>
      </c>
      <c r="V443" s="1">
        <v>45531</v>
      </c>
      <c r="W443" t="s">
        <v>155</v>
      </c>
      <c r="X443" t="s">
        <v>221</v>
      </c>
      <c r="Y443">
        <v>11935</v>
      </c>
      <c r="Z443" t="s">
        <v>160</v>
      </c>
      <c r="AA443">
        <v>2</v>
      </c>
      <c r="AB443" t="s">
        <v>161</v>
      </c>
      <c r="AC443" t="s">
        <v>155</v>
      </c>
      <c r="AD443" t="s">
        <v>162</v>
      </c>
      <c r="AE443" t="s">
        <v>359</v>
      </c>
      <c r="AF443" t="s">
        <v>360</v>
      </c>
      <c r="AG443" t="s">
        <v>361</v>
      </c>
    </row>
    <row r="444" spans="1:33" x14ac:dyDescent="0.25">
      <c r="A444">
        <v>24383</v>
      </c>
      <c r="B444" t="s">
        <v>246</v>
      </c>
      <c r="C444" t="s">
        <v>252</v>
      </c>
      <c r="D444" t="s">
        <v>738</v>
      </c>
      <c r="E444" t="s">
        <v>964</v>
      </c>
      <c r="F444" t="s">
        <v>117</v>
      </c>
      <c r="G444" t="s">
        <v>92</v>
      </c>
      <c r="H444" s="2">
        <v>600</v>
      </c>
      <c r="I444" s="2">
        <v>600</v>
      </c>
      <c r="J444" s="2">
        <v>614.35</v>
      </c>
      <c r="K444">
        <v>0</v>
      </c>
      <c r="L444">
        <v>0</v>
      </c>
      <c r="M444">
        <v>0</v>
      </c>
      <c r="N444" s="2">
        <v>614.35</v>
      </c>
      <c r="O444" s="2">
        <v>614.35</v>
      </c>
      <c r="P444" s="1">
        <v>45399</v>
      </c>
      <c r="Q444" s="1">
        <v>45391</v>
      </c>
      <c r="R444" s="1">
        <v>45534</v>
      </c>
      <c r="S444" s="1">
        <v>45534</v>
      </c>
      <c r="T444" s="1">
        <v>45534</v>
      </c>
      <c r="U444" s="1">
        <v>45537</v>
      </c>
      <c r="V444" s="1">
        <v>45537</v>
      </c>
      <c r="W444" t="s">
        <v>155</v>
      </c>
      <c r="X444" t="s">
        <v>221</v>
      </c>
      <c r="Y444">
        <v>11892</v>
      </c>
      <c r="Z444" t="s">
        <v>160</v>
      </c>
      <c r="AA444">
        <v>2</v>
      </c>
      <c r="AB444" t="s">
        <v>1037</v>
      </c>
      <c r="AC444" t="s">
        <v>155</v>
      </c>
      <c r="AD444" t="s">
        <v>162</v>
      </c>
      <c r="AE444" t="s">
        <v>359</v>
      </c>
      <c r="AF444" t="s">
        <v>360</v>
      </c>
      <c r="AG444" t="s">
        <v>361</v>
      </c>
    </row>
    <row r="445" spans="1:33" x14ac:dyDescent="0.25">
      <c r="A445">
        <v>25526</v>
      </c>
      <c r="B445" t="s">
        <v>246</v>
      </c>
      <c r="C445" t="s">
        <v>1</v>
      </c>
      <c r="D445" t="s">
        <v>286</v>
      </c>
      <c r="E445" t="s">
        <v>616</v>
      </c>
      <c r="F445" t="s">
        <v>117</v>
      </c>
      <c r="G445" t="s">
        <v>96</v>
      </c>
      <c r="H445" s="2">
        <v>5200</v>
      </c>
      <c r="I445" s="2">
        <v>5200</v>
      </c>
      <c r="J445" s="2">
        <v>5403.83</v>
      </c>
      <c r="K445">
        <v>0</v>
      </c>
      <c r="L445">
        <v>0</v>
      </c>
      <c r="M445">
        <v>0</v>
      </c>
      <c r="N445" s="2">
        <v>5403.83</v>
      </c>
      <c r="O445" s="2">
        <v>5403.83</v>
      </c>
      <c r="P445" s="1">
        <v>45484</v>
      </c>
      <c r="Q445" s="1">
        <v>45186</v>
      </c>
      <c r="R445" s="1">
        <v>45534</v>
      </c>
      <c r="S445" s="1">
        <v>45534</v>
      </c>
      <c r="T445" s="1">
        <v>45534</v>
      </c>
      <c r="U445" s="1">
        <v>45537</v>
      </c>
      <c r="V445" s="1">
        <v>45537</v>
      </c>
      <c r="W445" t="s">
        <v>155</v>
      </c>
      <c r="X445" t="s">
        <v>221</v>
      </c>
      <c r="Y445">
        <v>11874</v>
      </c>
      <c r="Z445" t="s">
        <v>160</v>
      </c>
      <c r="AA445">
        <v>2</v>
      </c>
      <c r="AB445" t="s">
        <v>161</v>
      </c>
      <c r="AC445" t="s">
        <v>155</v>
      </c>
      <c r="AD445" t="s">
        <v>162</v>
      </c>
      <c r="AE445" t="s">
        <v>359</v>
      </c>
      <c r="AF445" t="s">
        <v>360</v>
      </c>
      <c r="AG445" t="s">
        <v>361</v>
      </c>
    </row>
    <row r="446" spans="1:33" x14ac:dyDescent="0.25">
      <c r="A446">
        <v>17172</v>
      </c>
      <c r="B446" t="s">
        <v>246</v>
      </c>
      <c r="C446" t="s">
        <v>1</v>
      </c>
      <c r="D446" t="s">
        <v>204</v>
      </c>
      <c r="E446" t="s">
        <v>411</v>
      </c>
      <c r="F446" t="s">
        <v>117</v>
      </c>
      <c r="G446" t="s">
        <v>101</v>
      </c>
      <c r="H446" s="2">
        <v>4000</v>
      </c>
      <c r="I446" s="2">
        <v>4000</v>
      </c>
      <c r="J446" s="2">
        <v>4190.68</v>
      </c>
      <c r="K446">
        <v>0</v>
      </c>
      <c r="L446">
        <v>0</v>
      </c>
      <c r="M446">
        <v>0</v>
      </c>
      <c r="N446" s="2">
        <v>4190.68</v>
      </c>
      <c r="O446" s="2">
        <v>4190.68</v>
      </c>
      <c r="P446" s="1">
        <v>45140</v>
      </c>
      <c r="Q446" s="1">
        <v>45129</v>
      </c>
      <c r="R446" s="1">
        <v>45534</v>
      </c>
      <c r="S446" s="1">
        <v>45534</v>
      </c>
      <c r="T446" s="1">
        <v>45534</v>
      </c>
      <c r="U446" s="1">
        <v>45537</v>
      </c>
      <c r="V446" s="1">
        <v>45537</v>
      </c>
      <c r="W446" t="s">
        <v>155</v>
      </c>
      <c r="X446" t="s">
        <v>221</v>
      </c>
      <c r="Y446">
        <v>11869</v>
      </c>
      <c r="Z446" t="s">
        <v>160</v>
      </c>
      <c r="AA446">
        <v>2</v>
      </c>
      <c r="AB446" t="s">
        <v>161</v>
      </c>
      <c r="AC446" t="s">
        <v>155</v>
      </c>
      <c r="AD446" t="s">
        <v>162</v>
      </c>
      <c r="AE446" t="s">
        <v>359</v>
      </c>
      <c r="AF446" t="s">
        <v>360</v>
      </c>
      <c r="AG446" t="s">
        <v>361</v>
      </c>
    </row>
    <row r="447" spans="1:33" x14ac:dyDescent="0.25">
      <c r="A447">
        <v>16744</v>
      </c>
      <c r="B447" t="s">
        <v>246</v>
      </c>
      <c r="C447" t="s">
        <v>1</v>
      </c>
      <c r="D447" t="s">
        <v>284</v>
      </c>
      <c r="E447" t="s">
        <v>367</v>
      </c>
      <c r="F447" t="s">
        <v>117</v>
      </c>
      <c r="G447" t="s">
        <v>102</v>
      </c>
      <c r="H447" s="2">
        <v>1000</v>
      </c>
      <c r="I447" s="2">
        <v>1000</v>
      </c>
      <c r="J447" s="2">
        <v>1053.8699999999999</v>
      </c>
      <c r="K447">
        <v>0</v>
      </c>
      <c r="L447">
        <v>0</v>
      </c>
      <c r="M447">
        <v>0</v>
      </c>
      <c r="N447" s="2">
        <v>1053.8699999999999</v>
      </c>
      <c r="O447" s="2">
        <v>1053.8699999999999</v>
      </c>
      <c r="P447" s="1">
        <v>45110</v>
      </c>
      <c r="Q447" s="1">
        <v>45094</v>
      </c>
      <c r="R447" s="1">
        <v>45534</v>
      </c>
      <c r="S447" s="1">
        <v>45534</v>
      </c>
      <c r="T447" s="1">
        <v>45534</v>
      </c>
      <c r="U447" s="1">
        <v>45537</v>
      </c>
      <c r="V447" s="1">
        <v>45537</v>
      </c>
      <c r="W447" t="s">
        <v>155</v>
      </c>
      <c r="X447" t="s">
        <v>221</v>
      </c>
      <c r="Y447">
        <v>11868</v>
      </c>
      <c r="Z447" t="s">
        <v>160</v>
      </c>
      <c r="AA447">
        <v>2</v>
      </c>
      <c r="AB447" t="s">
        <v>161</v>
      </c>
      <c r="AC447" t="s">
        <v>155</v>
      </c>
      <c r="AD447" t="s">
        <v>162</v>
      </c>
      <c r="AE447" t="s">
        <v>359</v>
      </c>
      <c r="AF447" t="s">
        <v>360</v>
      </c>
      <c r="AG447" t="s">
        <v>361</v>
      </c>
    </row>
    <row r="448" spans="1:33" x14ac:dyDescent="0.25">
      <c r="A448">
        <v>16029</v>
      </c>
      <c r="B448" t="s">
        <v>246</v>
      </c>
      <c r="C448" t="s">
        <v>1</v>
      </c>
      <c r="D448" t="s">
        <v>202</v>
      </c>
      <c r="E448" t="s">
        <v>294</v>
      </c>
      <c r="F448" t="s">
        <v>117</v>
      </c>
      <c r="G448" t="s">
        <v>105</v>
      </c>
      <c r="H448" s="2">
        <v>1500</v>
      </c>
      <c r="I448" s="2">
        <v>1500</v>
      </c>
      <c r="J448" s="2">
        <v>1583.07</v>
      </c>
      <c r="K448">
        <v>0</v>
      </c>
      <c r="L448">
        <v>0</v>
      </c>
      <c r="M448">
        <v>0</v>
      </c>
      <c r="N448" s="2">
        <v>1583.07</v>
      </c>
      <c r="O448" s="2">
        <v>1583.07</v>
      </c>
      <c r="P448" s="1">
        <v>45057</v>
      </c>
      <c r="Q448" s="1">
        <v>45052</v>
      </c>
      <c r="R448" s="1">
        <v>45534</v>
      </c>
      <c r="S448" s="1">
        <v>45534</v>
      </c>
      <c r="T448" s="1">
        <v>45533</v>
      </c>
      <c r="U448" s="1">
        <v>45534</v>
      </c>
      <c r="V448" s="1">
        <v>45534</v>
      </c>
      <c r="W448" t="s">
        <v>155</v>
      </c>
      <c r="X448" t="s">
        <v>221</v>
      </c>
      <c r="Y448">
        <v>11862</v>
      </c>
      <c r="Z448" t="s">
        <v>160</v>
      </c>
      <c r="AA448">
        <v>2</v>
      </c>
      <c r="AB448" t="s">
        <v>161</v>
      </c>
      <c r="AC448" t="s">
        <v>155</v>
      </c>
      <c r="AD448" t="s">
        <v>162</v>
      </c>
      <c r="AE448" t="s">
        <v>359</v>
      </c>
      <c r="AF448" t="s">
        <v>360</v>
      </c>
      <c r="AG448" t="s">
        <v>361</v>
      </c>
    </row>
    <row r="449" spans="1:34" x14ac:dyDescent="0.25">
      <c r="A449">
        <v>24671</v>
      </c>
      <c r="B449" t="s">
        <v>246</v>
      </c>
      <c r="C449" t="s">
        <v>1</v>
      </c>
      <c r="D449" t="s">
        <v>830</v>
      </c>
      <c r="E449" t="s">
        <v>1029</v>
      </c>
      <c r="F449" t="s">
        <v>117</v>
      </c>
      <c r="G449" t="s">
        <v>95</v>
      </c>
      <c r="H449">
        <v>1000</v>
      </c>
      <c r="I449">
        <v>1000</v>
      </c>
      <c r="J449">
        <v>1023.92</v>
      </c>
      <c r="K449">
        <v>0</v>
      </c>
      <c r="L449">
        <v>0</v>
      </c>
      <c r="M449">
        <v>0</v>
      </c>
      <c r="N449">
        <v>1023.92</v>
      </c>
      <c r="O449">
        <v>1023.92</v>
      </c>
      <c r="P449" s="1">
        <v>45412</v>
      </c>
      <c r="Q449" s="1">
        <v>45404</v>
      </c>
      <c r="R449" s="1">
        <v>45534</v>
      </c>
      <c r="S449" s="1">
        <v>45534</v>
      </c>
      <c r="T449" s="1">
        <v>45523</v>
      </c>
      <c r="U449" s="1">
        <v>45524</v>
      </c>
      <c r="V449" s="1">
        <v>45525</v>
      </c>
      <c r="W449" t="s">
        <v>155</v>
      </c>
      <c r="X449" t="s">
        <v>221</v>
      </c>
      <c r="Y449">
        <v>11895</v>
      </c>
      <c r="Z449" t="s">
        <v>160</v>
      </c>
      <c r="AA449">
        <v>2</v>
      </c>
      <c r="AB449" t="s">
        <v>1037</v>
      </c>
      <c r="AC449" t="s">
        <v>155</v>
      </c>
      <c r="AD449" t="s">
        <v>162</v>
      </c>
      <c r="AE449" t="s">
        <v>359</v>
      </c>
      <c r="AF449" t="s">
        <v>360</v>
      </c>
      <c r="AG449" t="s">
        <v>361</v>
      </c>
    </row>
    <row r="450" spans="1:34" x14ac:dyDescent="0.25">
      <c r="A450">
        <v>24707</v>
      </c>
      <c r="B450" t="s">
        <v>246</v>
      </c>
      <c r="C450" t="s">
        <v>1</v>
      </c>
      <c r="D450" t="s">
        <v>804</v>
      </c>
      <c r="E450" t="s">
        <v>1030</v>
      </c>
      <c r="F450" t="s">
        <v>117</v>
      </c>
      <c r="G450" t="s">
        <v>95</v>
      </c>
      <c r="H450" s="2">
        <v>1000</v>
      </c>
      <c r="I450" s="2">
        <v>1000</v>
      </c>
      <c r="J450" s="2">
        <v>1023.92</v>
      </c>
      <c r="K450">
        <v>0</v>
      </c>
      <c r="L450">
        <v>0</v>
      </c>
      <c r="M450">
        <v>0</v>
      </c>
      <c r="N450" s="2">
        <v>1023.92</v>
      </c>
      <c r="O450" s="2">
        <v>1023.92</v>
      </c>
      <c r="P450" s="1">
        <v>45408</v>
      </c>
      <c r="Q450" s="1">
        <v>45404</v>
      </c>
      <c r="R450" s="1">
        <v>45534</v>
      </c>
      <c r="S450" s="1">
        <v>45534</v>
      </c>
      <c r="T450" s="1">
        <v>45524</v>
      </c>
      <c r="U450" s="1">
        <v>45525</v>
      </c>
      <c r="V450" s="1">
        <v>45525</v>
      </c>
      <c r="W450" t="s">
        <v>155</v>
      </c>
      <c r="X450" t="s">
        <v>221</v>
      </c>
      <c r="Y450">
        <v>11896</v>
      </c>
      <c r="Z450" t="s">
        <v>160</v>
      </c>
      <c r="AA450">
        <v>2</v>
      </c>
      <c r="AB450" t="s">
        <v>1037</v>
      </c>
      <c r="AC450" t="s">
        <v>155</v>
      </c>
      <c r="AD450" t="s">
        <v>162</v>
      </c>
      <c r="AE450" t="s">
        <v>359</v>
      </c>
      <c r="AF450" t="s">
        <v>360</v>
      </c>
      <c r="AG450" t="s">
        <v>361</v>
      </c>
    </row>
    <row r="451" spans="1:34" x14ac:dyDescent="0.25">
      <c r="A451">
        <v>24762</v>
      </c>
      <c r="B451" t="s">
        <v>246</v>
      </c>
      <c r="C451" t="s">
        <v>1</v>
      </c>
      <c r="D451" t="s">
        <v>795</v>
      </c>
      <c r="E451" t="s">
        <v>1034</v>
      </c>
      <c r="F451" t="s">
        <v>117</v>
      </c>
      <c r="G451" t="s">
        <v>95</v>
      </c>
      <c r="H451" s="2">
        <v>6000</v>
      </c>
      <c r="I451" s="2">
        <v>6000</v>
      </c>
      <c r="J451" s="2">
        <v>6143.55</v>
      </c>
      <c r="K451">
        <v>0</v>
      </c>
      <c r="L451">
        <v>0</v>
      </c>
      <c r="M451">
        <v>0</v>
      </c>
      <c r="N451" s="2">
        <v>6143.55</v>
      </c>
      <c r="O451" s="2">
        <v>6143.55</v>
      </c>
      <c r="P451" s="1">
        <v>45412</v>
      </c>
      <c r="Q451" s="1">
        <v>45407</v>
      </c>
      <c r="R451" s="1">
        <v>45534</v>
      </c>
      <c r="S451" s="1">
        <v>45534</v>
      </c>
      <c r="T451" s="1">
        <v>45533</v>
      </c>
      <c r="U451" s="1">
        <v>45534</v>
      </c>
      <c r="V451" s="1">
        <v>45534</v>
      </c>
      <c r="W451" t="s">
        <v>155</v>
      </c>
      <c r="X451" t="s">
        <v>221</v>
      </c>
      <c r="Y451">
        <v>11897</v>
      </c>
      <c r="Z451" t="s">
        <v>160</v>
      </c>
      <c r="AA451">
        <v>2</v>
      </c>
      <c r="AB451" t="s">
        <v>1037</v>
      </c>
      <c r="AC451" t="s">
        <v>155</v>
      </c>
      <c r="AD451" t="s">
        <v>162</v>
      </c>
      <c r="AE451" t="s">
        <v>359</v>
      </c>
      <c r="AF451" t="s">
        <v>360</v>
      </c>
      <c r="AG451" t="s">
        <v>361</v>
      </c>
    </row>
    <row r="452" spans="1:34" x14ac:dyDescent="0.25">
      <c r="A452">
        <v>24879</v>
      </c>
      <c r="B452" t="s">
        <v>246</v>
      </c>
      <c r="C452" t="s">
        <v>1</v>
      </c>
      <c r="D452" t="s">
        <v>802</v>
      </c>
      <c r="E452" t="s">
        <v>1032</v>
      </c>
      <c r="F452" t="s">
        <v>117</v>
      </c>
      <c r="G452" t="s">
        <v>190</v>
      </c>
      <c r="H452" s="2">
        <v>50000</v>
      </c>
      <c r="I452" s="2">
        <v>50000</v>
      </c>
      <c r="J452" s="2">
        <v>50000</v>
      </c>
      <c r="K452">
        <v>0</v>
      </c>
      <c r="L452">
        <v>0</v>
      </c>
      <c r="M452">
        <v>0</v>
      </c>
      <c r="N452" s="2">
        <v>50000</v>
      </c>
      <c r="O452" s="2">
        <v>50000</v>
      </c>
      <c r="P452" s="1">
        <v>45421</v>
      </c>
      <c r="Q452" s="1">
        <v>45410</v>
      </c>
      <c r="R452" s="1">
        <v>45534</v>
      </c>
      <c r="S452" s="1">
        <v>45534</v>
      </c>
      <c r="T452" s="1">
        <v>45525</v>
      </c>
      <c r="U452" s="1">
        <v>45526</v>
      </c>
      <c r="V452" s="1">
        <v>45526</v>
      </c>
      <c r="W452" t="s">
        <v>155</v>
      </c>
      <c r="X452" t="s">
        <v>221</v>
      </c>
      <c r="Y452">
        <v>11899</v>
      </c>
      <c r="Z452" t="s">
        <v>160</v>
      </c>
      <c r="AA452">
        <v>2</v>
      </c>
      <c r="AB452" t="s">
        <v>1037</v>
      </c>
      <c r="AC452" t="s">
        <v>155</v>
      </c>
      <c r="AD452" t="s">
        <v>162</v>
      </c>
      <c r="AE452" t="s">
        <v>359</v>
      </c>
      <c r="AF452" t="s">
        <v>360</v>
      </c>
      <c r="AG452" t="s">
        <v>361</v>
      </c>
    </row>
    <row r="453" spans="1:34" x14ac:dyDescent="0.25">
      <c r="A453">
        <v>24883</v>
      </c>
      <c r="B453" t="s">
        <v>246</v>
      </c>
      <c r="C453" t="s">
        <v>1</v>
      </c>
      <c r="D453" t="s">
        <v>802</v>
      </c>
      <c r="E453" t="s">
        <v>1032</v>
      </c>
      <c r="F453" t="s">
        <v>117</v>
      </c>
      <c r="G453" t="s">
        <v>92</v>
      </c>
      <c r="H453" s="2">
        <v>6000</v>
      </c>
      <c r="I453" s="2">
        <v>6000</v>
      </c>
      <c r="J453" s="2">
        <v>6143.55</v>
      </c>
      <c r="K453">
        <v>0</v>
      </c>
      <c r="L453">
        <v>0</v>
      </c>
      <c r="M453">
        <v>0</v>
      </c>
      <c r="N453" s="2">
        <v>6143.55</v>
      </c>
      <c r="O453" s="2">
        <v>6143.55</v>
      </c>
      <c r="P453" s="1">
        <v>45421</v>
      </c>
      <c r="Q453" s="1">
        <v>45410</v>
      </c>
      <c r="R453" s="1">
        <v>45534</v>
      </c>
      <c r="S453" s="1">
        <v>45534</v>
      </c>
      <c r="T453" s="1">
        <v>45525</v>
      </c>
      <c r="U453" s="1">
        <v>45526</v>
      </c>
      <c r="V453" s="1">
        <v>45526</v>
      </c>
      <c r="W453" t="s">
        <v>155</v>
      </c>
      <c r="X453" t="s">
        <v>221</v>
      </c>
      <c r="Y453">
        <v>11898</v>
      </c>
      <c r="Z453" t="s">
        <v>160</v>
      </c>
      <c r="AA453">
        <v>2</v>
      </c>
      <c r="AB453" t="s">
        <v>1037</v>
      </c>
      <c r="AC453" t="s">
        <v>155</v>
      </c>
      <c r="AD453" t="s">
        <v>162</v>
      </c>
      <c r="AE453" t="s">
        <v>359</v>
      </c>
      <c r="AF453" t="s">
        <v>360</v>
      </c>
      <c r="AG453" t="s">
        <v>361</v>
      </c>
    </row>
    <row r="454" spans="1:34" x14ac:dyDescent="0.25">
      <c r="A454">
        <v>25140</v>
      </c>
      <c r="B454" t="s">
        <v>246</v>
      </c>
      <c r="C454" t="s">
        <v>1</v>
      </c>
      <c r="D454" t="s">
        <v>783</v>
      </c>
      <c r="E454" t="s">
        <v>1112</v>
      </c>
      <c r="F454" t="s">
        <v>117</v>
      </c>
      <c r="G454" t="s">
        <v>91</v>
      </c>
      <c r="H454" s="2">
        <v>30000</v>
      </c>
      <c r="I454" s="2">
        <v>30000</v>
      </c>
      <c r="J454" s="2">
        <v>30632.15</v>
      </c>
      <c r="K454">
        <v>0</v>
      </c>
      <c r="L454">
        <v>0</v>
      </c>
      <c r="M454">
        <v>0</v>
      </c>
      <c r="N454" s="2">
        <v>30632.15</v>
      </c>
      <c r="O454" s="2">
        <v>30632.15</v>
      </c>
      <c r="P454" s="1">
        <v>45453</v>
      </c>
      <c r="Q454" s="1">
        <v>45442</v>
      </c>
      <c r="R454" s="1">
        <v>45534</v>
      </c>
      <c r="S454" s="1">
        <v>45534</v>
      </c>
      <c r="T454" s="1">
        <v>45534</v>
      </c>
      <c r="U454" s="1">
        <v>45537</v>
      </c>
      <c r="V454" s="1">
        <v>45537</v>
      </c>
      <c r="W454" t="s">
        <v>155</v>
      </c>
      <c r="X454" t="s">
        <v>221</v>
      </c>
      <c r="Y454">
        <v>11902</v>
      </c>
      <c r="Z454" t="s">
        <v>160</v>
      </c>
      <c r="AA454">
        <v>2</v>
      </c>
      <c r="AB454" t="s">
        <v>1037</v>
      </c>
      <c r="AC454" t="s">
        <v>155</v>
      </c>
      <c r="AD454" t="s">
        <v>162</v>
      </c>
      <c r="AE454" t="s">
        <v>359</v>
      </c>
      <c r="AF454" t="s">
        <v>360</v>
      </c>
      <c r="AG454" t="s">
        <v>361</v>
      </c>
    </row>
    <row r="455" spans="1:34" x14ac:dyDescent="0.25">
      <c r="A455">
        <v>25090</v>
      </c>
      <c r="B455" t="s">
        <v>246</v>
      </c>
      <c r="C455" t="s">
        <v>1</v>
      </c>
      <c r="D455" t="s">
        <v>832</v>
      </c>
      <c r="E455" t="s">
        <v>1116</v>
      </c>
      <c r="F455" t="s">
        <v>117</v>
      </c>
      <c r="G455" t="s">
        <v>94</v>
      </c>
      <c r="H455" s="2">
        <v>1000</v>
      </c>
      <c r="I455" s="2">
        <v>1000</v>
      </c>
      <c r="J455" s="2">
        <v>1021.07</v>
      </c>
      <c r="K455">
        <v>0</v>
      </c>
      <c r="L455">
        <v>0</v>
      </c>
      <c r="M455">
        <v>0</v>
      </c>
      <c r="N455" s="2">
        <v>1021.07</v>
      </c>
      <c r="O455" s="2">
        <v>1021.07</v>
      </c>
      <c r="P455" s="1">
        <v>45443</v>
      </c>
      <c r="Q455" s="1">
        <v>45436</v>
      </c>
      <c r="R455" s="1">
        <v>45534</v>
      </c>
      <c r="S455" s="1">
        <v>45534</v>
      </c>
      <c r="T455" s="1">
        <v>45531</v>
      </c>
      <c r="U455" s="1">
        <v>45532</v>
      </c>
      <c r="V455" s="1">
        <v>45532</v>
      </c>
      <c r="W455" t="s">
        <v>155</v>
      </c>
      <c r="X455" t="s">
        <v>221</v>
      </c>
      <c r="Y455">
        <v>11901</v>
      </c>
      <c r="Z455" t="s">
        <v>160</v>
      </c>
      <c r="AA455">
        <v>2</v>
      </c>
      <c r="AB455" t="s">
        <v>1037</v>
      </c>
      <c r="AC455" t="s">
        <v>155</v>
      </c>
      <c r="AD455" t="s">
        <v>162</v>
      </c>
      <c r="AE455" t="s">
        <v>359</v>
      </c>
      <c r="AF455" t="s">
        <v>360</v>
      </c>
      <c r="AG455" t="s">
        <v>361</v>
      </c>
    </row>
    <row r="456" spans="1:34" x14ac:dyDescent="0.25">
      <c r="A456">
        <v>25235</v>
      </c>
      <c r="B456" t="s">
        <v>246</v>
      </c>
      <c r="C456" t="s">
        <v>252</v>
      </c>
      <c r="D456" t="s">
        <v>736</v>
      </c>
      <c r="E456" t="s">
        <v>1114</v>
      </c>
      <c r="F456" t="s">
        <v>117</v>
      </c>
      <c r="G456" t="s">
        <v>93</v>
      </c>
      <c r="H456" s="2">
        <v>5000</v>
      </c>
      <c r="I456" s="2">
        <v>5000</v>
      </c>
      <c r="J456" s="2">
        <v>5079.16</v>
      </c>
      <c r="K456">
        <v>0</v>
      </c>
      <c r="L456">
        <v>0</v>
      </c>
      <c r="M456">
        <v>36.04</v>
      </c>
      <c r="N456" s="2">
        <v>5043.12</v>
      </c>
      <c r="O456" s="2">
        <v>5043.12</v>
      </c>
      <c r="P456" s="1">
        <v>45476</v>
      </c>
      <c r="Q456" s="1">
        <v>45450</v>
      </c>
      <c r="R456" s="1">
        <v>45534</v>
      </c>
      <c r="S456" s="1">
        <v>45534</v>
      </c>
      <c r="T456" s="1">
        <v>45481</v>
      </c>
      <c r="U456" s="1">
        <v>45482</v>
      </c>
      <c r="V456" s="1">
        <v>45491</v>
      </c>
      <c r="W456" t="s">
        <v>155</v>
      </c>
      <c r="X456" t="s">
        <v>159</v>
      </c>
      <c r="Z456" t="s">
        <v>160</v>
      </c>
      <c r="AA456">
        <v>2</v>
      </c>
      <c r="AB456" t="s">
        <v>1037</v>
      </c>
      <c r="AC456" t="s">
        <v>155</v>
      </c>
      <c r="AD456" t="s">
        <v>162</v>
      </c>
      <c r="AE456" t="s">
        <v>359</v>
      </c>
      <c r="AF456" t="s">
        <v>360</v>
      </c>
      <c r="AG456" t="s">
        <v>361</v>
      </c>
      <c r="AH456" t="s">
        <v>191</v>
      </c>
    </row>
    <row r="457" spans="1:34" x14ac:dyDescent="0.25">
      <c r="A457">
        <v>28781</v>
      </c>
      <c r="B457" t="s">
        <v>246</v>
      </c>
      <c r="C457" t="s">
        <v>252</v>
      </c>
      <c r="D457" t="s">
        <v>736</v>
      </c>
      <c r="E457" t="s">
        <v>1114</v>
      </c>
      <c r="F457" t="s">
        <v>117</v>
      </c>
      <c r="G457" t="s">
        <v>950</v>
      </c>
      <c r="H457" s="2">
        <v>94164.52</v>
      </c>
      <c r="I457" s="2">
        <v>94164.52</v>
      </c>
      <c r="J457" s="2">
        <v>94164.52</v>
      </c>
      <c r="K457">
        <v>0</v>
      </c>
      <c r="L457">
        <v>555.57000000000005</v>
      </c>
      <c r="M457">
        <v>0</v>
      </c>
      <c r="N457" s="2">
        <v>94720.09</v>
      </c>
      <c r="O457" s="2">
        <v>94720.09</v>
      </c>
      <c r="P457" s="1">
        <v>45551</v>
      </c>
      <c r="Q457" s="1">
        <v>45533</v>
      </c>
      <c r="R457" s="1">
        <v>45534</v>
      </c>
      <c r="S457" s="1">
        <v>45534</v>
      </c>
      <c r="T457" s="1">
        <v>45537</v>
      </c>
      <c r="U457" s="1">
        <v>45538</v>
      </c>
      <c r="V457" s="1">
        <v>45551</v>
      </c>
      <c r="W457" t="s">
        <v>155</v>
      </c>
      <c r="X457" t="s">
        <v>159</v>
      </c>
      <c r="Z457" t="s">
        <v>163</v>
      </c>
      <c r="AA457">
        <v>2</v>
      </c>
      <c r="AB457" t="s">
        <v>1037</v>
      </c>
      <c r="AC457" t="s">
        <v>155</v>
      </c>
      <c r="AD457" t="s">
        <v>162</v>
      </c>
      <c r="AE457" t="s">
        <v>359</v>
      </c>
      <c r="AF457" t="s">
        <v>360</v>
      </c>
      <c r="AG457" t="s">
        <v>361</v>
      </c>
      <c r="AH457" t="s">
        <v>191</v>
      </c>
    </row>
    <row r="458" spans="1:34" x14ac:dyDescent="0.25">
      <c r="A458">
        <v>26150</v>
      </c>
      <c r="B458" t="s">
        <v>246</v>
      </c>
      <c r="C458" t="s">
        <v>1</v>
      </c>
      <c r="D458" t="s">
        <v>832</v>
      </c>
      <c r="E458" t="s">
        <v>1116</v>
      </c>
      <c r="F458" t="s">
        <v>117</v>
      </c>
      <c r="G458" t="s">
        <v>950</v>
      </c>
      <c r="H458" s="2">
        <v>2024.61</v>
      </c>
      <c r="I458" s="2">
        <v>2024.61</v>
      </c>
      <c r="J458" s="2">
        <v>2024.61</v>
      </c>
      <c r="K458">
        <v>0</v>
      </c>
      <c r="L458">
        <v>0</v>
      </c>
      <c r="M458">
        <v>0</v>
      </c>
      <c r="N458" s="2">
        <v>2024.61</v>
      </c>
      <c r="O458" s="2">
        <v>2024.61</v>
      </c>
      <c r="P458" s="1">
        <v>45533</v>
      </c>
      <c r="Q458" s="1">
        <v>45533</v>
      </c>
      <c r="R458" s="1">
        <v>45534</v>
      </c>
      <c r="S458" s="1">
        <v>45534</v>
      </c>
      <c r="T458" s="1">
        <v>45534</v>
      </c>
      <c r="U458" s="1">
        <v>45537</v>
      </c>
      <c r="V458" s="1">
        <v>45537</v>
      </c>
      <c r="W458" t="s">
        <v>155</v>
      </c>
      <c r="X458" t="s">
        <v>221</v>
      </c>
      <c r="Y458">
        <v>12189</v>
      </c>
      <c r="Z458" t="s">
        <v>163</v>
      </c>
      <c r="AA458">
        <v>2</v>
      </c>
      <c r="AB458" t="s">
        <v>1037</v>
      </c>
      <c r="AC458" t="s">
        <v>155</v>
      </c>
      <c r="AD458" t="s">
        <v>162</v>
      </c>
      <c r="AE458" t="s">
        <v>359</v>
      </c>
      <c r="AF458" t="s">
        <v>360</v>
      </c>
      <c r="AG458" t="s">
        <v>361</v>
      </c>
    </row>
    <row r="459" spans="1:34" x14ac:dyDescent="0.25">
      <c r="A459">
        <v>26139</v>
      </c>
      <c r="B459" t="s">
        <v>246</v>
      </c>
      <c r="C459" t="s">
        <v>1</v>
      </c>
      <c r="D459" t="s">
        <v>839</v>
      </c>
      <c r="E459" t="s">
        <v>1148</v>
      </c>
      <c r="F459" t="s">
        <v>117</v>
      </c>
      <c r="G459" t="s">
        <v>88</v>
      </c>
      <c r="H459" s="2">
        <v>20316.650000000001</v>
      </c>
      <c r="I459" s="2">
        <v>20316.650000000001</v>
      </c>
      <c r="J459" s="2">
        <v>20316.650000000001</v>
      </c>
      <c r="K459">
        <v>0</v>
      </c>
      <c r="L459">
        <v>0</v>
      </c>
      <c r="M459">
        <v>0</v>
      </c>
      <c r="N459" s="2">
        <v>20316.650000000001</v>
      </c>
      <c r="O459" s="2">
        <v>20316.650000000001</v>
      </c>
      <c r="P459" s="1">
        <v>45532</v>
      </c>
      <c r="Q459" s="1">
        <v>45532</v>
      </c>
      <c r="R459" s="1">
        <v>45534</v>
      </c>
      <c r="S459" s="1">
        <v>45534</v>
      </c>
      <c r="T459" s="1">
        <v>45534</v>
      </c>
      <c r="U459" s="1">
        <v>45537</v>
      </c>
      <c r="V459" s="1">
        <v>45537</v>
      </c>
      <c r="W459" t="s">
        <v>155</v>
      </c>
      <c r="X459" t="s">
        <v>221</v>
      </c>
      <c r="Y459">
        <v>12183</v>
      </c>
      <c r="Z459" t="s">
        <v>160</v>
      </c>
      <c r="AA459">
        <v>2</v>
      </c>
      <c r="AB459" t="s">
        <v>1037</v>
      </c>
      <c r="AC459" t="s">
        <v>155</v>
      </c>
      <c r="AD459" t="s">
        <v>162</v>
      </c>
      <c r="AE459" t="s">
        <v>359</v>
      </c>
      <c r="AF459" t="s">
        <v>360</v>
      </c>
      <c r="AG459" t="s">
        <v>361</v>
      </c>
    </row>
    <row r="460" spans="1:34" x14ac:dyDescent="0.25">
      <c r="A460">
        <v>25979</v>
      </c>
      <c r="B460" t="s">
        <v>246</v>
      </c>
      <c r="C460" t="s">
        <v>1</v>
      </c>
      <c r="D460" t="s">
        <v>715</v>
      </c>
      <c r="E460" t="s">
        <v>1206</v>
      </c>
      <c r="F460" t="s">
        <v>117</v>
      </c>
      <c r="G460" t="s">
        <v>87</v>
      </c>
      <c r="H460" s="2">
        <v>60000</v>
      </c>
      <c r="I460" s="2">
        <v>60000</v>
      </c>
      <c r="J460" s="2">
        <v>60000</v>
      </c>
      <c r="K460">
        <v>0</v>
      </c>
      <c r="L460">
        <v>0</v>
      </c>
      <c r="M460">
        <v>0</v>
      </c>
      <c r="N460" s="2">
        <v>60000</v>
      </c>
      <c r="O460" s="2">
        <v>60000</v>
      </c>
      <c r="P460" s="1">
        <v>45537</v>
      </c>
      <c r="Q460" s="1">
        <v>45522</v>
      </c>
      <c r="R460" s="1">
        <v>45534</v>
      </c>
      <c r="S460" s="1">
        <v>45534</v>
      </c>
      <c r="T460" s="1">
        <v>45534</v>
      </c>
      <c r="U460" s="1">
        <v>45534</v>
      </c>
      <c r="V460" s="1">
        <v>45537</v>
      </c>
      <c r="W460" t="s">
        <v>155</v>
      </c>
      <c r="X460" t="s">
        <v>1153</v>
      </c>
      <c r="Z460" t="s">
        <v>163</v>
      </c>
      <c r="AA460">
        <v>2</v>
      </c>
      <c r="AB460" t="s">
        <v>1037</v>
      </c>
      <c r="AC460" t="s">
        <v>155</v>
      </c>
      <c r="AD460" t="s">
        <v>162</v>
      </c>
      <c r="AE460" t="s">
        <v>359</v>
      </c>
      <c r="AF460" t="s">
        <v>360</v>
      </c>
      <c r="AG460" t="s">
        <v>361</v>
      </c>
      <c r="AH460" t="s">
        <v>191</v>
      </c>
    </row>
    <row r="461" spans="1:34" x14ac:dyDescent="0.25">
      <c r="A461">
        <v>26156</v>
      </c>
      <c r="B461" t="s">
        <v>246</v>
      </c>
      <c r="C461" t="s">
        <v>1</v>
      </c>
      <c r="D461" t="s">
        <v>755</v>
      </c>
      <c r="E461" t="s">
        <v>1211</v>
      </c>
      <c r="F461" t="s">
        <v>117</v>
      </c>
      <c r="G461" t="s">
        <v>87</v>
      </c>
      <c r="H461" s="2">
        <v>36500</v>
      </c>
      <c r="I461" s="2">
        <v>36500</v>
      </c>
      <c r="J461" s="2">
        <v>36500</v>
      </c>
      <c r="K461">
        <v>0</v>
      </c>
      <c r="L461">
        <v>0</v>
      </c>
      <c r="M461">
        <v>0</v>
      </c>
      <c r="N461" s="2">
        <v>36500</v>
      </c>
      <c r="O461" s="2">
        <v>36500</v>
      </c>
      <c r="P461" s="1">
        <v>45537</v>
      </c>
      <c r="Q461" s="1">
        <v>45531</v>
      </c>
      <c r="R461" s="1">
        <v>45534</v>
      </c>
      <c r="S461" s="1">
        <v>45534</v>
      </c>
      <c r="T461" s="1">
        <v>45534</v>
      </c>
      <c r="U461" s="1">
        <v>45534</v>
      </c>
      <c r="V461" s="1">
        <v>45537</v>
      </c>
      <c r="W461" t="s">
        <v>155</v>
      </c>
      <c r="X461" t="s">
        <v>1153</v>
      </c>
      <c r="Z461" t="s">
        <v>163</v>
      </c>
      <c r="AA461">
        <v>2</v>
      </c>
      <c r="AB461" t="s">
        <v>1037</v>
      </c>
      <c r="AC461" t="s">
        <v>155</v>
      </c>
      <c r="AD461" t="s">
        <v>162</v>
      </c>
      <c r="AE461" t="s">
        <v>359</v>
      </c>
      <c r="AF461" t="s">
        <v>360</v>
      </c>
      <c r="AG461" t="s">
        <v>361</v>
      </c>
      <c r="AH461" t="s">
        <v>191</v>
      </c>
    </row>
    <row r="462" spans="1:34" x14ac:dyDescent="0.25">
      <c r="A462">
        <v>25781</v>
      </c>
      <c r="B462" t="s">
        <v>246</v>
      </c>
      <c r="C462" t="s">
        <v>1</v>
      </c>
      <c r="D462" t="s">
        <v>753</v>
      </c>
      <c r="E462" t="s">
        <v>1201</v>
      </c>
      <c r="F462" t="s">
        <v>117</v>
      </c>
      <c r="G462" t="s">
        <v>88</v>
      </c>
      <c r="H462" s="2">
        <v>10000</v>
      </c>
      <c r="I462" s="2">
        <v>10000</v>
      </c>
      <c r="J462" s="2">
        <v>10144.290000000001</v>
      </c>
      <c r="K462">
        <v>0</v>
      </c>
      <c r="L462">
        <v>0.52</v>
      </c>
      <c r="M462">
        <v>0</v>
      </c>
      <c r="N462" s="2">
        <v>10144.81</v>
      </c>
      <c r="O462" s="2">
        <v>10071.469999999999</v>
      </c>
      <c r="P462" s="1">
        <v>45510</v>
      </c>
      <c r="Q462" s="1">
        <v>45504</v>
      </c>
      <c r="R462" s="1">
        <v>45534</v>
      </c>
      <c r="S462" s="1">
        <v>45534</v>
      </c>
      <c r="T462" s="1">
        <v>45534</v>
      </c>
      <c r="U462" s="1">
        <v>45534</v>
      </c>
      <c r="V462" s="1">
        <v>45537</v>
      </c>
      <c r="W462" t="s">
        <v>155</v>
      </c>
      <c r="X462" t="s">
        <v>159</v>
      </c>
      <c r="Z462" t="s">
        <v>160</v>
      </c>
      <c r="AA462">
        <v>2</v>
      </c>
      <c r="AB462" t="s">
        <v>1037</v>
      </c>
      <c r="AC462" t="s">
        <v>155</v>
      </c>
      <c r="AD462" t="s">
        <v>162</v>
      </c>
      <c r="AE462" t="s">
        <v>359</v>
      </c>
      <c r="AF462" t="s">
        <v>360</v>
      </c>
      <c r="AG462" t="s">
        <v>361</v>
      </c>
      <c r="AH462" t="s">
        <v>191</v>
      </c>
    </row>
    <row r="463" spans="1:34" x14ac:dyDescent="0.25">
      <c r="A463">
        <v>25381</v>
      </c>
      <c r="B463" t="s">
        <v>246</v>
      </c>
      <c r="C463" t="s">
        <v>1</v>
      </c>
      <c r="D463" t="s">
        <v>200</v>
      </c>
      <c r="E463" t="s">
        <v>1150</v>
      </c>
      <c r="F463" t="s">
        <v>117</v>
      </c>
      <c r="G463" t="s">
        <v>92</v>
      </c>
      <c r="H463" s="2">
        <v>5000</v>
      </c>
      <c r="I463" s="2">
        <v>5000</v>
      </c>
      <c r="J463" s="2">
        <v>5079.16</v>
      </c>
      <c r="K463">
        <v>0</v>
      </c>
      <c r="L463">
        <v>0</v>
      </c>
      <c r="M463">
        <v>0</v>
      </c>
      <c r="N463" s="2">
        <v>5079.16</v>
      </c>
      <c r="O463" s="2">
        <v>5079.16</v>
      </c>
      <c r="P463" s="1">
        <v>45470</v>
      </c>
      <c r="Q463" s="1">
        <v>45461</v>
      </c>
      <c r="R463" s="1">
        <v>45535</v>
      </c>
      <c r="S463" s="1">
        <v>45535</v>
      </c>
      <c r="T463" s="1">
        <v>45513</v>
      </c>
      <c r="U463" s="1">
        <v>45516</v>
      </c>
      <c r="V463" s="1">
        <v>45516</v>
      </c>
      <c r="W463" t="s">
        <v>155</v>
      </c>
      <c r="X463" t="s">
        <v>221</v>
      </c>
      <c r="Y463">
        <v>11905</v>
      </c>
      <c r="Z463" t="s">
        <v>160</v>
      </c>
      <c r="AA463">
        <v>2</v>
      </c>
      <c r="AB463" t="s">
        <v>1037</v>
      </c>
      <c r="AC463" t="s">
        <v>155</v>
      </c>
      <c r="AD463" t="s">
        <v>162</v>
      </c>
      <c r="AE463" t="s">
        <v>359</v>
      </c>
      <c r="AF463" t="s">
        <v>360</v>
      </c>
      <c r="AG463" t="s">
        <v>361</v>
      </c>
    </row>
    <row r="464" spans="1:34" x14ac:dyDescent="0.25">
      <c r="A464">
        <v>27509</v>
      </c>
      <c r="B464" t="s">
        <v>246</v>
      </c>
      <c r="C464" t="s">
        <v>1</v>
      </c>
      <c r="D464" t="s">
        <v>789</v>
      </c>
      <c r="E464" t="s">
        <v>1210</v>
      </c>
      <c r="F464" t="s">
        <v>117</v>
      </c>
      <c r="G464" t="s">
        <v>87</v>
      </c>
      <c r="H464" s="2">
        <v>9433.5400000000009</v>
      </c>
      <c r="I464" s="2">
        <v>9433.5400000000009</v>
      </c>
      <c r="J464" s="2">
        <v>9433.5400000000009</v>
      </c>
      <c r="K464">
        <v>0</v>
      </c>
      <c r="L464">
        <v>0</v>
      </c>
      <c r="M464">
        <v>0</v>
      </c>
      <c r="N464" s="2">
        <v>9433.5400000000009</v>
      </c>
      <c r="O464" s="2">
        <v>9433.5400000000009</v>
      </c>
      <c r="P464" s="1">
        <v>45541</v>
      </c>
      <c r="Q464" s="1">
        <v>45533</v>
      </c>
      <c r="R464" s="1">
        <v>45535</v>
      </c>
      <c r="S464" s="1">
        <v>45535</v>
      </c>
      <c r="T464" s="1">
        <v>45540</v>
      </c>
      <c r="U464" s="1">
        <v>45540</v>
      </c>
      <c r="V464" s="1">
        <v>45544</v>
      </c>
      <c r="W464" t="s">
        <v>155</v>
      </c>
      <c r="X464" t="s">
        <v>1153</v>
      </c>
      <c r="Z464" t="s">
        <v>163</v>
      </c>
      <c r="AA464">
        <v>2</v>
      </c>
      <c r="AB464" t="s">
        <v>1037</v>
      </c>
      <c r="AC464" t="s">
        <v>155</v>
      </c>
      <c r="AD464" t="s">
        <v>162</v>
      </c>
      <c r="AE464" t="s">
        <v>359</v>
      </c>
      <c r="AF464" t="s">
        <v>360</v>
      </c>
      <c r="AG464" t="s">
        <v>361</v>
      </c>
      <c r="AH464" t="s">
        <v>191</v>
      </c>
    </row>
    <row r="465" spans="1:34" x14ac:dyDescent="0.25">
      <c r="A465">
        <v>27733</v>
      </c>
      <c r="B465" t="s">
        <v>246</v>
      </c>
      <c r="C465" t="s">
        <v>1</v>
      </c>
      <c r="D465" t="s">
        <v>814</v>
      </c>
      <c r="E465" t="s">
        <v>1208</v>
      </c>
      <c r="F465" t="s">
        <v>117</v>
      </c>
      <c r="G465" t="s">
        <v>87</v>
      </c>
      <c r="H465" s="2">
        <v>248536.95999999999</v>
      </c>
      <c r="I465" s="2">
        <v>248536.95999999999</v>
      </c>
      <c r="J465" s="2">
        <v>248536.95999999999</v>
      </c>
      <c r="K465">
        <v>0</v>
      </c>
      <c r="L465">
        <v>0</v>
      </c>
      <c r="M465">
        <v>0</v>
      </c>
      <c r="N465" s="2">
        <v>248536.95999999999</v>
      </c>
      <c r="O465" s="2">
        <v>248536.95999999999</v>
      </c>
      <c r="P465" s="1">
        <v>45541</v>
      </c>
      <c r="Q465" s="1">
        <v>45535</v>
      </c>
      <c r="R465" s="1">
        <v>45535</v>
      </c>
      <c r="S465" s="1">
        <v>45535</v>
      </c>
      <c r="T465" s="1">
        <v>45537</v>
      </c>
      <c r="U465" s="1">
        <v>45537</v>
      </c>
      <c r="V465" s="1">
        <v>45544</v>
      </c>
      <c r="W465" t="s">
        <v>155</v>
      </c>
      <c r="X465" t="s">
        <v>1153</v>
      </c>
      <c r="Z465" t="s">
        <v>163</v>
      </c>
      <c r="AA465">
        <v>2</v>
      </c>
      <c r="AB465" t="s">
        <v>1037</v>
      </c>
      <c r="AC465" t="s">
        <v>155</v>
      </c>
      <c r="AD465" t="s">
        <v>162</v>
      </c>
      <c r="AE465" t="s">
        <v>359</v>
      </c>
      <c r="AF465" t="s">
        <v>360</v>
      </c>
      <c r="AG465" t="s">
        <v>361</v>
      </c>
      <c r="AH465" t="s">
        <v>191</v>
      </c>
    </row>
    <row r="466" spans="1:34" x14ac:dyDescent="0.25">
      <c r="A466">
        <v>24197</v>
      </c>
      <c r="B466" t="s">
        <v>246</v>
      </c>
      <c r="C466" t="s">
        <v>1</v>
      </c>
      <c r="D466" t="s">
        <v>775</v>
      </c>
      <c r="E466" t="s">
        <v>966</v>
      </c>
      <c r="F466" t="s">
        <v>117</v>
      </c>
      <c r="G466" t="s">
        <v>93</v>
      </c>
      <c r="H466" s="2">
        <v>5000</v>
      </c>
      <c r="I466" s="2">
        <v>5000</v>
      </c>
      <c r="J466" s="2">
        <v>5126.3599999999997</v>
      </c>
      <c r="K466">
        <v>0</v>
      </c>
      <c r="L466">
        <v>0</v>
      </c>
      <c r="M466">
        <v>0</v>
      </c>
      <c r="N466" s="2">
        <v>5126.3599999999997</v>
      </c>
      <c r="O466" s="2">
        <v>5126.3599999999997</v>
      </c>
      <c r="P466" s="1">
        <v>45383</v>
      </c>
      <c r="Q466" s="1">
        <v>45381</v>
      </c>
      <c r="R466" s="1">
        <v>45535</v>
      </c>
      <c r="S466" s="1">
        <v>45535</v>
      </c>
      <c r="T466" s="1">
        <v>45537</v>
      </c>
      <c r="U466" s="1">
        <v>45538</v>
      </c>
      <c r="V466" s="1">
        <v>45538</v>
      </c>
      <c r="W466" t="s">
        <v>155</v>
      </c>
      <c r="X466" t="s">
        <v>221</v>
      </c>
      <c r="Y466">
        <v>11891</v>
      </c>
      <c r="Z466" t="s">
        <v>160</v>
      </c>
      <c r="AA466">
        <v>2</v>
      </c>
      <c r="AB466" t="s">
        <v>161</v>
      </c>
      <c r="AC466" t="s">
        <v>155</v>
      </c>
      <c r="AD466" t="s">
        <v>162</v>
      </c>
      <c r="AE466" t="s">
        <v>359</v>
      </c>
      <c r="AF466" t="s">
        <v>360</v>
      </c>
      <c r="AG466" t="s">
        <v>361</v>
      </c>
    </row>
    <row r="467" spans="1:34" x14ac:dyDescent="0.25">
      <c r="A467">
        <v>24469</v>
      </c>
      <c r="B467" t="s">
        <v>246</v>
      </c>
      <c r="C467" t="s">
        <v>1</v>
      </c>
      <c r="D467" t="s">
        <v>811</v>
      </c>
      <c r="E467" t="s">
        <v>1352</v>
      </c>
      <c r="F467" t="s">
        <v>117</v>
      </c>
      <c r="G467" t="s">
        <v>95</v>
      </c>
      <c r="H467" s="2">
        <v>4500</v>
      </c>
      <c r="I467" s="2">
        <v>4500</v>
      </c>
      <c r="J467" s="2">
        <v>4607.66</v>
      </c>
      <c r="K467">
        <v>0</v>
      </c>
      <c r="L467">
        <v>0</v>
      </c>
      <c r="M467">
        <v>0</v>
      </c>
      <c r="N467" s="2">
        <v>4607.66</v>
      </c>
      <c r="O467" s="2">
        <v>4607.66</v>
      </c>
      <c r="P467" s="1">
        <v>45400</v>
      </c>
      <c r="Q467" s="1">
        <v>45397</v>
      </c>
      <c r="R467" s="1">
        <v>45535</v>
      </c>
      <c r="S467" s="1">
        <v>45535</v>
      </c>
      <c r="T467" s="1">
        <v>45534</v>
      </c>
      <c r="U467" s="1">
        <v>45537</v>
      </c>
      <c r="V467" s="1">
        <v>45537</v>
      </c>
      <c r="W467" t="s">
        <v>155</v>
      </c>
      <c r="X467" t="s">
        <v>221</v>
      </c>
      <c r="Y467">
        <v>11893</v>
      </c>
      <c r="Z467" t="s">
        <v>160</v>
      </c>
      <c r="AA467">
        <v>2</v>
      </c>
      <c r="AB467" t="s">
        <v>1037</v>
      </c>
      <c r="AC467" t="s">
        <v>155</v>
      </c>
      <c r="AD467" t="s">
        <v>162</v>
      </c>
      <c r="AE467" t="s">
        <v>359</v>
      </c>
      <c r="AF467" t="s">
        <v>360</v>
      </c>
      <c r="AG467" t="s">
        <v>361</v>
      </c>
    </row>
    <row r="468" spans="1:34" x14ac:dyDescent="0.25">
      <c r="A468">
        <v>24073</v>
      </c>
      <c r="B468" t="s">
        <v>246</v>
      </c>
      <c r="C468" t="s">
        <v>1</v>
      </c>
      <c r="D468" t="s">
        <v>818</v>
      </c>
      <c r="E468" t="s">
        <v>958</v>
      </c>
      <c r="F468" t="s">
        <v>117</v>
      </c>
      <c r="G468" t="s">
        <v>93</v>
      </c>
      <c r="H468" s="2">
        <v>5000</v>
      </c>
      <c r="I468" s="2">
        <v>5000</v>
      </c>
      <c r="J468" s="2">
        <v>5126.3599999999997</v>
      </c>
      <c r="K468">
        <v>0</v>
      </c>
      <c r="L468">
        <v>0</v>
      </c>
      <c r="M468">
        <v>0</v>
      </c>
      <c r="N468" s="2">
        <v>5126.3599999999997</v>
      </c>
      <c r="O468" s="2">
        <v>5126.3599999999997</v>
      </c>
      <c r="P468" s="1">
        <v>45385</v>
      </c>
      <c r="Q468" s="1">
        <v>45373</v>
      </c>
      <c r="R468" s="1">
        <v>45535</v>
      </c>
      <c r="S468" s="1">
        <v>45535</v>
      </c>
      <c r="T468" s="1">
        <v>45534</v>
      </c>
      <c r="U468" s="1">
        <v>45537</v>
      </c>
      <c r="V468" s="1">
        <v>45537</v>
      </c>
      <c r="W468" t="s">
        <v>155</v>
      </c>
      <c r="X468" t="s">
        <v>221</v>
      </c>
      <c r="Y468">
        <v>11889</v>
      </c>
      <c r="Z468" t="s">
        <v>160</v>
      </c>
      <c r="AA468">
        <v>2</v>
      </c>
      <c r="AB468" t="s">
        <v>161</v>
      </c>
      <c r="AC468" t="s">
        <v>155</v>
      </c>
      <c r="AD468" t="s">
        <v>162</v>
      </c>
      <c r="AE468" t="s">
        <v>359</v>
      </c>
      <c r="AF468" t="s">
        <v>360</v>
      </c>
      <c r="AG468" t="s">
        <v>361</v>
      </c>
    </row>
    <row r="469" spans="1:34" x14ac:dyDescent="0.25">
      <c r="A469">
        <v>28780</v>
      </c>
      <c r="B469" t="s">
        <v>246</v>
      </c>
      <c r="C469" t="s">
        <v>1</v>
      </c>
      <c r="D469" t="s">
        <v>814</v>
      </c>
      <c r="E469" t="s">
        <v>1208</v>
      </c>
      <c r="F469" t="s">
        <v>117</v>
      </c>
      <c r="G469" t="s">
        <v>88</v>
      </c>
      <c r="H469" s="2">
        <v>400000</v>
      </c>
      <c r="I469" s="2">
        <v>400000</v>
      </c>
      <c r="J469" s="2">
        <v>402891.96</v>
      </c>
      <c r="K469">
        <v>0</v>
      </c>
      <c r="L469">
        <v>0</v>
      </c>
      <c r="M469" s="2">
        <v>2891.96</v>
      </c>
      <c r="N469" s="2">
        <v>400000</v>
      </c>
      <c r="O469" s="2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155</v>
      </c>
      <c r="X469" t="s">
        <v>159</v>
      </c>
      <c r="Z469" t="s">
        <v>160</v>
      </c>
      <c r="AA469">
        <v>2</v>
      </c>
      <c r="AB469" t="s">
        <v>1037</v>
      </c>
      <c r="AC469" t="s">
        <v>155</v>
      </c>
      <c r="AD469" t="s">
        <v>162</v>
      </c>
      <c r="AE469" t="s">
        <v>359</v>
      </c>
      <c r="AF469" t="s">
        <v>360</v>
      </c>
      <c r="AG469" t="s">
        <v>361</v>
      </c>
      <c r="AH469" t="s">
        <v>191</v>
      </c>
    </row>
    <row r="470" spans="1:34" x14ac:dyDescent="0.25">
      <c r="A470">
        <v>24105</v>
      </c>
      <c r="B470" t="s">
        <v>246</v>
      </c>
      <c r="C470" t="s">
        <v>1</v>
      </c>
      <c r="D470" t="s">
        <v>796</v>
      </c>
      <c r="E470" t="s">
        <v>960</v>
      </c>
      <c r="F470" t="s">
        <v>117</v>
      </c>
      <c r="G470" t="s">
        <v>93</v>
      </c>
      <c r="H470" s="2">
        <v>6200</v>
      </c>
      <c r="I470" s="2">
        <v>6200</v>
      </c>
      <c r="J470" s="2">
        <v>6402.64</v>
      </c>
      <c r="K470">
        <v>0</v>
      </c>
      <c r="L470">
        <v>0</v>
      </c>
      <c r="M470">
        <v>0</v>
      </c>
      <c r="N470" s="2">
        <v>6402.64</v>
      </c>
      <c r="O470" s="2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155</v>
      </c>
      <c r="X470" t="s">
        <v>221</v>
      </c>
      <c r="Y470">
        <v>12125</v>
      </c>
      <c r="Z470" t="s">
        <v>160</v>
      </c>
      <c r="AA470">
        <v>2</v>
      </c>
      <c r="AB470" t="s">
        <v>161</v>
      </c>
      <c r="AC470" t="s">
        <v>155</v>
      </c>
      <c r="AD470" t="s">
        <v>162</v>
      </c>
      <c r="AE470" t="s">
        <v>359</v>
      </c>
      <c r="AF470" t="s">
        <v>360</v>
      </c>
      <c r="AG470" t="s">
        <v>361</v>
      </c>
    </row>
    <row r="471" spans="1:34" x14ac:dyDescent="0.25">
      <c r="A471">
        <v>22548</v>
      </c>
      <c r="B471" t="s">
        <v>246</v>
      </c>
      <c r="C471" t="s">
        <v>252</v>
      </c>
      <c r="D471" t="s">
        <v>733</v>
      </c>
      <c r="E471" t="s">
        <v>885</v>
      </c>
      <c r="F471" t="s">
        <v>117</v>
      </c>
      <c r="G471" t="s">
        <v>99</v>
      </c>
      <c r="H471" s="2">
        <v>3500</v>
      </c>
      <c r="I471" s="2">
        <v>3500</v>
      </c>
      <c r="J471" s="2">
        <v>3635.26</v>
      </c>
      <c r="K471">
        <v>0</v>
      </c>
      <c r="L471">
        <v>0</v>
      </c>
      <c r="M471">
        <v>0</v>
      </c>
      <c r="N471" s="2">
        <v>3635.26</v>
      </c>
      <c r="O471" s="2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155</v>
      </c>
      <c r="X471" t="s">
        <v>221</v>
      </c>
      <c r="Y471">
        <v>12117</v>
      </c>
      <c r="Z471" t="s">
        <v>160</v>
      </c>
      <c r="AA471">
        <v>2</v>
      </c>
      <c r="AB471" t="s">
        <v>161</v>
      </c>
      <c r="AC471" t="s">
        <v>155</v>
      </c>
      <c r="AD471" t="s">
        <v>162</v>
      </c>
      <c r="AE471" t="s">
        <v>359</v>
      </c>
      <c r="AF471" t="s">
        <v>360</v>
      </c>
      <c r="AG471" t="s">
        <v>361</v>
      </c>
    </row>
    <row r="472" spans="1:34" x14ac:dyDescent="0.25">
      <c r="A472">
        <v>16079</v>
      </c>
      <c r="B472" t="s">
        <v>246</v>
      </c>
      <c r="C472" t="s">
        <v>1</v>
      </c>
      <c r="D472" t="s">
        <v>249</v>
      </c>
      <c r="E472" t="s">
        <v>250</v>
      </c>
      <c r="F472" t="s">
        <v>117</v>
      </c>
      <c r="G472" t="s">
        <v>104</v>
      </c>
      <c r="H472" s="2">
        <v>2400</v>
      </c>
      <c r="I472" s="2">
        <v>2400</v>
      </c>
      <c r="J472" s="2">
        <v>2551.23</v>
      </c>
      <c r="K472">
        <v>0</v>
      </c>
      <c r="L472">
        <v>0</v>
      </c>
      <c r="M472">
        <v>0</v>
      </c>
      <c r="N472" s="2">
        <v>2551.23</v>
      </c>
      <c r="O472" s="2">
        <v>2551.23</v>
      </c>
      <c r="P472" s="1">
        <v>45056</v>
      </c>
      <c r="Q472" s="1">
        <v>45052</v>
      </c>
      <c r="R472" s="1">
        <v>45545</v>
      </c>
      <c r="S472" s="1">
        <v>45545</v>
      </c>
      <c r="T472" s="1">
        <v>45537</v>
      </c>
      <c r="U472" s="1">
        <v>45538</v>
      </c>
      <c r="V472" s="1">
        <v>45538</v>
      </c>
      <c r="W472" t="s">
        <v>155</v>
      </c>
      <c r="X472" t="s">
        <v>221</v>
      </c>
      <c r="Y472">
        <v>12094</v>
      </c>
      <c r="Z472" t="s">
        <v>160</v>
      </c>
      <c r="AA472">
        <v>2</v>
      </c>
      <c r="AB472" t="s">
        <v>161</v>
      </c>
      <c r="AC472" t="s">
        <v>155</v>
      </c>
      <c r="AD472" t="s">
        <v>162</v>
      </c>
      <c r="AE472" t="s">
        <v>359</v>
      </c>
      <c r="AF472" t="s">
        <v>360</v>
      </c>
      <c r="AG472" t="s">
        <v>361</v>
      </c>
    </row>
    <row r="473" spans="1:34" x14ac:dyDescent="0.25">
      <c r="A473">
        <v>16603</v>
      </c>
      <c r="B473" t="s">
        <v>246</v>
      </c>
      <c r="C473" t="s">
        <v>1</v>
      </c>
      <c r="D473" t="s">
        <v>201</v>
      </c>
      <c r="E473" t="s">
        <v>290</v>
      </c>
      <c r="F473" t="s">
        <v>117</v>
      </c>
      <c r="G473" t="s">
        <v>107</v>
      </c>
      <c r="H473" s="2">
        <v>1000</v>
      </c>
      <c r="I473" s="2">
        <v>1000</v>
      </c>
      <c r="J473" s="2">
        <v>1063.01</v>
      </c>
      <c r="K473">
        <v>0</v>
      </c>
      <c r="L473">
        <v>0</v>
      </c>
      <c r="M473">
        <v>0</v>
      </c>
      <c r="N473" s="2">
        <v>1063.01</v>
      </c>
      <c r="O473" s="2">
        <v>1063.01</v>
      </c>
      <c r="P473" s="1">
        <v>45083</v>
      </c>
      <c r="Q473" s="1">
        <v>45062</v>
      </c>
      <c r="R473" s="1">
        <v>45545</v>
      </c>
      <c r="S473" s="1">
        <v>45545</v>
      </c>
      <c r="T473" s="1">
        <v>45545</v>
      </c>
      <c r="U473" s="1">
        <v>45546</v>
      </c>
      <c r="V473" s="1">
        <v>45546</v>
      </c>
      <c r="W473" t="s">
        <v>155</v>
      </c>
      <c r="X473" t="s">
        <v>221</v>
      </c>
      <c r="Y473">
        <v>12098</v>
      </c>
      <c r="Z473" t="s">
        <v>160</v>
      </c>
      <c r="AA473">
        <v>2</v>
      </c>
      <c r="AB473" t="s">
        <v>161</v>
      </c>
      <c r="AC473" t="s">
        <v>155</v>
      </c>
      <c r="AD473" t="s">
        <v>162</v>
      </c>
      <c r="AE473" t="s">
        <v>359</v>
      </c>
      <c r="AF473" t="s">
        <v>360</v>
      </c>
      <c r="AG473" t="s">
        <v>361</v>
      </c>
    </row>
    <row r="474" spans="1:34" x14ac:dyDescent="0.25">
      <c r="A474">
        <v>16113</v>
      </c>
      <c r="B474" t="s">
        <v>246</v>
      </c>
      <c r="C474" t="s">
        <v>1</v>
      </c>
      <c r="D474" t="s">
        <v>205</v>
      </c>
      <c r="E474" t="s">
        <v>247</v>
      </c>
      <c r="F474" t="s">
        <v>117</v>
      </c>
      <c r="G474" t="s">
        <v>107</v>
      </c>
      <c r="H474" s="2">
        <v>2500</v>
      </c>
      <c r="I474" s="2">
        <v>2500</v>
      </c>
      <c r="J474" s="2">
        <v>2657.53</v>
      </c>
      <c r="K474">
        <v>0</v>
      </c>
      <c r="L474">
        <v>0</v>
      </c>
      <c r="M474">
        <v>0</v>
      </c>
      <c r="N474" s="2">
        <v>2657.53</v>
      </c>
      <c r="O474" s="2">
        <v>2657.53</v>
      </c>
      <c r="P474" s="1">
        <v>45063</v>
      </c>
      <c r="Q474" s="1">
        <v>45052</v>
      </c>
      <c r="R474" s="1">
        <v>45545</v>
      </c>
      <c r="S474" s="1">
        <v>45545</v>
      </c>
      <c r="T474" s="1">
        <v>45538</v>
      </c>
      <c r="U474" s="1">
        <v>45539</v>
      </c>
      <c r="V474" s="1">
        <v>45539</v>
      </c>
      <c r="W474" t="s">
        <v>155</v>
      </c>
      <c r="X474" t="s">
        <v>221</v>
      </c>
      <c r="Y474">
        <v>12095</v>
      </c>
      <c r="Z474" t="s">
        <v>160</v>
      </c>
      <c r="AA474">
        <v>2</v>
      </c>
      <c r="AB474" t="s">
        <v>161</v>
      </c>
      <c r="AC474" t="s">
        <v>155</v>
      </c>
      <c r="AD474" t="s">
        <v>162</v>
      </c>
      <c r="AE474" t="s">
        <v>359</v>
      </c>
      <c r="AF474" t="s">
        <v>360</v>
      </c>
      <c r="AG474" t="s">
        <v>361</v>
      </c>
    </row>
    <row r="475" spans="1:34" x14ac:dyDescent="0.25">
      <c r="A475">
        <v>16173</v>
      </c>
      <c r="B475" t="s">
        <v>246</v>
      </c>
      <c r="C475" t="s">
        <v>252</v>
      </c>
      <c r="D475" t="s">
        <v>259</v>
      </c>
      <c r="E475" t="s">
        <v>260</v>
      </c>
      <c r="F475" t="s">
        <v>117</v>
      </c>
      <c r="G475" t="s">
        <v>104</v>
      </c>
      <c r="H475" s="2">
        <v>1290</v>
      </c>
      <c r="I475" s="2">
        <v>1290</v>
      </c>
      <c r="J475" s="2">
        <v>1371.29</v>
      </c>
      <c r="K475">
        <v>0</v>
      </c>
      <c r="L475">
        <v>0</v>
      </c>
      <c r="M475">
        <v>0</v>
      </c>
      <c r="N475" s="2">
        <v>1371.29</v>
      </c>
      <c r="O475" s="2">
        <v>1371.29</v>
      </c>
      <c r="P475" s="1">
        <v>45063</v>
      </c>
      <c r="Q475" s="1">
        <v>45054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155</v>
      </c>
      <c r="X475" t="s">
        <v>221</v>
      </c>
      <c r="Y475">
        <v>12096</v>
      </c>
      <c r="Z475" t="s">
        <v>160</v>
      </c>
      <c r="AA475">
        <v>2</v>
      </c>
      <c r="AB475" t="s">
        <v>161</v>
      </c>
      <c r="AC475" t="s">
        <v>155</v>
      </c>
      <c r="AD475" t="s">
        <v>162</v>
      </c>
      <c r="AE475" t="s">
        <v>359</v>
      </c>
      <c r="AF475" t="s">
        <v>360</v>
      </c>
      <c r="AG475" t="s">
        <v>361</v>
      </c>
    </row>
    <row r="476" spans="1:34" x14ac:dyDescent="0.25">
      <c r="A476">
        <v>17261</v>
      </c>
      <c r="B476" t="s">
        <v>246</v>
      </c>
      <c r="C476" t="s">
        <v>252</v>
      </c>
      <c r="D476" t="s">
        <v>258</v>
      </c>
      <c r="E476" t="s">
        <v>422</v>
      </c>
      <c r="F476" t="s">
        <v>117</v>
      </c>
      <c r="G476" t="s">
        <v>101</v>
      </c>
      <c r="H476" s="2">
        <v>1800</v>
      </c>
      <c r="I476" s="2">
        <v>1800</v>
      </c>
      <c r="J476" s="2">
        <v>1885.98</v>
      </c>
      <c r="K476">
        <v>0</v>
      </c>
      <c r="L476">
        <v>0</v>
      </c>
      <c r="M476">
        <v>0</v>
      </c>
      <c r="N476" s="2">
        <v>1885.98</v>
      </c>
      <c r="O476" s="2">
        <v>1885.98</v>
      </c>
      <c r="P476" s="1">
        <v>45148</v>
      </c>
      <c r="Q476" s="1">
        <v>45140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155</v>
      </c>
      <c r="X476" t="s">
        <v>221</v>
      </c>
      <c r="Y476">
        <v>12228</v>
      </c>
      <c r="Z476" t="s">
        <v>160</v>
      </c>
      <c r="AA476">
        <v>2</v>
      </c>
      <c r="AB476" t="s">
        <v>161</v>
      </c>
      <c r="AC476" t="s">
        <v>155</v>
      </c>
      <c r="AD476" t="s">
        <v>162</v>
      </c>
      <c r="AE476" t="s">
        <v>1276</v>
      </c>
      <c r="AF476" t="s">
        <v>1277</v>
      </c>
      <c r="AG476" t="s">
        <v>1278</v>
      </c>
    </row>
    <row r="477" spans="1:34" x14ac:dyDescent="0.25">
      <c r="A477">
        <v>17592</v>
      </c>
      <c r="B477" t="s">
        <v>246</v>
      </c>
      <c r="C477" t="s">
        <v>1</v>
      </c>
      <c r="D477" t="s">
        <v>195</v>
      </c>
      <c r="E477" t="s">
        <v>596</v>
      </c>
      <c r="F477" t="s">
        <v>117</v>
      </c>
      <c r="G477" t="s">
        <v>101</v>
      </c>
      <c r="H477" s="2">
        <v>5000</v>
      </c>
      <c r="I477" s="2">
        <v>5000</v>
      </c>
      <c r="J477" s="2">
        <v>5238.84</v>
      </c>
      <c r="K477">
        <v>0</v>
      </c>
      <c r="L477">
        <v>0</v>
      </c>
      <c r="M477">
        <v>0</v>
      </c>
      <c r="N477" s="2">
        <v>5238.84</v>
      </c>
      <c r="O477" s="2">
        <v>5238.84</v>
      </c>
      <c r="P477" s="1">
        <v>45173</v>
      </c>
      <c r="Q477" s="1">
        <v>45168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155</v>
      </c>
      <c r="X477" t="s">
        <v>221</v>
      </c>
      <c r="Y477">
        <v>12103</v>
      </c>
      <c r="Z477" t="s">
        <v>160</v>
      </c>
      <c r="AA477">
        <v>2</v>
      </c>
      <c r="AB477" t="s">
        <v>161</v>
      </c>
      <c r="AC477" t="s">
        <v>155</v>
      </c>
      <c r="AD477" t="s">
        <v>162</v>
      </c>
      <c r="AE477" t="s">
        <v>359</v>
      </c>
      <c r="AF477" t="s">
        <v>360</v>
      </c>
      <c r="AG477" t="s">
        <v>361</v>
      </c>
    </row>
    <row r="478" spans="1:34" x14ac:dyDescent="0.25">
      <c r="A478">
        <v>17305</v>
      </c>
      <c r="B478" t="s">
        <v>246</v>
      </c>
      <c r="C478" t="s">
        <v>1</v>
      </c>
      <c r="D478" t="s">
        <v>196</v>
      </c>
      <c r="E478" t="s">
        <v>435</v>
      </c>
      <c r="F478" t="s">
        <v>117</v>
      </c>
      <c r="G478" t="s">
        <v>100</v>
      </c>
      <c r="H478" s="2">
        <v>5000</v>
      </c>
      <c r="I478" s="2">
        <v>5000</v>
      </c>
      <c r="J478" s="2">
        <v>5238.84</v>
      </c>
      <c r="K478">
        <v>0</v>
      </c>
      <c r="L478">
        <v>0</v>
      </c>
      <c r="M478">
        <v>0</v>
      </c>
      <c r="N478" s="2">
        <v>5238.84</v>
      </c>
      <c r="O478" s="2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155</v>
      </c>
      <c r="X478" t="s">
        <v>221</v>
      </c>
      <c r="Y478">
        <v>12102</v>
      </c>
      <c r="Z478" t="s">
        <v>160</v>
      </c>
      <c r="AA478">
        <v>2</v>
      </c>
      <c r="AB478" t="s">
        <v>161</v>
      </c>
      <c r="AC478" t="s">
        <v>155</v>
      </c>
      <c r="AD478" t="s">
        <v>162</v>
      </c>
      <c r="AE478" t="s">
        <v>359</v>
      </c>
      <c r="AF478" t="s">
        <v>360</v>
      </c>
      <c r="AG478" t="s">
        <v>361</v>
      </c>
    </row>
    <row r="479" spans="1:34" x14ac:dyDescent="0.25">
      <c r="A479">
        <v>28688</v>
      </c>
      <c r="B479" t="s">
        <v>246</v>
      </c>
      <c r="C479" t="s">
        <v>1</v>
      </c>
      <c r="D479" t="s">
        <v>289</v>
      </c>
      <c r="E479" t="s">
        <v>688</v>
      </c>
      <c r="F479" t="s">
        <v>117</v>
      </c>
      <c r="G479" t="s">
        <v>190</v>
      </c>
      <c r="H479" s="2">
        <v>15198.53</v>
      </c>
      <c r="I479" s="2">
        <v>15198.53</v>
      </c>
      <c r="J479" s="2">
        <v>15198.53</v>
      </c>
      <c r="K479">
        <v>0</v>
      </c>
      <c r="L479">
        <v>0</v>
      </c>
      <c r="M479">
        <v>0</v>
      </c>
      <c r="N479" s="2">
        <v>15198.53</v>
      </c>
      <c r="O479" s="2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155</v>
      </c>
      <c r="X479" t="s">
        <v>221</v>
      </c>
      <c r="Y479">
        <v>12298</v>
      </c>
      <c r="Z479" t="s">
        <v>160</v>
      </c>
      <c r="AA479">
        <v>2</v>
      </c>
      <c r="AB479" t="s">
        <v>161</v>
      </c>
      <c r="AC479" t="s">
        <v>155</v>
      </c>
      <c r="AD479" t="s">
        <v>162</v>
      </c>
      <c r="AE479" t="s">
        <v>1276</v>
      </c>
      <c r="AF479" t="s">
        <v>1277</v>
      </c>
      <c r="AG479" t="s">
        <v>1278</v>
      </c>
    </row>
    <row r="480" spans="1:34" x14ac:dyDescent="0.25">
      <c r="A480">
        <v>28689</v>
      </c>
      <c r="B480" t="s">
        <v>246</v>
      </c>
      <c r="C480" t="s">
        <v>1</v>
      </c>
      <c r="D480" t="s">
        <v>289</v>
      </c>
      <c r="E480" t="s">
        <v>688</v>
      </c>
      <c r="F480" t="s">
        <v>117</v>
      </c>
      <c r="G480" t="s">
        <v>92</v>
      </c>
      <c r="H480" s="2">
        <v>5224.8900000000003</v>
      </c>
      <c r="I480" s="2">
        <v>5224.8900000000003</v>
      </c>
      <c r="J480" s="2">
        <v>5224.8900000000003</v>
      </c>
      <c r="K480">
        <v>0</v>
      </c>
      <c r="L480">
        <v>0</v>
      </c>
      <c r="M480">
        <v>0</v>
      </c>
      <c r="N480" s="2">
        <v>5224.8900000000003</v>
      </c>
      <c r="O480" s="2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155</v>
      </c>
      <c r="X480" t="s">
        <v>221</v>
      </c>
      <c r="Y480">
        <v>12299</v>
      </c>
      <c r="Z480" t="s">
        <v>160</v>
      </c>
      <c r="AA480">
        <v>2</v>
      </c>
      <c r="AB480" t="s">
        <v>161</v>
      </c>
      <c r="AC480" t="s">
        <v>155</v>
      </c>
      <c r="AD480" t="s">
        <v>162</v>
      </c>
      <c r="AE480" t="s">
        <v>1276</v>
      </c>
      <c r="AF480" t="s">
        <v>1277</v>
      </c>
      <c r="AG480" t="s">
        <v>1278</v>
      </c>
    </row>
    <row r="481" spans="1:34" x14ac:dyDescent="0.25">
      <c r="A481">
        <v>16280</v>
      </c>
      <c r="B481" t="s">
        <v>246</v>
      </c>
      <c r="C481" t="s">
        <v>1</v>
      </c>
      <c r="D481" t="s">
        <v>199</v>
      </c>
      <c r="E481" t="s">
        <v>292</v>
      </c>
      <c r="F481" t="s">
        <v>117</v>
      </c>
      <c r="G481" t="s">
        <v>107</v>
      </c>
      <c r="H481" s="2">
        <v>3000</v>
      </c>
      <c r="I481" s="2">
        <v>3000</v>
      </c>
      <c r="J481" s="2">
        <v>3189.04</v>
      </c>
      <c r="K481">
        <v>0</v>
      </c>
      <c r="L481">
        <v>0</v>
      </c>
      <c r="M481">
        <v>0</v>
      </c>
      <c r="N481" s="2">
        <v>3189.04</v>
      </c>
      <c r="O481" s="2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155</v>
      </c>
      <c r="X481" t="s">
        <v>221</v>
      </c>
      <c r="Y481">
        <v>12097</v>
      </c>
      <c r="Z481" t="s">
        <v>160</v>
      </c>
      <c r="AA481">
        <v>2</v>
      </c>
      <c r="AB481" t="s">
        <v>161</v>
      </c>
      <c r="AC481" t="s">
        <v>155</v>
      </c>
      <c r="AD481" t="s">
        <v>162</v>
      </c>
      <c r="AE481" t="s">
        <v>359</v>
      </c>
      <c r="AF481" t="s">
        <v>360</v>
      </c>
      <c r="AG481" t="s">
        <v>361</v>
      </c>
    </row>
    <row r="482" spans="1:34" x14ac:dyDescent="0.25">
      <c r="A482">
        <v>25013</v>
      </c>
      <c r="B482" t="s">
        <v>246</v>
      </c>
      <c r="C482" t="s">
        <v>1</v>
      </c>
      <c r="D482" t="s">
        <v>790</v>
      </c>
      <c r="E482" t="s">
        <v>1115</v>
      </c>
      <c r="F482" t="s">
        <v>117</v>
      </c>
      <c r="G482" t="s">
        <v>95</v>
      </c>
      <c r="H482" s="2">
        <v>5000</v>
      </c>
      <c r="I482" s="2">
        <v>5000</v>
      </c>
      <c r="J482" s="2">
        <v>5142.2700000000004</v>
      </c>
      <c r="K482">
        <v>0</v>
      </c>
      <c r="L482">
        <v>0</v>
      </c>
      <c r="M482">
        <v>0</v>
      </c>
      <c r="N482" s="2">
        <v>5142.2700000000004</v>
      </c>
      <c r="O482" s="2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155</v>
      </c>
      <c r="X482" t="s">
        <v>221</v>
      </c>
      <c r="Y482">
        <v>12134</v>
      </c>
      <c r="Z482" t="s">
        <v>160</v>
      </c>
      <c r="AA482">
        <v>2</v>
      </c>
      <c r="AB482" t="s">
        <v>1037</v>
      </c>
      <c r="AC482" t="s">
        <v>155</v>
      </c>
      <c r="AD482" t="s">
        <v>162</v>
      </c>
      <c r="AE482" t="s">
        <v>359</v>
      </c>
      <c r="AF482" t="s">
        <v>360</v>
      </c>
      <c r="AG482" t="s">
        <v>361</v>
      </c>
    </row>
    <row r="483" spans="1:34" x14ac:dyDescent="0.25">
      <c r="A483">
        <v>28978</v>
      </c>
      <c r="B483" t="s">
        <v>246</v>
      </c>
      <c r="C483" t="s">
        <v>252</v>
      </c>
      <c r="D483" t="s">
        <v>742</v>
      </c>
      <c r="E483" t="s">
        <v>926</v>
      </c>
      <c r="F483" t="s">
        <v>117</v>
      </c>
      <c r="G483" t="s">
        <v>190</v>
      </c>
      <c r="H483" s="2">
        <v>8962.56</v>
      </c>
      <c r="I483" s="2">
        <v>8962.56</v>
      </c>
      <c r="J483" s="2">
        <v>8962.56</v>
      </c>
      <c r="K483">
        <v>0</v>
      </c>
      <c r="L483">
        <v>0</v>
      </c>
      <c r="M483">
        <v>0</v>
      </c>
      <c r="N483" s="2">
        <v>8962.56</v>
      </c>
      <c r="O483" s="2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155</v>
      </c>
      <c r="X483" t="s">
        <v>159</v>
      </c>
      <c r="Z483" t="s">
        <v>160</v>
      </c>
      <c r="AA483">
        <v>2</v>
      </c>
      <c r="AB483" t="s">
        <v>161</v>
      </c>
      <c r="AC483" t="s">
        <v>155</v>
      </c>
      <c r="AD483" t="s">
        <v>162</v>
      </c>
      <c r="AE483" t="s">
        <v>359</v>
      </c>
      <c r="AF483" t="s">
        <v>360</v>
      </c>
      <c r="AG483" t="s">
        <v>361</v>
      </c>
      <c r="AH483" t="s">
        <v>191</v>
      </c>
    </row>
    <row r="484" spans="1:34" x14ac:dyDescent="0.25">
      <c r="A484">
        <v>23649</v>
      </c>
      <c r="B484" t="s">
        <v>246</v>
      </c>
      <c r="C484" t="s">
        <v>252</v>
      </c>
      <c r="D484" t="s">
        <v>724</v>
      </c>
      <c r="E484" t="s">
        <v>953</v>
      </c>
      <c r="F484" t="s">
        <v>117</v>
      </c>
      <c r="G484" t="s">
        <v>93</v>
      </c>
      <c r="H484" s="2">
        <v>9340</v>
      </c>
      <c r="I484" s="2">
        <v>9340</v>
      </c>
      <c r="J484" s="2">
        <v>9645.27</v>
      </c>
      <c r="K484">
        <v>0</v>
      </c>
      <c r="L484">
        <v>0</v>
      </c>
      <c r="M484">
        <v>0</v>
      </c>
      <c r="N484" s="2">
        <v>9645.27</v>
      </c>
      <c r="O484" s="2">
        <v>9645.27</v>
      </c>
      <c r="P484" s="1">
        <v>45371</v>
      </c>
      <c r="Q484" s="1">
        <v>45355</v>
      </c>
      <c r="R484" s="1">
        <v>45555</v>
      </c>
      <c r="S484" s="1">
        <v>45555</v>
      </c>
      <c r="T484" s="1">
        <v>45555</v>
      </c>
      <c r="U484" s="1">
        <v>45558</v>
      </c>
      <c r="V484" s="1">
        <v>45558</v>
      </c>
      <c r="W484" t="s">
        <v>155</v>
      </c>
      <c r="X484" t="s">
        <v>221</v>
      </c>
      <c r="Y484">
        <v>12121</v>
      </c>
      <c r="Z484" t="s">
        <v>160</v>
      </c>
      <c r="AA484">
        <v>2</v>
      </c>
      <c r="AB484" t="s">
        <v>161</v>
      </c>
      <c r="AC484" t="s">
        <v>155</v>
      </c>
      <c r="AD484" t="s">
        <v>162</v>
      </c>
      <c r="AE484" t="s">
        <v>359</v>
      </c>
      <c r="AF484" t="s">
        <v>360</v>
      </c>
      <c r="AG484" t="s">
        <v>361</v>
      </c>
    </row>
    <row r="485" spans="1:34" x14ac:dyDescent="0.25">
      <c r="A485">
        <v>23235</v>
      </c>
      <c r="B485" t="s">
        <v>246</v>
      </c>
      <c r="C485" t="s">
        <v>1</v>
      </c>
      <c r="D485" t="s">
        <v>833</v>
      </c>
      <c r="E485" t="s">
        <v>928</v>
      </c>
      <c r="F485" t="s">
        <v>117</v>
      </c>
      <c r="G485" t="s">
        <v>95</v>
      </c>
      <c r="H485" s="2">
        <v>4000</v>
      </c>
      <c r="I485" s="2">
        <v>4000</v>
      </c>
      <c r="J485" s="2">
        <v>4141.8900000000003</v>
      </c>
      <c r="K485">
        <v>0</v>
      </c>
      <c r="L485">
        <v>0</v>
      </c>
      <c r="M485">
        <v>0</v>
      </c>
      <c r="N485" s="2">
        <v>4141.8900000000003</v>
      </c>
      <c r="O485" s="2">
        <v>4141.8900000000003</v>
      </c>
      <c r="P485" s="1">
        <v>45345</v>
      </c>
      <c r="Q485" s="1">
        <v>45337</v>
      </c>
      <c r="R485" s="1">
        <v>45555</v>
      </c>
      <c r="S485" s="1">
        <v>45555</v>
      </c>
      <c r="T485" s="1">
        <v>45555</v>
      </c>
      <c r="U485" s="1">
        <v>45558</v>
      </c>
      <c r="V485" s="1">
        <v>45558</v>
      </c>
      <c r="W485" t="s">
        <v>155</v>
      </c>
      <c r="X485" t="s">
        <v>221</v>
      </c>
      <c r="Y485">
        <v>12119</v>
      </c>
      <c r="Z485" t="s">
        <v>160</v>
      </c>
      <c r="AA485">
        <v>2</v>
      </c>
      <c r="AB485" t="s">
        <v>161</v>
      </c>
      <c r="AC485" t="s">
        <v>155</v>
      </c>
      <c r="AD485" t="s">
        <v>162</v>
      </c>
      <c r="AE485" t="s">
        <v>359</v>
      </c>
      <c r="AF485" t="s">
        <v>360</v>
      </c>
      <c r="AG485" t="s">
        <v>361</v>
      </c>
    </row>
    <row r="486" spans="1:34" x14ac:dyDescent="0.25">
      <c r="A486">
        <v>29239</v>
      </c>
      <c r="B486" t="s">
        <v>246</v>
      </c>
      <c r="C486" t="s">
        <v>252</v>
      </c>
      <c r="D486" t="s">
        <v>262</v>
      </c>
      <c r="E486" t="s">
        <v>613</v>
      </c>
      <c r="F486" t="s">
        <v>117</v>
      </c>
      <c r="G486" t="s">
        <v>190</v>
      </c>
      <c r="H486">
        <v>4000</v>
      </c>
      <c r="I486">
        <v>4000</v>
      </c>
      <c r="J486">
        <v>4052.94</v>
      </c>
      <c r="K486">
        <v>84.09</v>
      </c>
      <c r="L486">
        <v>49.55</v>
      </c>
      <c r="M486">
        <v>0</v>
      </c>
      <c r="N486">
        <v>4338.34</v>
      </c>
      <c r="O486">
        <v>4310.08</v>
      </c>
      <c r="P486" s="1">
        <v>45573</v>
      </c>
      <c r="Q486" s="1">
        <v>45211</v>
      </c>
      <c r="R486" s="1">
        <v>45555</v>
      </c>
      <c r="S486" s="1">
        <v>45555</v>
      </c>
      <c r="T486" s="1">
        <v>45566</v>
      </c>
      <c r="U486" s="1">
        <v>45567</v>
      </c>
      <c r="V486" s="1">
        <v>45573</v>
      </c>
      <c r="W486" t="s">
        <v>155</v>
      </c>
      <c r="X486" t="s">
        <v>159</v>
      </c>
      <c r="Z486" t="s">
        <v>160</v>
      </c>
      <c r="AA486">
        <v>2</v>
      </c>
      <c r="AB486" t="s">
        <v>161</v>
      </c>
      <c r="AC486" t="s">
        <v>155</v>
      </c>
      <c r="AD486" t="s">
        <v>162</v>
      </c>
      <c r="AE486" t="s">
        <v>1276</v>
      </c>
      <c r="AF486" t="s">
        <v>1277</v>
      </c>
      <c r="AG486" t="s">
        <v>1278</v>
      </c>
      <c r="AH486" t="s">
        <v>191</v>
      </c>
    </row>
    <row r="487" spans="1:34" x14ac:dyDescent="0.25">
      <c r="A487">
        <v>19454</v>
      </c>
      <c r="B487" t="s">
        <v>246</v>
      </c>
      <c r="C487" t="s">
        <v>252</v>
      </c>
      <c r="D487" t="s">
        <v>262</v>
      </c>
      <c r="E487" t="s">
        <v>613</v>
      </c>
      <c r="F487" t="s">
        <v>117</v>
      </c>
      <c r="G487" t="s">
        <v>94</v>
      </c>
      <c r="H487">
        <v>1000</v>
      </c>
      <c r="I487">
        <v>1000</v>
      </c>
      <c r="J487">
        <v>1044.98</v>
      </c>
      <c r="K487">
        <v>0</v>
      </c>
      <c r="L487">
        <v>0</v>
      </c>
      <c r="M487">
        <v>0</v>
      </c>
      <c r="N487">
        <v>1044.98</v>
      </c>
      <c r="O487">
        <v>1044.98</v>
      </c>
      <c r="P487" s="1">
        <v>45218</v>
      </c>
      <c r="Q487" s="1">
        <v>45211</v>
      </c>
      <c r="R487" s="1">
        <v>45555</v>
      </c>
      <c r="S487" s="1">
        <v>45555</v>
      </c>
      <c r="T487" s="1">
        <v>45555</v>
      </c>
      <c r="U487" s="1">
        <v>45558</v>
      </c>
      <c r="V487" s="1">
        <v>45558</v>
      </c>
      <c r="W487" t="s">
        <v>155</v>
      </c>
      <c r="X487" t="s">
        <v>221</v>
      </c>
      <c r="Y487">
        <v>12110</v>
      </c>
      <c r="Z487" t="s">
        <v>160</v>
      </c>
      <c r="AA487">
        <v>2</v>
      </c>
      <c r="AB487" t="s">
        <v>161</v>
      </c>
      <c r="AC487" t="s">
        <v>155</v>
      </c>
      <c r="AD487" t="s">
        <v>162</v>
      </c>
      <c r="AE487" t="s">
        <v>359</v>
      </c>
      <c r="AF487" t="s">
        <v>360</v>
      </c>
      <c r="AG487" t="s">
        <v>361</v>
      </c>
    </row>
    <row r="488" spans="1:34" x14ac:dyDescent="0.25">
      <c r="A488">
        <v>19525</v>
      </c>
      <c r="B488" t="s">
        <v>246</v>
      </c>
      <c r="C488" t="s">
        <v>252</v>
      </c>
      <c r="D488" t="s">
        <v>272</v>
      </c>
      <c r="E488" t="s">
        <v>668</v>
      </c>
      <c r="F488" t="s">
        <v>117</v>
      </c>
      <c r="G488" t="s">
        <v>101</v>
      </c>
      <c r="H488" s="2">
        <v>3000</v>
      </c>
      <c r="I488" s="2">
        <v>3000</v>
      </c>
      <c r="J488" s="2">
        <v>3134.93</v>
      </c>
      <c r="K488">
        <v>0</v>
      </c>
      <c r="L488">
        <v>0</v>
      </c>
      <c r="M488">
        <v>0</v>
      </c>
      <c r="N488" s="2">
        <v>3134.93</v>
      </c>
      <c r="O488" s="2">
        <v>3134.93</v>
      </c>
      <c r="P488" s="1">
        <v>45229</v>
      </c>
      <c r="Q488" s="1">
        <v>45220</v>
      </c>
      <c r="R488" s="1">
        <v>45555</v>
      </c>
      <c r="S488" s="1">
        <v>45555</v>
      </c>
      <c r="T488" s="1">
        <v>45555</v>
      </c>
      <c r="U488" s="1">
        <v>45558</v>
      </c>
      <c r="V488" s="1">
        <v>45558</v>
      </c>
      <c r="W488" t="s">
        <v>155</v>
      </c>
      <c r="X488" t="s">
        <v>221</v>
      </c>
      <c r="Y488">
        <v>12470</v>
      </c>
      <c r="Z488" t="s">
        <v>160</v>
      </c>
      <c r="AA488">
        <v>2</v>
      </c>
      <c r="AB488" t="s">
        <v>161</v>
      </c>
      <c r="AC488" t="s">
        <v>155</v>
      </c>
      <c r="AD488" t="s">
        <v>162</v>
      </c>
      <c r="AE488" t="s">
        <v>1276</v>
      </c>
      <c r="AF488" t="s">
        <v>1277</v>
      </c>
      <c r="AG488" t="s">
        <v>1278</v>
      </c>
    </row>
    <row r="489" spans="1:34" x14ac:dyDescent="0.25">
      <c r="A489">
        <v>18130</v>
      </c>
      <c r="B489" t="s">
        <v>246</v>
      </c>
      <c r="C489" t="s">
        <v>1</v>
      </c>
      <c r="D489" t="s">
        <v>198</v>
      </c>
      <c r="E489" t="s">
        <v>965</v>
      </c>
      <c r="F489" t="s">
        <v>117</v>
      </c>
      <c r="G489" t="s">
        <v>100</v>
      </c>
      <c r="H489" s="2">
        <v>3000</v>
      </c>
      <c r="I489" s="2">
        <v>3000</v>
      </c>
      <c r="J489" s="2">
        <v>3140.13</v>
      </c>
      <c r="K489">
        <v>0</v>
      </c>
      <c r="L489">
        <v>0</v>
      </c>
      <c r="M489">
        <v>0</v>
      </c>
      <c r="N489" s="2">
        <v>3140.13</v>
      </c>
      <c r="O489" s="2">
        <v>3140.13</v>
      </c>
      <c r="P489" s="1">
        <v>45190</v>
      </c>
      <c r="Q489" s="1">
        <v>45172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155</v>
      </c>
      <c r="X489" t="s">
        <v>221</v>
      </c>
      <c r="Y489">
        <v>12104</v>
      </c>
      <c r="Z489" t="s">
        <v>160</v>
      </c>
      <c r="AA489">
        <v>2</v>
      </c>
      <c r="AB489" t="s">
        <v>161</v>
      </c>
      <c r="AC489" t="s">
        <v>155</v>
      </c>
      <c r="AD489" t="s">
        <v>162</v>
      </c>
      <c r="AE489" t="s">
        <v>359</v>
      </c>
      <c r="AF489" t="s">
        <v>360</v>
      </c>
      <c r="AG489" t="s">
        <v>361</v>
      </c>
    </row>
    <row r="490" spans="1:34" x14ac:dyDescent="0.25">
      <c r="A490">
        <v>25358</v>
      </c>
      <c r="B490" t="s">
        <v>246</v>
      </c>
      <c r="C490" t="s">
        <v>252</v>
      </c>
      <c r="D490" t="s">
        <v>731</v>
      </c>
      <c r="E490" t="s">
        <v>1152</v>
      </c>
      <c r="F490" t="s">
        <v>117</v>
      </c>
      <c r="G490" t="s">
        <v>94</v>
      </c>
      <c r="H490" s="2">
        <v>800</v>
      </c>
      <c r="I490" s="2">
        <v>800</v>
      </c>
      <c r="J490" s="2">
        <v>818.54</v>
      </c>
      <c r="K490">
        <v>16.37</v>
      </c>
      <c r="L490">
        <v>2.73</v>
      </c>
      <c r="M490">
        <v>0</v>
      </c>
      <c r="N490" s="2">
        <v>837.64</v>
      </c>
      <c r="O490" s="2">
        <v>837.64</v>
      </c>
      <c r="P490" s="1">
        <v>45474</v>
      </c>
      <c r="Q490" s="1">
        <v>45460</v>
      </c>
      <c r="R490" s="1">
        <v>45555</v>
      </c>
      <c r="S490" s="1">
        <v>45565</v>
      </c>
      <c r="T490" s="1">
        <v>45565</v>
      </c>
      <c r="U490" s="1">
        <v>45566</v>
      </c>
      <c r="V490" s="1">
        <v>45566</v>
      </c>
      <c r="W490" t="s">
        <v>155</v>
      </c>
      <c r="X490" t="s">
        <v>221</v>
      </c>
      <c r="Y490">
        <v>12483</v>
      </c>
      <c r="Z490" t="s">
        <v>160</v>
      </c>
      <c r="AA490">
        <v>2</v>
      </c>
      <c r="AB490" t="s">
        <v>1037</v>
      </c>
      <c r="AC490" t="s">
        <v>155</v>
      </c>
      <c r="AD490" t="s">
        <v>162</v>
      </c>
      <c r="AE490" t="s">
        <v>1276</v>
      </c>
      <c r="AF490" t="s">
        <v>1277</v>
      </c>
      <c r="AG490" t="s">
        <v>1278</v>
      </c>
    </row>
    <row r="491" spans="1:34" x14ac:dyDescent="0.25">
      <c r="A491">
        <v>28915</v>
      </c>
      <c r="B491" t="s">
        <v>246</v>
      </c>
      <c r="C491" t="s">
        <v>1</v>
      </c>
      <c r="D491" t="s">
        <v>803</v>
      </c>
      <c r="E491" t="s">
        <v>1261</v>
      </c>
      <c r="F491" t="s">
        <v>117</v>
      </c>
      <c r="G491" t="s">
        <v>87</v>
      </c>
      <c r="H491" s="2">
        <v>12500</v>
      </c>
      <c r="I491" s="2">
        <v>12500</v>
      </c>
      <c r="J491" s="2">
        <v>12500</v>
      </c>
      <c r="K491">
        <v>0</v>
      </c>
      <c r="L491">
        <v>0</v>
      </c>
      <c r="M491">
        <v>0</v>
      </c>
      <c r="N491" s="2">
        <v>12500</v>
      </c>
      <c r="O491" s="2">
        <v>12500</v>
      </c>
      <c r="P491" s="1">
        <v>45555</v>
      </c>
      <c r="Q491" s="1">
        <v>45554</v>
      </c>
      <c r="R491" s="1">
        <v>45555</v>
      </c>
      <c r="S491" s="1">
        <v>45555</v>
      </c>
      <c r="T491" s="1">
        <v>45555</v>
      </c>
      <c r="U491" s="1">
        <v>45555</v>
      </c>
      <c r="V491" s="1">
        <v>45555</v>
      </c>
      <c r="W491" t="s">
        <v>155</v>
      </c>
      <c r="X491" t="s">
        <v>1153</v>
      </c>
      <c r="Z491" t="s">
        <v>163</v>
      </c>
      <c r="AA491">
        <v>2</v>
      </c>
      <c r="AB491" t="s">
        <v>1037</v>
      </c>
      <c r="AC491" t="s">
        <v>155</v>
      </c>
      <c r="AD491" t="s">
        <v>162</v>
      </c>
      <c r="AE491" t="s">
        <v>1276</v>
      </c>
      <c r="AF491" t="s">
        <v>1277</v>
      </c>
      <c r="AG491" t="s">
        <v>1278</v>
      </c>
      <c r="AH491" t="s">
        <v>191</v>
      </c>
    </row>
    <row r="492" spans="1:34" x14ac:dyDescent="0.25">
      <c r="A492">
        <v>25419</v>
      </c>
      <c r="B492" t="s">
        <v>246</v>
      </c>
      <c r="C492" t="s">
        <v>252</v>
      </c>
      <c r="D492" t="s">
        <v>735</v>
      </c>
      <c r="E492" t="s">
        <v>1151</v>
      </c>
      <c r="F492" t="s">
        <v>117</v>
      </c>
      <c r="G492" t="s">
        <v>94</v>
      </c>
      <c r="H492" s="2">
        <v>800</v>
      </c>
      <c r="I492" s="2">
        <v>800</v>
      </c>
      <c r="J492" s="2">
        <v>818.54</v>
      </c>
      <c r="K492">
        <v>0</v>
      </c>
      <c r="L492">
        <v>0</v>
      </c>
      <c r="M492">
        <v>0</v>
      </c>
      <c r="N492" s="2">
        <v>818.54</v>
      </c>
      <c r="O492" s="2">
        <v>818.54</v>
      </c>
      <c r="P492" s="1">
        <v>45476</v>
      </c>
      <c r="Q492" s="1">
        <v>45468</v>
      </c>
      <c r="R492" s="1">
        <v>45555</v>
      </c>
      <c r="S492" s="1">
        <v>45555</v>
      </c>
      <c r="T492" s="1">
        <v>45524</v>
      </c>
      <c r="U492" s="1">
        <v>45525</v>
      </c>
      <c r="V492" s="1">
        <v>45525</v>
      </c>
      <c r="W492" t="s">
        <v>155</v>
      </c>
      <c r="X492" t="s">
        <v>221</v>
      </c>
      <c r="Y492">
        <v>12140</v>
      </c>
      <c r="Z492" t="s">
        <v>160</v>
      </c>
      <c r="AA492">
        <v>2</v>
      </c>
      <c r="AB492" t="s">
        <v>1037</v>
      </c>
      <c r="AC492" t="s">
        <v>155</v>
      </c>
      <c r="AD492" t="s">
        <v>162</v>
      </c>
      <c r="AE492" t="s">
        <v>359</v>
      </c>
      <c r="AF492" t="s">
        <v>360</v>
      </c>
      <c r="AG492" t="s">
        <v>361</v>
      </c>
    </row>
    <row r="493" spans="1:34" x14ac:dyDescent="0.25">
      <c r="A493">
        <v>24576</v>
      </c>
      <c r="B493" t="s">
        <v>246</v>
      </c>
      <c r="C493" t="s">
        <v>252</v>
      </c>
      <c r="D493" t="s">
        <v>730</v>
      </c>
      <c r="E493" t="s">
        <v>1035</v>
      </c>
      <c r="F493" t="s">
        <v>117</v>
      </c>
      <c r="G493" t="s">
        <v>93</v>
      </c>
      <c r="H493" s="2">
        <v>2500</v>
      </c>
      <c r="I493" s="2">
        <v>2500</v>
      </c>
      <c r="J493" s="2">
        <v>2578.3200000000002</v>
      </c>
      <c r="K493">
        <v>0</v>
      </c>
      <c r="L493">
        <v>0</v>
      </c>
      <c r="M493">
        <v>0</v>
      </c>
      <c r="N493" s="2">
        <v>2578.3200000000002</v>
      </c>
      <c r="O493" s="2">
        <v>2578.3200000000002</v>
      </c>
      <c r="P493" s="1">
        <v>45406</v>
      </c>
      <c r="Q493" s="1">
        <v>45401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155</v>
      </c>
      <c r="X493" t="s">
        <v>221</v>
      </c>
      <c r="Y493">
        <v>12129</v>
      </c>
      <c r="Z493" t="s">
        <v>160</v>
      </c>
      <c r="AA493">
        <v>2</v>
      </c>
      <c r="AB493" t="s">
        <v>1037</v>
      </c>
      <c r="AC493" t="s">
        <v>155</v>
      </c>
      <c r="AD493" t="s">
        <v>162</v>
      </c>
      <c r="AE493" t="s">
        <v>359</v>
      </c>
      <c r="AF493" t="s">
        <v>360</v>
      </c>
      <c r="AG493" t="s">
        <v>361</v>
      </c>
    </row>
    <row r="494" spans="1:34" x14ac:dyDescent="0.25">
      <c r="A494">
        <v>19269</v>
      </c>
      <c r="B494" t="s">
        <v>246</v>
      </c>
      <c r="C494" t="s">
        <v>1</v>
      </c>
      <c r="D494" t="s">
        <v>285</v>
      </c>
      <c r="E494" t="s">
        <v>615</v>
      </c>
      <c r="F494" t="s">
        <v>117</v>
      </c>
      <c r="G494" t="s">
        <v>100</v>
      </c>
      <c r="H494" s="2">
        <v>4900</v>
      </c>
      <c r="I494" s="2">
        <v>4900</v>
      </c>
      <c r="J494" s="2">
        <v>5128.88</v>
      </c>
      <c r="K494">
        <v>0</v>
      </c>
      <c r="L494">
        <v>0</v>
      </c>
      <c r="M494">
        <v>0</v>
      </c>
      <c r="N494" s="2">
        <v>5128.88</v>
      </c>
      <c r="O494" s="2">
        <v>5128.88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155</v>
      </c>
      <c r="X494" t="s">
        <v>221</v>
      </c>
      <c r="Y494">
        <v>12107</v>
      </c>
      <c r="Z494" t="s">
        <v>160</v>
      </c>
      <c r="AA494">
        <v>2</v>
      </c>
      <c r="AB494" t="s">
        <v>161</v>
      </c>
      <c r="AC494" t="s">
        <v>155</v>
      </c>
      <c r="AD494" t="s">
        <v>162</v>
      </c>
      <c r="AE494" t="s">
        <v>359</v>
      </c>
      <c r="AF494" t="s">
        <v>360</v>
      </c>
      <c r="AG494" t="s">
        <v>361</v>
      </c>
    </row>
    <row r="495" spans="1:34" x14ac:dyDescent="0.25">
      <c r="A495">
        <v>19281</v>
      </c>
      <c r="B495" t="s">
        <v>246</v>
      </c>
      <c r="C495" t="s">
        <v>1</v>
      </c>
      <c r="D495" t="s">
        <v>285</v>
      </c>
      <c r="E495" t="s">
        <v>615</v>
      </c>
      <c r="F495" t="s">
        <v>117</v>
      </c>
      <c r="G495" t="s">
        <v>208</v>
      </c>
      <c r="H495" s="2">
        <v>15130</v>
      </c>
      <c r="I495" s="2">
        <v>15130</v>
      </c>
      <c r="J495" s="2">
        <v>15836.73</v>
      </c>
      <c r="K495">
        <v>0</v>
      </c>
      <c r="L495">
        <v>0</v>
      </c>
      <c r="M495">
        <v>0</v>
      </c>
      <c r="N495" s="2">
        <v>15836.73</v>
      </c>
      <c r="O495" s="2">
        <v>15836.73</v>
      </c>
      <c r="P495" s="1">
        <v>45197</v>
      </c>
      <c r="Q495" s="1">
        <v>45188</v>
      </c>
      <c r="R495" s="1">
        <v>45560</v>
      </c>
      <c r="S495" s="1">
        <v>45560</v>
      </c>
      <c r="T495" s="1">
        <v>45560</v>
      </c>
      <c r="U495" s="1">
        <v>45561</v>
      </c>
      <c r="V495" s="1">
        <v>45561</v>
      </c>
      <c r="W495" t="s">
        <v>155</v>
      </c>
      <c r="X495" t="s">
        <v>221</v>
      </c>
      <c r="Y495">
        <v>12108</v>
      </c>
      <c r="Z495" t="s">
        <v>160</v>
      </c>
      <c r="AA495">
        <v>2</v>
      </c>
      <c r="AB495" t="s">
        <v>161</v>
      </c>
      <c r="AC495" t="s">
        <v>155</v>
      </c>
      <c r="AD495" t="s">
        <v>162</v>
      </c>
      <c r="AE495" t="s">
        <v>359</v>
      </c>
      <c r="AF495" t="s">
        <v>360</v>
      </c>
      <c r="AG495" t="s">
        <v>361</v>
      </c>
    </row>
    <row r="496" spans="1:34" x14ac:dyDescent="0.25">
      <c r="A496">
        <v>21869</v>
      </c>
      <c r="B496" t="s">
        <v>246</v>
      </c>
      <c r="C496" t="s">
        <v>1</v>
      </c>
      <c r="D496" t="s">
        <v>296</v>
      </c>
      <c r="E496" t="s">
        <v>690</v>
      </c>
      <c r="F496" t="s">
        <v>117</v>
      </c>
      <c r="G496" t="s">
        <v>96</v>
      </c>
      <c r="H496" s="2">
        <v>5500</v>
      </c>
      <c r="I496" s="2">
        <v>5500</v>
      </c>
      <c r="J496" s="2">
        <v>5727.77</v>
      </c>
      <c r="K496">
        <v>0</v>
      </c>
      <c r="L496">
        <v>0</v>
      </c>
      <c r="M496">
        <v>0</v>
      </c>
      <c r="N496" s="2">
        <v>5727.77</v>
      </c>
      <c r="O496" s="2">
        <v>5727.77</v>
      </c>
      <c r="P496" s="1">
        <v>45259</v>
      </c>
      <c r="Q496" s="1">
        <v>45240</v>
      </c>
      <c r="R496" s="1">
        <v>45560</v>
      </c>
      <c r="S496" s="1">
        <v>45560</v>
      </c>
      <c r="T496" s="1">
        <v>45560</v>
      </c>
      <c r="U496" s="1">
        <v>45561</v>
      </c>
      <c r="V496" s="1">
        <v>45561</v>
      </c>
      <c r="W496" t="s">
        <v>155</v>
      </c>
      <c r="X496" t="s">
        <v>221</v>
      </c>
      <c r="Y496">
        <v>12116</v>
      </c>
      <c r="Z496" t="s">
        <v>160</v>
      </c>
      <c r="AA496">
        <v>2</v>
      </c>
      <c r="AB496" t="s">
        <v>161</v>
      </c>
      <c r="AC496" t="s">
        <v>155</v>
      </c>
      <c r="AD496" t="s">
        <v>162</v>
      </c>
      <c r="AE496" t="s">
        <v>359</v>
      </c>
      <c r="AF496" t="s">
        <v>360</v>
      </c>
      <c r="AG496" t="s">
        <v>361</v>
      </c>
    </row>
    <row r="497" spans="1:34" x14ac:dyDescent="0.25">
      <c r="A497">
        <v>22819</v>
      </c>
      <c r="B497" t="s">
        <v>246</v>
      </c>
      <c r="C497" t="s">
        <v>1</v>
      </c>
      <c r="D497" t="s">
        <v>826</v>
      </c>
      <c r="E497" t="s">
        <v>881</v>
      </c>
      <c r="F497" t="s">
        <v>117</v>
      </c>
      <c r="G497" t="s">
        <v>96</v>
      </c>
      <c r="H497" s="2">
        <v>7000</v>
      </c>
      <c r="I497" s="2">
        <v>7000</v>
      </c>
      <c r="J497" s="2">
        <v>7270.52</v>
      </c>
      <c r="K497">
        <v>0</v>
      </c>
      <c r="L497">
        <v>0</v>
      </c>
      <c r="M497">
        <v>0</v>
      </c>
      <c r="N497" s="2">
        <v>7270.52</v>
      </c>
      <c r="O497" s="2">
        <v>7270.52</v>
      </c>
      <c r="P497" s="1">
        <v>45323</v>
      </c>
      <c r="Q497" s="1">
        <v>45314</v>
      </c>
      <c r="R497" s="1">
        <v>45560</v>
      </c>
      <c r="S497" s="1">
        <v>45560</v>
      </c>
      <c r="T497" s="1">
        <v>45551</v>
      </c>
      <c r="U497" s="1">
        <v>45552</v>
      </c>
      <c r="V497" s="1">
        <v>45552</v>
      </c>
      <c r="W497" t="s">
        <v>155</v>
      </c>
      <c r="X497" t="s">
        <v>221</v>
      </c>
      <c r="Y497">
        <v>12118</v>
      </c>
      <c r="Z497" t="s">
        <v>160</v>
      </c>
      <c r="AA497">
        <v>2</v>
      </c>
      <c r="AB497" t="s">
        <v>161</v>
      </c>
      <c r="AC497" t="s">
        <v>155</v>
      </c>
      <c r="AD497" t="s">
        <v>162</v>
      </c>
      <c r="AE497" t="s">
        <v>359</v>
      </c>
      <c r="AF497" t="s">
        <v>360</v>
      </c>
      <c r="AG497" t="s">
        <v>361</v>
      </c>
    </row>
    <row r="498" spans="1:34" x14ac:dyDescent="0.25">
      <c r="A498">
        <v>19407</v>
      </c>
      <c r="B498" t="s">
        <v>246</v>
      </c>
      <c r="C498" t="s">
        <v>252</v>
      </c>
      <c r="D498" t="s">
        <v>279</v>
      </c>
      <c r="E498" t="s">
        <v>614</v>
      </c>
      <c r="F498" t="s">
        <v>117</v>
      </c>
      <c r="G498" t="s">
        <v>103</v>
      </c>
      <c r="H498" s="2">
        <v>1080</v>
      </c>
      <c r="I498" s="2">
        <v>1080</v>
      </c>
      <c r="J498" s="2">
        <v>1130.45</v>
      </c>
      <c r="K498">
        <v>0</v>
      </c>
      <c r="L498">
        <v>0</v>
      </c>
      <c r="M498">
        <v>0</v>
      </c>
      <c r="N498" s="2">
        <v>1130.45</v>
      </c>
      <c r="O498" s="2">
        <v>1130.45</v>
      </c>
      <c r="P498" s="1">
        <v>45205</v>
      </c>
      <c r="Q498" s="1">
        <v>45197</v>
      </c>
      <c r="R498" s="1">
        <v>45565</v>
      </c>
      <c r="S498" s="1">
        <v>45565</v>
      </c>
      <c r="T498" s="1">
        <v>45565</v>
      </c>
      <c r="U498" s="1">
        <v>45566</v>
      </c>
      <c r="V498" s="1">
        <v>45566</v>
      </c>
      <c r="W498" t="s">
        <v>155</v>
      </c>
      <c r="X498" t="s">
        <v>221</v>
      </c>
      <c r="Y498">
        <v>12109</v>
      </c>
      <c r="Z498" t="s">
        <v>160</v>
      </c>
      <c r="AA498">
        <v>2</v>
      </c>
      <c r="AB498" t="s">
        <v>161</v>
      </c>
      <c r="AC498" t="s">
        <v>155</v>
      </c>
      <c r="AD498" t="s">
        <v>162</v>
      </c>
      <c r="AE498" t="s">
        <v>359</v>
      </c>
      <c r="AF498" t="s">
        <v>360</v>
      </c>
      <c r="AG498" t="s">
        <v>361</v>
      </c>
    </row>
    <row r="499" spans="1:34" x14ac:dyDescent="0.25">
      <c r="A499">
        <v>19605</v>
      </c>
      <c r="B499" t="s">
        <v>246</v>
      </c>
      <c r="C499" t="s">
        <v>1</v>
      </c>
      <c r="D499" t="s">
        <v>197</v>
      </c>
      <c r="E499" t="s">
        <v>669</v>
      </c>
      <c r="F499" t="s">
        <v>117</v>
      </c>
      <c r="G499" t="s">
        <v>208</v>
      </c>
      <c r="H499" s="2">
        <v>25000</v>
      </c>
      <c r="I499" s="2">
        <v>25000</v>
      </c>
      <c r="J499" s="2">
        <v>25330.880000000001</v>
      </c>
      <c r="K499">
        <v>0</v>
      </c>
      <c r="L499">
        <v>0</v>
      </c>
      <c r="M499">
        <v>0</v>
      </c>
      <c r="N499" s="2">
        <v>25330.880000000001</v>
      </c>
      <c r="O499" s="2">
        <v>25330.880000000001</v>
      </c>
      <c r="P499" s="1">
        <v>45229</v>
      </c>
      <c r="Q499" s="1">
        <v>45221</v>
      </c>
      <c r="R499" s="1">
        <v>45565</v>
      </c>
      <c r="S499" s="1">
        <v>45565</v>
      </c>
      <c r="T499" s="1">
        <v>45562</v>
      </c>
      <c r="U499" s="1">
        <v>45565</v>
      </c>
      <c r="V499" s="1">
        <v>45565</v>
      </c>
      <c r="W499" t="s">
        <v>155</v>
      </c>
      <c r="X499" t="s">
        <v>221</v>
      </c>
      <c r="Y499">
        <v>12113</v>
      </c>
      <c r="Z499" t="s">
        <v>160</v>
      </c>
      <c r="AA499">
        <v>2</v>
      </c>
      <c r="AB499" t="s">
        <v>161</v>
      </c>
      <c r="AC499" t="s">
        <v>155</v>
      </c>
      <c r="AD499" t="s">
        <v>162</v>
      </c>
      <c r="AE499" t="s">
        <v>359</v>
      </c>
      <c r="AF499" t="s">
        <v>360</v>
      </c>
      <c r="AG499" t="s">
        <v>361</v>
      </c>
      <c r="AH499" t="s">
        <v>191</v>
      </c>
    </row>
    <row r="500" spans="1:34" x14ac:dyDescent="0.25">
      <c r="A500">
        <v>23271</v>
      </c>
      <c r="B500" t="s">
        <v>246</v>
      </c>
      <c r="C500" t="s">
        <v>252</v>
      </c>
      <c r="D500" t="s">
        <v>742</v>
      </c>
      <c r="E500" t="s">
        <v>926</v>
      </c>
      <c r="F500" t="s">
        <v>117</v>
      </c>
      <c r="G500" t="s">
        <v>95</v>
      </c>
      <c r="H500">
        <v>2300</v>
      </c>
      <c r="I500">
        <v>2300</v>
      </c>
      <c r="J500">
        <v>2381.58</v>
      </c>
      <c r="K500">
        <v>0</v>
      </c>
      <c r="L500">
        <v>0</v>
      </c>
      <c r="M500">
        <v>0</v>
      </c>
      <c r="N500">
        <v>2381.58</v>
      </c>
      <c r="O500">
        <v>2381.58</v>
      </c>
      <c r="P500" s="1">
        <v>45345</v>
      </c>
      <c r="Q500" s="1">
        <v>45331</v>
      </c>
      <c r="R500" s="1">
        <v>45565</v>
      </c>
      <c r="S500" s="1">
        <v>45565</v>
      </c>
      <c r="T500" s="1">
        <v>45562</v>
      </c>
      <c r="U500" s="1">
        <v>45565</v>
      </c>
      <c r="V500" s="1">
        <v>45565</v>
      </c>
      <c r="W500" t="s">
        <v>155</v>
      </c>
      <c r="X500" t="s">
        <v>221</v>
      </c>
      <c r="Y500">
        <v>12120</v>
      </c>
      <c r="Z500" t="s">
        <v>160</v>
      </c>
      <c r="AA500">
        <v>2</v>
      </c>
      <c r="AB500" t="s">
        <v>161</v>
      </c>
      <c r="AC500" t="s">
        <v>155</v>
      </c>
      <c r="AD500" t="s">
        <v>162</v>
      </c>
      <c r="AE500" t="s">
        <v>359</v>
      </c>
      <c r="AF500" t="s">
        <v>360</v>
      </c>
      <c r="AG500" t="s">
        <v>361</v>
      </c>
    </row>
    <row r="501" spans="1:34" x14ac:dyDescent="0.25">
      <c r="A501">
        <v>23812</v>
      </c>
      <c r="B501" t="s">
        <v>246</v>
      </c>
      <c r="C501" t="s">
        <v>1</v>
      </c>
      <c r="D501" t="s">
        <v>824</v>
      </c>
      <c r="E501" t="s">
        <v>955</v>
      </c>
      <c r="F501" t="s">
        <v>117</v>
      </c>
      <c r="G501" t="s">
        <v>190</v>
      </c>
      <c r="H501" s="2">
        <v>54666</v>
      </c>
      <c r="I501" s="2">
        <v>54666</v>
      </c>
      <c r="J501" s="2">
        <v>56452.68</v>
      </c>
      <c r="K501">
        <v>0</v>
      </c>
      <c r="L501">
        <v>0</v>
      </c>
      <c r="M501">
        <v>0</v>
      </c>
      <c r="N501" s="2">
        <v>56452.68</v>
      </c>
      <c r="O501" s="2">
        <v>56452.68</v>
      </c>
      <c r="P501" s="1">
        <v>45377</v>
      </c>
      <c r="Q501" s="1">
        <v>45371</v>
      </c>
      <c r="R501" s="1">
        <v>45565</v>
      </c>
      <c r="S501" s="1">
        <v>45565</v>
      </c>
      <c r="T501" s="1">
        <v>45558</v>
      </c>
      <c r="U501" s="1">
        <v>45559</v>
      </c>
      <c r="V501" s="1">
        <v>45559</v>
      </c>
      <c r="W501" t="s">
        <v>155</v>
      </c>
      <c r="X501" t="s">
        <v>221</v>
      </c>
      <c r="Y501">
        <v>12122</v>
      </c>
      <c r="Z501" t="s">
        <v>160</v>
      </c>
      <c r="AA501">
        <v>2</v>
      </c>
      <c r="AB501" t="s">
        <v>161</v>
      </c>
      <c r="AC501" t="s">
        <v>155</v>
      </c>
      <c r="AD501" t="s">
        <v>162</v>
      </c>
      <c r="AE501" t="s">
        <v>359</v>
      </c>
      <c r="AF501" t="s">
        <v>360</v>
      </c>
      <c r="AG501" t="s">
        <v>361</v>
      </c>
      <c r="AH501" t="s">
        <v>191</v>
      </c>
    </row>
    <row r="502" spans="1:34" x14ac:dyDescent="0.25">
      <c r="A502">
        <v>24068</v>
      </c>
      <c r="B502" t="s">
        <v>246</v>
      </c>
      <c r="C502" t="s">
        <v>1</v>
      </c>
      <c r="D502" t="s">
        <v>818</v>
      </c>
      <c r="E502" t="s">
        <v>958</v>
      </c>
      <c r="F502" t="s">
        <v>117</v>
      </c>
      <c r="G502" t="s">
        <v>190</v>
      </c>
      <c r="H502" s="2">
        <v>15000</v>
      </c>
      <c r="I502" s="2">
        <v>15000</v>
      </c>
      <c r="J502" s="2">
        <v>15490.25</v>
      </c>
      <c r="K502">
        <v>0</v>
      </c>
      <c r="L502">
        <v>0</v>
      </c>
      <c r="M502">
        <v>0</v>
      </c>
      <c r="N502" s="2">
        <v>15490.25</v>
      </c>
      <c r="O502" s="2">
        <v>15490.25</v>
      </c>
      <c r="P502" s="1">
        <v>45385</v>
      </c>
      <c r="Q502" s="1">
        <v>45373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155</v>
      </c>
      <c r="X502" t="s">
        <v>221</v>
      </c>
      <c r="Y502">
        <v>12124</v>
      </c>
      <c r="Z502" t="s">
        <v>160</v>
      </c>
      <c r="AA502">
        <v>2</v>
      </c>
      <c r="AB502" t="s">
        <v>161</v>
      </c>
      <c r="AC502" t="s">
        <v>155</v>
      </c>
      <c r="AD502" t="s">
        <v>162</v>
      </c>
      <c r="AE502" t="s">
        <v>359</v>
      </c>
      <c r="AF502" t="s">
        <v>360</v>
      </c>
      <c r="AG502" t="s">
        <v>361</v>
      </c>
    </row>
    <row r="503" spans="1:34" x14ac:dyDescent="0.25">
      <c r="A503">
        <v>24074</v>
      </c>
      <c r="B503" t="s">
        <v>246</v>
      </c>
      <c r="C503" t="s">
        <v>1</v>
      </c>
      <c r="D503" t="s">
        <v>818</v>
      </c>
      <c r="E503" t="s">
        <v>958</v>
      </c>
      <c r="F503" t="s">
        <v>117</v>
      </c>
      <c r="G503" t="s">
        <v>94</v>
      </c>
      <c r="H503" s="2">
        <v>5000</v>
      </c>
      <c r="I503" s="2">
        <v>5000</v>
      </c>
      <c r="J503" s="2">
        <v>5163.42</v>
      </c>
      <c r="K503">
        <v>0</v>
      </c>
      <c r="L503">
        <v>0</v>
      </c>
      <c r="M503">
        <v>0</v>
      </c>
      <c r="N503" s="2">
        <v>5163.42</v>
      </c>
      <c r="O503" s="2">
        <v>5163.42</v>
      </c>
      <c r="P503" s="1">
        <v>45385</v>
      </c>
      <c r="Q503" s="1">
        <v>45373</v>
      </c>
      <c r="R503" s="1">
        <v>45565</v>
      </c>
      <c r="S503" s="1">
        <v>45565</v>
      </c>
      <c r="T503" s="1">
        <v>45565</v>
      </c>
      <c r="U503" s="1">
        <v>45566</v>
      </c>
      <c r="V503" s="1">
        <v>45566</v>
      </c>
      <c r="W503" t="s">
        <v>155</v>
      </c>
      <c r="X503" t="s">
        <v>221</v>
      </c>
      <c r="Y503">
        <v>12123</v>
      </c>
      <c r="Z503" t="s">
        <v>160</v>
      </c>
      <c r="AA503">
        <v>2</v>
      </c>
      <c r="AB503" t="s">
        <v>161</v>
      </c>
      <c r="AC503" t="s">
        <v>155</v>
      </c>
      <c r="AD503" t="s">
        <v>162</v>
      </c>
      <c r="AE503" t="s">
        <v>359</v>
      </c>
      <c r="AF503" t="s">
        <v>360</v>
      </c>
      <c r="AG503" t="s">
        <v>361</v>
      </c>
    </row>
    <row r="504" spans="1:34" x14ac:dyDescent="0.25">
      <c r="A504">
        <v>24198</v>
      </c>
      <c r="B504" t="s">
        <v>246</v>
      </c>
      <c r="C504" t="s">
        <v>1</v>
      </c>
      <c r="D504" t="s">
        <v>775</v>
      </c>
      <c r="E504" t="s">
        <v>966</v>
      </c>
      <c r="F504" t="s">
        <v>117</v>
      </c>
      <c r="G504" t="s">
        <v>94</v>
      </c>
      <c r="H504" s="2">
        <v>5000</v>
      </c>
      <c r="I504" s="2">
        <v>5000</v>
      </c>
      <c r="J504" s="2">
        <v>5163.42</v>
      </c>
      <c r="K504">
        <v>0</v>
      </c>
      <c r="L504">
        <v>0</v>
      </c>
      <c r="M504">
        <v>0</v>
      </c>
      <c r="N504" s="2">
        <v>5163.42</v>
      </c>
      <c r="O504" s="2">
        <v>5163.42</v>
      </c>
      <c r="P504" s="1">
        <v>45383</v>
      </c>
      <c r="Q504" s="1">
        <v>45381</v>
      </c>
      <c r="R504" s="1">
        <v>45565</v>
      </c>
      <c r="S504" s="1">
        <v>45565</v>
      </c>
      <c r="T504" s="1">
        <v>45565</v>
      </c>
      <c r="U504" s="1">
        <v>45566</v>
      </c>
      <c r="V504" s="1">
        <v>45566</v>
      </c>
      <c r="W504" t="s">
        <v>155</v>
      </c>
      <c r="X504" t="s">
        <v>221</v>
      </c>
      <c r="Y504">
        <v>12126</v>
      </c>
      <c r="Z504" t="s">
        <v>160</v>
      </c>
      <c r="AA504">
        <v>2</v>
      </c>
      <c r="AB504" t="s">
        <v>161</v>
      </c>
      <c r="AC504" t="s">
        <v>155</v>
      </c>
      <c r="AD504" t="s">
        <v>162</v>
      </c>
      <c r="AE504" t="s">
        <v>359</v>
      </c>
      <c r="AF504" t="s">
        <v>360</v>
      </c>
      <c r="AG504" t="s">
        <v>361</v>
      </c>
    </row>
    <row r="505" spans="1:34" x14ac:dyDescent="0.25">
      <c r="A505">
        <v>24384</v>
      </c>
      <c r="B505" t="s">
        <v>246</v>
      </c>
      <c r="C505" t="s">
        <v>252</v>
      </c>
      <c r="D505" t="s">
        <v>738</v>
      </c>
      <c r="E505" t="s">
        <v>964</v>
      </c>
      <c r="F505" t="s">
        <v>117</v>
      </c>
      <c r="G505" t="s">
        <v>93</v>
      </c>
      <c r="H505" s="2">
        <v>600</v>
      </c>
      <c r="I505" s="2">
        <v>600</v>
      </c>
      <c r="J505" s="2">
        <v>618.79999999999995</v>
      </c>
      <c r="K505">
        <v>0</v>
      </c>
      <c r="L505">
        <v>0</v>
      </c>
      <c r="M505">
        <v>0</v>
      </c>
      <c r="N505" s="2">
        <v>618.79999999999995</v>
      </c>
      <c r="O505" s="2">
        <v>618.79999999999995</v>
      </c>
      <c r="P505" s="1">
        <v>45399</v>
      </c>
      <c r="Q505" s="1">
        <v>45391</v>
      </c>
      <c r="R505" s="1">
        <v>45565</v>
      </c>
      <c r="S505" s="1">
        <v>45565</v>
      </c>
      <c r="T505" s="1">
        <v>45565</v>
      </c>
      <c r="U505" s="1">
        <v>45566</v>
      </c>
      <c r="V505" s="1">
        <v>45566</v>
      </c>
      <c r="W505" t="s">
        <v>155</v>
      </c>
      <c r="X505" t="s">
        <v>221</v>
      </c>
      <c r="Y505">
        <v>12127</v>
      </c>
      <c r="Z505" t="s">
        <v>160</v>
      </c>
      <c r="AA505">
        <v>2</v>
      </c>
      <c r="AB505" t="s">
        <v>1037</v>
      </c>
      <c r="AC505" t="s">
        <v>155</v>
      </c>
      <c r="AD505" t="s">
        <v>162</v>
      </c>
      <c r="AE505" t="s">
        <v>359</v>
      </c>
      <c r="AF505" t="s">
        <v>360</v>
      </c>
      <c r="AG505" t="s">
        <v>361</v>
      </c>
    </row>
    <row r="506" spans="1:34" x14ac:dyDescent="0.25">
      <c r="A506">
        <v>25506</v>
      </c>
      <c r="B506" t="s">
        <v>246</v>
      </c>
      <c r="C506" t="s">
        <v>1</v>
      </c>
      <c r="D506" t="s">
        <v>286</v>
      </c>
      <c r="E506" t="s">
        <v>616</v>
      </c>
      <c r="F506" t="s">
        <v>117</v>
      </c>
      <c r="G506" t="s">
        <v>208</v>
      </c>
      <c r="H506" s="2">
        <v>15000</v>
      </c>
      <c r="I506" s="2">
        <v>15000</v>
      </c>
      <c r="J506" s="2">
        <v>15700.66</v>
      </c>
      <c r="K506">
        <v>0</v>
      </c>
      <c r="L506">
        <v>0</v>
      </c>
      <c r="M506">
        <v>0</v>
      </c>
      <c r="N506" s="2">
        <v>15700.66</v>
      </c>
      <c r="O506" s="2">
        <v>15700.66</v>
      </c>
      <c r="P506" s="1">
        <v>45484</v>
      </c>
      <c r="Q506" s="1">
        <v>45186</v>
      </c>
      <c r="R506" s="1">
        <v>45565</v>
      </c>
      <c r="S506" s="1">
        <v>45565</v>
      </c>
      <c r="T506" s="1">
        <v>45565</v>
      </c>
      <c r="U506" s="1">
        <v>45566</v>
      </c>
      <c r="V506" s="1">
        <v>45566</v>
      </c>
      <c r="W506" t="s">
        <v>155</v>
      </c>
      <c r="X506" t="s">
        <v>221</v>
      </c>
      <c r="Y506">
        <v>12106</v>
      </c>
      <c r="Z506" t="s">
        <v>160</v>
      </c>
      <c r="AA506">
        <v>2</v>
      </c>
      <c r="AB506" t="s">
        <v>161</v>
      </c>
      <c r="AC506" t="s">
        <v>155</v>
      </c>
      <c r="AD506" t="s">
        <v>162</v>
      </c>
      <c r="AE506" t="s">
        <v>359</v>
      </c>
      <c r="AF506" t="s">
        <v>360</v>
      </c>
      <c r="AG506" t="s">
        <v>361</v>
      </c>
      <c r="AH506" t="s">
        <v>191</v>
      </c>
    </row>
    <row r="507" spans="1:34" x14ac:dyDescent="0.25">
      <c r="A507">
        <v>25527</v>
      </c>
      <c r="B507" t="s">
        <v>246</v>
      </c>
      <c r="C507" t="s">
        <v>1</v>
      </c>
      <c r="D507" t="s">
        <v>286</v>
      </c>
      <c r="E507" t="s">
        <v>616</v>
      </c>
      <c r="F507" t="s">
        <v>117</v>
      </c>
      <c r="G507" t="s">
        <v>97</v>
      </c>
      <c r="H507" s="2">
        <v>5200</v>
      </c>
      <c r="I507" s="2">
        <v>5200</v>
      </c>
      <c r="J507" s="2">
        <v>5442.9</v>
      </c>
      <c r="K507">
        <v>0</v>
      </c>
      <c r="L507">
        <v>0</v>
      </c>
      <c r="M507">
        <v>0</v>
      </c>
      <c r="N507" s="2">
        <v>5442.9</v>
      </c>
      <c r="O507" s="2">
        <v>5442.9</v>
      </c>
      <c r="P507" s="1">
        <v>45484</v>
      </c>
      <c r="Q507" s="1">
        <v>45186</v>
      </c>
      <c r="R507" s="1">
        <v>45565</v>
      </c>
      <c r="S507" s="1">
        <v>45565</v>
      </c>
      <c r="T507" s="1">
        <v>45565</v>
      </c>
      <c r="U507" s="1">
        <v>45566</v>
      </c>
      <c r="V507" s="1">
        <v>45566</v>
      </c>
      <c r="W507" t="s">
        <v>155</v>
      </c>
      <c r="X507" t="s">
        <v>221</v>
      </c>
      <c r="Y507">
        <v>12105</v>
      </c>
      <c r="Z507" t="s">
        <v>160</v>
      </c>
      <c r="AA507">
        <v>2</v>
      </c>
      <c r="AB507" t="s">
        <v>161</v>
      </c>
      <c r="AC507" t="s">
        <v>155</v>
      </c>
      <c r="AD507" t="s">
        <v>162</v>
      </c>
      <c r="AE507" t="s">
        <v>359</v>
      </c>
      <c r="AF507" t="s">
        <v>360</v>
      </c>
      <c r="AG507" t="s">
        <v>361</v>
      </c>
    </row>
    <row r="508" spans="1:34" x14ac:dyDescent="0.25">
      <c r="A508">
        <v>17173</v>
      </c>
      <c r="B508" t="s">
        <v>246</v>
      </c>
      <c r="C508" t="s">
        <v>1</v>
      </c>
      <c r="D508" t="s">
        <v>204</v>
      </c>
      <c r="E508" t="s">
        <v>411</v>
      </c>
      <c r="F508" t="s">
        <v>117</v>
      </c>
      <c r="G508" t="s">
        <v>102</v>
      </c>
      <c r="H508" s="2">
        <v>4000</v>
      </c>
      <c r="I508" s="2">
        <v>4000</v>
      </c>
      <c r="J508" s="2">
        <v>4220.9799999999996</v>
      </c>
      <c r="K508">
        <v>0</v>
      </c>
      <c r="L508">
        <v>0</v>
      </c>
      <c r="M508">
        <v>0</v>
      </c>
      <c r="N508" s="2">
        <v>4220.9799999999996</v>
      </c>
      <c r="O508" s="2">
        <v>4220.9799999999996</v>
      </c>
      <c r="P508" s="1">
        <v>45140</v>
      </c>
      <c r="Q508" s="1">
        <v>45129</v>
      </c>
      <c r="R508" s="1">
        <v>45565</v>
      </c>
      <c r="S508" s="1">
        <v>45565</v>
      </c>
      <c r="T508" s="1">
        <v>45555</v>
      </c>
      <c r="U508" s="1">
        <v>45558</v>
      </c>
      <c r="V508" s="1">
        <v>45558</v>
      </c>
      <c r="W508" t="s">
        <v>155</v>
      </c>
      <c r="X508" t="s">
        <v>221</v>
      </c>
      <c r="Y508">
        <v>12100</v>
      </c>
      <c r="Z508" t="s">
        <v>160</v>
      </c>
      <c r="AA508">
        <v>2</v>
      </c>
      <c r="AB508" t="s">
        <v>161</v>
      </c>
      <c r="AC508" t="s">
        <v>155</v>
      </c>
      <c r="AD508" t="s">
        <v>162</v>
      </c>
      <c r="AE508" t="s">
        <v>359</v>
      </c>
      <c r="AF508" t="s">
        <v>360</v>
      </c>
      <c r="AG508" t="s">
        <v>361</v>
      </c>
    </row>
    <row r="509" spans="1:34" x14ac:dyDescent="0.25">
      <c r="A509">
        <v>16745</v>
      </c>
      <c r="B509" t="s">
        <v>246</v>
      </c>
      <c r="C509" t="s">
        <v>1</v>
      </c>
      <c r="D509" t="s">
        <v>284</v>
      </c>
      <c r="E509" t="s">
        <v>367</v>
      </c>
      <c r="F509" t="s">
        <v>117</v>
      </c>
      <c r="G509" t="s">
        <v>103</v>
      </c>
      <c r="H509" s="2">
        <v>1000</v>
      </c>
      <c r="I509" s="2">
        <v>1000</v>
      </c>
      <c r="J509" s="2">
        <v>1061.49</v>
      </c>
      <c r="K509">
        <v>0</v>
      </c>
      <c r="L509">
        <v>0</v>
      </c>
      <c r="M509">
        <v>0</v>
      </c>
      <c r="N509" s="2">
        <v>1061.49</v>
      </c>
      <c r="O509" s="2">
        <v>1061.49</v>
      </c>
      <c r="P509" s="1">
        <v>45110</v>
      </c>
      <c r="Q509" s="1">
        <v>45094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155</v>
      </c>
      <c r="X509" t="s">
        <v>221</v>
      </c>
      <c r="Y509">
        <v>12099</v>
      </c>
      <c r="Z509" t="s">
        <v>160</v>
      </c>
      <c r="AA509">
        <v>2</v>
      </c>
      <c r="AB509" t="s">
        <v>161</v>
      </c>
      <c r="AC509" t="s">
        <v>155</v>
      </c>
      <c r="AD509" t="s">
        <v>162</v>
      </c>
      <c r="AE509" t="s">
        <v>359</v>
      </c>
      <c r="AF509" t="s">
        <v>360</v>
      </c>
      <c r="AG509" t="s">
        <v>361</v>
      </c>
    </row>
    <row r="510" spans="1:34" x14ac:dyDescent="0.25">
      <c r="A510">
        <v>16030</v>
      </c>
      <c r="B510" t="s">
        <v>246</v>
      </c>
      <c r="C510" t="s">
        <v>1</v>
      </c>
      <c r="D510" t="s">
        <v>202</v>
      </c>
      <c r="E510" t="s">
        <v>294</v>
      </c>
      <c r="F510" t="s">
        <v>117</v>
      </c>
      <c r="G510" t="s">
        <v>106</v>
      </c>
      <c r="H510" s="2">
        <v>1500</v>
      </c>
      <c r="I510" s="2">
        <v>1500</v>
      </c>
      <c r="J510" s="2">
        <v>1594.52</v>
      </c>
      <c r="K510">
        <v>0</v>
      </c>
      <c r="L510">
        <v>0</v>
      </c>
      <c r="M510">
        <v>0</v>
      </c>
      <c r="N510" s="2">
        <v>1594.52</v>
      </c>
      <c r="O510" s="2">
        <v>1594.52</v>
      </c>
      <c r="P510" s="1">
        <v>45057</v>
      </c>
      <c r="Q510" s="1">
        <v>45052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155</v>
      </c>
      <c r="X510" t="s">
        <v>221</v>
      </c>
      <c r="Y510">
        <v>12093</v>
      </c>
      <c r="Z510" t="s">
        <v>160</v>
      </c>
      <c r="AA510">
        <v>2</v>
      </c>
      <c r="AB510" t="s">
        <v>161</v>
      </c>
      <c r="AC510" t="s">
        <v>155</v>
      </c>
      <c r="AD510" t="s">
        <v>162</v>
      </c>
      <c r="AE510" t="s">
        <v>359</v>
      </c>
      <c r="AF510" t="s">
        <v>360</v>
      </c>
      <c r="AG510" t="s">
        <v>361</v>
      </c>
    </row>
    <row r="511" spans="1:34" x14ac:dyDescent="0.25">
      <c r="A511">
        <v>24672</v>
      </c>
      <c r="B511" t="s">
        <v>246</v>
      </c>
      <c r="C511" t="s">
        <v>1</v>
      </c>
      <c r="D511" t="s">
        <v>830</v>
      </c>
      <c r="E511" t="s">
        <v>1029</v>
      </c>
      <c r="F511" t="s">
        <v>117</v>
      </c>
      <c r="G511" t="s">
        <v>96</v>
      </c>
      <c r="H511" s="2">
        <v>1000</v>
      </c>
      <c r="I511" s="2">
        <v>1000</v>
      </c>
      <c r="J511" s="2">
        <v>1031.33</v>
      </c>
      <c r="K511">
        <v>0</v>
      </c>
      <c r="L511">
        <v>0</v>
      </c>
      <c r="M511">
        <v>0</v>
      </c>
      <c r="N511" s="2">
        <v>1031.33</v>
      </c>
      <c r="O511" s="2">
        <v>1031.33</v>
      </c>
      <c r="P511" s="1">
        <v>45412</v>
      </c>
      <c r="Q511" s="1">
        <v>45404</v>
      </c>
      <c r="R511" s="1">
        <v>45565</v>
      </c>
      <c r="S511" s="1">
        <v>45565</v>
      </c>
      <c r="T511" s="1">
        <v>45565</v>
      </c>
      <c r="U511" s="1">
        <v>45566</v>
      </c>
      <c r="V511" s="1">
        <v>45566</v>
      </c>
      <c r="W511" t="s">
        <v>155</v>
      </c>
      <c r="X511" t="s">
        <v>221</v>
      </c>
      <c r="Y511">
        <v>12130</v>
      </c>
      <c r="Z511" t="s">
        <v>160</v>
      </c>
      <c r="AA511">
        <v>2</v>
      </c>
      <c r="AB511" t="s">
        <v>1037</v>
      </c>
      <c r="AC511" t="s">
        <v>155</v>
      </c>
      <c r="AD511" t="s">
        <v>162</v>
      </c>
      <c r="AE511" t="s">
        <v>359</v>
      </c>
      <c r="AF511" t="s">
        <v>360</v>
      </c>
      <c r="AG511" t="s">
        <v>361</v>
      </c>
    </row>
    <row r="512" spans="1:34" x14ac:dyDescent="0.25">
      <c r="A512">
        <v>24763</v>
      </c>
      <c r="B512" t="s">
        <v>246</v>
      </c>
      <c r="C512" t="s">
        <v>1</v>
      </c>
      <c r="D512" t="s">
        <v>795</v>
      </c>
      <c r="E512" t="s">
        <v>1034</v>
      </c>
      <c r="F512" t="s">
        <v>117</v>
      </c>
      <c r="G512" t="s">
        <v>96</v>
      </c>
      <c r="H512" s="2">
        <v>6000</v>
      </c>
      <c r="I512" s="2">
        <v>6000</v>
      </c>
      <c r="J512" s="2">
        <v>6187.96</v>
      </c>
      <c r="K512">
        <v>0</v>
      </c>
      <c r="L512">
        <v>0</v>
      </c>
      <c r="M512">
        <v>0</v>
      </c>
      <c r="N512" s="2">
        <v>6187.96</v>
      </c>
      <c r="O512" s="2">
        <v>6187.96</v>
      </c>
      <c r="P512" s="1">
        <v>45412</v>
      </c>
      <c r="Q512" s="1">
        <v>45407</v>
      </c>
      <c r="R512" s="1">
        <v>45565</v>
      </c>
      <c r="S512" s="1">
        <v>45565</v>
      </c>
      <c r="T512" s="1">
        <v>45565</v>
      </c>
      <c r="U512" s="1">
        <v>45566</v>
      </c>
      <c r="V512" s="1">
        <v>45566</v>
      </c>
      <c r="W512" t="s">
        <v>155</v>
      </c>
      <c r="X512" t="s">
        <v>221</v>
      </c>
      <c r="Y512">
        <v>12132</v>
      </c>
      <c r="Z512" t="s">
        <v>160</v>
      </c>
      <c r="AA512">
        <v>2</v>
      </c>
      <c r="AB512" t="s">
        <v>1037</v>
      </c>
      <c r="AC512" t="s">
        <v>155</v>
      </c>
      <c r="AD512" t="s">
        <v>162</v>
      </c>
      <c r="AE512" t="s">
        <v>359</v>
      </c>
      <c r="AF512" t="s">
        <v>360</v>
      </c>
      <c r="AG512" t="s">
        <v>361</v>
      </c>
    </row>
    <row r="513" spans="1:34" x14ac:dyDescent="0.25">
      <c r="A513">
        <v>24696</v>
      </c>
      <c r="B513" t="s">
        <v>246</v>
      </c>
      <c r="C513" t="s">
        <v>1</v>
      </c>
      <c r="D513" t="s">
        <v>804</v>
      </c>
      <c r="E513" t="s">
        <v>1030</v>
      </c>
      <c r="F513" t="s">
        <v>117</v>
      </c>
      <c r="G513" t="s">
        <v>96</v>
      </c>
      <c r="H513" s="2">
        <v>1000</v>
      </c>
      <c r="I513" s="2">
        <v>1000</v>
      </c>
      <c r="J513" s="2">
        <v>1031.33</v>
      </c>
      <c r="K513">
        <v>0</v>
      </c>
      <c r="L513">
        <v>0</v>
      </c>
      <c r="M513">
        <v>0</v>
      </c>
      <c r="N513" s="2">
        <v>1031.33</v>
      </c>
      <c r="O513" s="2">
        <v>1031.33</v>
      </c>
      <c r="P513" s="1">
        <v>45408</v>
      </c>
      <c r="Q513" s="1">
        <v>45404</v>
      </c>
      <c r="R513" s="1">
        <v>45565</v>
      </c>
      <c r="S513" s="1">
        <v>45565</v>
      </c>
      <c r="T513" s="1">
        <v>45544</v>
      </c>
      <c r="U513" s="1">
        <v>45545</v>
      </c>
      <c r="V513" s="1">
        <v>45545</v>
      </c>
      <c r="W513" t="s">
        <v>155</v>
      </c>
      <c r="X513" t="s">
        <v>221</v>
      </c>
      <c r="Y513">
        <v>12131</v>
      </c>
      <c r="Z513" t="s">
        <v>160</v>
      </c>
      <c r="AA513">
        <v>2</v>
      </c>
      <c r="AB513" t="s">
        <v>1037</v>
      </c>
      <c r="AC513" t="s">
        <v>155</v>
      </c>
      <c r="AD513" t="s">
        <v>162</v>
      </c>
      <c r="AE513" t="s">
        <v>359</v>
      </c>
      <c r="AF513" t="s">
        <v>360</v>
      </c>
      <c r="AG513" t="s">
        <v>361</v>
      </c>
    </row>
    <row r="514" spans="1:34" x14ac:dyDescent="0.25">
      <c r="A514">
        <v>25141</v>
      </c>
      <c r="B514" t="s">
        <v>246</v>
      </c>
      <c r="C514" t="s">
        <v>1</v>
      </c>
      <c r="D514" t="s">
        <v>783</v>
      </c>
      <c r="E514" t="s">
        <v>1112</v>
      </c>
      <c r="F514" t="s">
        <v>117</v>
      </c>
      <c r="G514" t="s">
        <v>190</v>
      </c>
      <c r="H514" s="2">
        <v>40000</v>
      </c>
      <c r="I514" s="2">
        <v>40000</v>
      </c>
      <c r="J514" s="2">
        <v>40000</v>
      </c>
      <c r="K514">
        <v>0</v>
      </c>
      <c r="L514">
        <v>0</v>
      </c>
      <c r="M514">
        <v>0</v>
      </c>
      <c r="N514" s="2">
        <v>40000</v>
      </c>
      <c r="O514" s="2">
        <v>40000</v>
      </c>
      <c r="P514" s="1">
        <v>45453</v>
      </c>
      <c r="Q514" s="1">
        <v>45442</v>
      </c>
      <c r="R514" s="1">
        <v>45565</v>
      </c>
      <c r="S514" s="1">
        <v>45565</v>
      </c>
      <c r="T514" s="1">
        <v>45565</v>
      </c>
      <c r="U514" s="1">
        <v>45566</v>
      </c>
      <c r="V514" s="1">
        <v>45566</v>
      </c>
      <c r="W514" t="s">
        <v>155</v>
      </c>
      <c r="X514" t="s">
        <v>221</v>
      </c>
      <c r="Y514">
        <v>12136</v>
      </c>
      <c r="Z514" t="s">
        <v>160</v>
      </c>
      <c r="AA514">
        <v>2</v>
      </c>
      <c r="AB514" t="s">
        <v>1037</v>
      </c>
      <c r="AC514" t="s">
        <v>155</v>
      </c>
      <c r="AD514" t="s">
        <v>162</v>
      </c>
      <c r="AE514" t="s">
        <v>359</v>
      </c>
      <c r="AF514" t="s">
        <v>360</v>
      </c>
      <c r="AG514" t="s">
        <v>361</v>
      </c>
    </row>
    <row r="515" spans="1:34" x14ac:dyDescent="0.25">
      <c r="A515">
        <v>24900</v>
      </c>
      <c r="B515" t="s">
        <v>246</v>
      </c>
      <c r="C515" t="s">
        <v>1</v>
      </c>
      <c r="D515" t="s">
        <v>802</v>
      </c>
      <c r="E515" t="s">
        <v>1032</v>
      </c>
      <c r="F515" t="s">
        <v>117</v>
      </c>
      <c r="G515" t="s">
        <v>93</v>
      </c>
      <c r="H515" s="2">
        <v>6000</v>
      </c>
      <c r="I515" s="2">
        <v>6000</v>
      </c>
      <c r="J515" s="2">
        <v>6187.96</v>
      </c>
      <c r="K515">
        <v>0</v>
      </c>
      <c r="L515">
        <v>0</v>
      </c>
      <c r="M515">
        <v>0</v>
      </c>
      <c r="N515" s="2">
        <v>6187.96</v>
      </c>
      <c r="O515" s="2">
        <v>6187.96</v>
      </c>
      <c r="P515" s="1">
        <v>45421</v>
      </c>
      <c r="Q515" s="1">
        <v>45410</v>
      </c>
      <c r="R515" s="1">
        <v>45565</v>
      </c>
      <c r="S515" s="1">
        <v>45565</v>
      </c>
      <c r="T515" s="1">
        <v>45560</v>
      </c>
      <c r="U515" s="1">
        <v>45561</v>
      </c>
      <c r="V515" s="1">
        <v>45561</v>
      </c>
      <c r="W515" t="s">
        <v>155</v>
      </c>
      <c r="X515" t="s">
        <v>221</v>
      </c>
      <c r="Y515">
        <v>12133</v>
      </c>
      <c r="Z515" t="s">
        <v>160</v>
      </c>
      <c r="AA515">
        <v>2</v>
      </c>
      <c r="AB515" t="s">
        <v>1037</v>
      </c>
      <c r="AC515" t="s">
        <v>155</v>
      </c>
      <c r="AD515" t="s">
        <v>162</v>
      </c>
      <c r="AE515" t="s">
        <v>359</v>
      </c>
      <c r="AF515" t="s">
        <v>360</v>
      </c>
      <c r="AG515" t="s">
        <v>361</v>
      </c>
    </row>
    <row r="516" spans="1:34" x14ac:dyDescent="0.25">
      <c r="A516">
        <v>25145</v>
      </c>
      <c r="B516" t="s">
        <v>246</v>
      </c>
      <c r="C516" t="s">
        <v>1</v>
      </c>
      <c r="D516" t="s">
        <v>783</v>
      </c>
      <c r="E516" t="s">
        <v>1112</v>
      </c>
      <c r="F516" t="s">
        <v>117</v>
      </c>
      <c r="G516" t="s">
        <v>92</v>
      </c>
      <c r="H516" s="2">
        <v>5000</v>
      </c>
      <c r="I516" s="2">
        <v>5000</v>
      </c>
      <c r="J516" s="2">
        <v>5142.2700000000004</v>
      </c>
      <c r="K516">
        <v>0</v>
      </c>
      <c r="L516">
        <v>0</v>
      </c>
      <c r="M516">
        <v>0</v>
      </c>
      <c r="N516" s="2">
        <v>5142.2700000000004</v>
      </c>
      <c r="O516" s="2">
        <v>5142.2700000000004</v>
      </c>
      <c r="P516" s="1">
        <v>45453</v>
      </c>
      <c r="Q516" s="1">
        <v>45442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155</v>
      </c>
      <c r="X516" t="s">
        <v>221</v>
      </c>
      <c r="Y516">
        <v>12135</v>
      </c>
      <c r="Z516" t="s">
        <v>160</v>
      </c>
      <c r="AA516">
        <v>2</v>
      </c>
      <c r="AB516" t="s">
        <v>1037</v>
      </c>
      <c r="AC516" t="s">
        <v>155</v>
      </c>
      <c r="AD516" t="s">
        <v>162</v>
      </c>
      <c r="AE516" t="s">
        <v>359</v>
      </c>
      <c r="AF516" t="s">
        <v>360</v>
      </c>
      <c r="AG516" t="s">
        <v>361</v>
      </c>
    </row>
    <row r="517" spans="1:34" x14ac:dyDescent="0.25">
      <c r="A517">
        <v>25382</v>
      </c>
      <c r="B517" t="s">
        <v>246</v>
      </c>
      <c r="C517" t="s">
        <v>1</v>
      </c>
      <c r="D517" t="s">
        <v>200</v>
      </c>
      <c r="E517" t="s">
        <v>1150</v>
      </c>
      <c r="F517" t="s">
        <v>117</v>
      </c>
      <c r="G517" t="s">
        <v>93</v>
      </c>
      <c r="H517" s="2">
        <v>5000</v>
      </c>
      <c r="I517" s="2">
        <v>5000</v>
      </c>
      <c r="J517" s="2">
        <v>5115.8900000000003</v>
      </c>
      <c r="K517">
        <v>0</v>
      </c>
      <c r="L517">
        <v>0</v>
      </c>
      <c r="M517">
        <v>0</v>
      </c>
      <c r="N517" s="2">
        <v>5115.8900000000003</v>
      </c>
      <c r="O517" s="2">
        <v>5115.8900000000003</v>
      </c>
      <c r="P517" s="1">
        <v>45470</v>
      </c>
      <c r="Q517" s="1">
        <v>45461</v>
      </c>
      <c r="R517" s="1">
        <v>45565</v>
      </c>
      <c r="S517" s="1">
        <v>45565</v>
      </c>
      <c r="T517" s="1">
        <v>45548</v>
      </c>
      <c r="U517" s="1">
        <v>45551</v>
      </c>
      <c r="V517" s="1">
        <v>45551</v>
      </c>
      <c r="W517" t="s">
        <v>155</v>
      </c>
      <c r="X517" t="s">
        <v>221</v>
      </c>
      <c r="Y517">
        <v>12139</v>
      </c>
      <c r="Z517" t="s">
        <v>160</v>
      </c>
      <c r="AA517">
        <v>2</v>
      </c>
      <c r="AB517" t="s">
        <v>1037</v>
      </c>
      <c r="AC517" t="s">
        <v>155</v>
      </c>
      <c r="AD517" t="s">
        <v>162</v>
      </c>
      <c r="AE517" t="s">
        <v>359</v>
      </c>
      <c r="AF517" t="s">
        <v>360</v>
      </c>
      <c r="AG517" t="s">
        <v>361</v>
      </c>
    </row>
    <row r="518" spans="1:34" x14ac:dyDescent="0.25">
      <c r="A518">
        <v>25782</v>
      </c>
      <c r="B518" t="s">
        <v>246</v>
      </c>
      <c r="C518" t="s">
        <v>1</v>
      </c>
      <c r="D518" t="s">
        <v>753</v>
      </c>
      <c r="E518" t="s">
        <v>1201</v>
      </c>
      <c r="F518" t="s">
        <v>117</v>
      </c>
      <c r="G518" t="s">
        <v>164</v>
      </c>
      <c r="H518" s="2">
        <v>10000</v>
      </c>
      <c r="I518" s="2">
        <v>10000</v>
      </c>
      <c r="J518" s="2">
        <v>10144.290000000001</v>
      </c>
      <c r="K518">
        <v>0</v>
      </c>
      <c r="L518">
        <v>0</v>
      </c>
      <c r="M518">
        <v>0</v>
      </c>
      <c r="N518" s="2">
        <v>10144.290000000001</v>
      </c>
      <c r="O518" s="2">
        <v>10144.290000000001</v>
      </c>
      <c r="P518" s="1">
        <v>45510</v>
      </c>
      <c r="Q518" s="1">
        <v>45504</v>
      </c>
      <c r="R518" s="1">
        <v>45565</v>
      </c>
      <c r="S518" s="1">
        <v>45565</v>
      </c>
      <c r="T518" s="1">
        <v>45565</v>
      </c>
      <c r="U518" s="1">
        <v>45566</v>
      </c>
      <c r="V518" s="1">
        <v>45566</v>
      </c>
      <c r="W518" t="s">
        <v>155</v>
      </c>
      <c r="X518" t="s">
        <v>221</v>
      </c>
      <c r="Y518">
        <v>12142</v>
      </c>
      <c r="Z518" t="s">
        <v>160</v>
      </c>
      <c r="AA518">
        <v>2</v>
      </c>
      <c r="AB518" t="s">
        <v>1037</v>
      </c>
      <c r="AC518" t="s">
        <v>155</v>
      </c>
      <c r="AD518" t="s">
        <v>162</v>
      </c>
      <c r="AE518" t="s">
        <v>359</v>
      </c>
      <c r="AF518" t="s">
        <v>360</v>
      </c>
      <c r="AG518" t="s">
        <v>361</v>
      </c>
    </row>
    <row r="519" spans="1:34" x14ac:dyDescent="0.25">
      <c r="A519">
        <v>26157</v>
      </c>
      <c r="B519" t="s">
        <v>246</v>
      </c>
      <c r="C519" t="s">
        <v>1</v>
      </c>
      <c r="D519" t="s">
        <v>755</v>
      </c>
      <c r="E519" t="s">
        <v>1211</v>
      </c>
      <c r="F519" t="s">
        <v>117</v>
      </c>
      <c r="G519" t="s">
        <v>88</v>
      </c>
      <c r="H519" s="2">
        <v>15000</v>
      </c>
      <c r="I519" s="2">
        <v>15000</v>
      </c>
      <c r="J519" s="2">
        <v>15108.45</v>
      </c>
      <c r="K519">
        <v>0</v>
      </c>
      <c r="L519">
        <v>0</v>
      </c>
      <c r="M519">
        <v>0</v>
      </c>
      <c r="N519" s="2">
        <v>15108.45</v>
      </c>
      <c r="O519" s="2">
        <v>15108.45</v>
      </c>
      <c r="P519" s="1">
        <v>45537</v>
      </c>
      <c r="Q519" s="1">
        <v>45531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155</v>
      </c>
      <c r="X519" t="s">
        <v>221</v>
      </c>
      <c r="Y519">
        <v>12204</v>
      </c>
      <c r="Z519" t="s">
        <v>160</v>
      </c>
      <c r="AA519">
        <v>2</v>
      </c>
      <c r="AB519" t="s">
        <v>1037</v>
      </c>
      <c r="AC519" t="s">
        <v>155</v>
      </c>
      <c r="AD519" t="s">
        <v>162</v>
      </c>
      <c r="AE519" t="s">
        <v>359</v>
      </c>
      <c r="AF519" t="s">
        <v>360</v>
      </c>
      <c r="AG519" t="s">
        <v>361</v>
      </c>
    </row>
    <row r="520" spans="1:34" x14ac:dyDescent="0.25">
      <c r="A520">
        <v>28950</v>
      </c>
      <c r="B520" t="s">
        <v>246</v>
      </c>
      <c r="C520" t="s">
        <v>1</v>
      </c>
      <c r="D520" t="s">
        <v>839</v>
      </c>
      <c r="E520" t="s">
        <v>1148</v>
      </c>
      <c r="F520" t="s">
        <v>117</v>
      </c>
      <c r="G520" t="s">
        <v>88</v>
      </c>
      <c r="H520" s="2">
        <v>20463.54</v>
      </c>
      <c r="I520" s="2">
        <v>20463.54</v>
      </c>
      <c r="J520" s="2">
        <v>20463.54</v>
      </c>
      <c r="K520">
        <v>0</v>
      </c>
      <c r="L520">
        <v>0</v>
      </c>
      <c r="M520">
        <v>0</v>
      </c>
      <c r="N520" s="2">
        <v>20463.54</v>
      </c>
      <c r="O520" s="2">
        <v>20463.54</v>
      </c>
      <c r="P520" s="1">
        <v>45559</v>
      </c>
      <c r="Q520" s="1">
        <v>45555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155</v>
      </c>
      <c r="X520" t="s">
        <v>221</v>
      </c>
      <c r="Y520">
        <v>12474</v>
      </c>
      <c r="Z520" t="s">
        <v>160</v>
      </c>
      <c r="AA520">
        <v>2</v>
      </c>
      <c r="AB520" t="s">
        <v>1037</v>
      </c>
      <c r="AC520" t="s">
        <v>155</v>
      </c>
      <c r="AD520" t="s">
        <v>162</v>
      </c>
      <c r="AE520" t="s">
        <v>1276</v>
      </c>
      <c r="AF520" t="s">
        <v>1277</v>
      </c>
      <c r="AG520" t="s">
        <v>1278</v>
      </c>
    </row>
    <row r="521" spans="1:34" x14ac:dyDescent="0.25">
      <c r="A521">
        <v>25983</v>
      </c>
      <c r="B521" t="s">
        <v>246</v>
      </c>
      <c r="C521" t="s">
        <v>1</v>
      </c>
      <c r="D521" t="s">
        <v>715</v>
      </c>
      <c r="E521" t="s">
        <v>1206</v>
      </c>
      <c r="F521" t="s">
        <v>117</v>
      </c>
      <c r="G521" t="s">
        <v>88</v>
      </c>
      <c r="H521" s="2">
        <v>25000</v>
      </c>
      <c r="I521" s="2">
        <v>25000</v>
      </c>
      <c r="J521" s="2">
        <v>25180.75</v>
      </c>
      <c r="K521">
        <v>0</v>
      </c>
      <c r="L521">
        <v>0</v>
      </c>
      <c r="M521">
        <v>0</v>
      </c>
      <c r="N521" s="2">
        <v>25180.75</v>
      </c>
      <c r="O521" s="2">
        <v>25180.75</v>
      </c>
      <c r="P521" s="1">
        <v>45537</v>
      </c>
      <c r="Q521" s="1">
        <v>45522</v>
      </c>
      <c r="R521" s="1">
        <v>45565</v>
      </c>
      <c r="S521" s="1">
        <v>45565</v>
      </c>
      <c r="T521" s="1">
        <v>45565</v>
      </c>
      <c r="U521" s="1">
        <v>45566</v>
      </c>
      <c r="V521" s="1">
        <v>45566</v>
      </c>
      <c r="W521" t="s">
        <v>155</v>
      </c>
      <c r="X521" t="s">
        <v>221</v>
      </c>
      <c r="Y521">
        <v>12205</v>
      </c>
      <c r="Z521" t="s">
        <v>160</v>
      </c>
      <c r="AA521">
        <v>2</v>
      </c>
      <c r="AB521" t="s">
        <v>1037</v>
      </c>
      <c r="AC521" t="s">
        <v>155</v>
      </c>
      <c r="AD521" t="s">
        <v>162</v>
      </c>
      <c r="AE521" t="s">
        <v>359</v>
      </c>
      <c r="AF521" t="s">
        <v>360</v>
      </c>
      <c r="AG521" t="s">
        <v>361</v>
      </c>
    </row>
    <row r="522" spans="1:34" x14ac:dyDescent="0.25">
      <c r="A522">
        <v>27753</v>
      </c>
      <c r="B522" t="s">
        <v>246</v>
      </c>
      <c r="C522" t="s">
        <v>1</v>
      </c>
      <c r="D522" t="s">
        <v>814</v>
      </c>
      <c r="E522" t="s">
        <v>1208</v>
      </c>
      <c r="F522" t="s">
        <v>117</v>
      </c>
      <c r="G522" t="s">
        <v>92</v>
      </c>
      <c r="H522" s="2">
        <v>5000</v>
      </c>
      <c r="I522" s="2">
        <v>5000</v>
      </c>
      <c r="J522" s="2">
        <v>5071.2700000000004</v>
      </c>
      <c r="K522">
        <v>101.98</v>
      </c>
      <c r="L522">
        <v>13.6</v>
      </c>
      <c r="M522">
        <v>0</v>
      </c>
      <c r="N522" s="2">
        <v>5214.82</v>
      </c>
      <c r="O522" s="2">
        <v>5214.82</v>
      </c>
      <c r="P522" s="1">
        <v>45541</v>
      </c>
      <c r="Q522" s="1">
        <v>45535</v>
      </c>
      <c r="R522" s="1">
        <v>45565</v>
      </c>
      <c r="S522" s="1">
        <v>45569</v>
      </c>
      <c r="T522" s="1">
        <v>45569</v>
      </c>
      <c r="U522" s="1">
        <v>45572</v>
      </c>
      <c r="V522" s="1">
        <v>45573</v>
      </c>
      <c r="W522" t="s">
        <v>155</v>
      </c>
      <c r="X522" t="s">
        <v>159</v>
      </c>
      <c r="Z522" t="s">
        <v>160</v>
      </c>
      <c r="AA522">
        <v>2</v>
      </c>
      <c r="AB522" t="s">
        <v>1037</v>
      </c>
      <c r="AC522" t="s">
        <v>155</v>
      </c>
      <c r="AD522" t="s">
        <v>162</v>
      </c>
      <c r="AE522" t="s">
        <v>1276</v>
      </c>
      <c r="AF522" t="s">
        <v>1277</v>
      </c>
      <c r="AG522" t="s">
        <v>1278</v>
      </c>
      <c r="AH522" t="s">
        <v>191</v>
      </c>
    </row>
    <row r="523" spans="1:34" x14ac:dyDescent="0.25">
      <c r="A523">
        <v>27532</v>
      </c>
      <c r="B523" t="s">
        <v>246</v>
      </c>
      <c r="C523" t="s">
        <v>1</v>
      </c>
      <c r="D523" t="s">
        <v>789</v>
      </c>
      <c r="E523" t="s">
        <v>1210</v>
      </c>
      <c r="F523" t="s">
        <v>117</v>
      </c>
      <c r="G523" t="s">
        <v>88</v>
      </c>
      <c r="H523" s="2">
        <v>9433.5400000000009</v>
      </c>
      <c r="I523" s="2">
        <v>9433.5400000000009</v>
      </c>
      <c r="J523" s="2">
        <v>9501.74</v>
      </c>
      <c r="K523">
        <v>0</v>
      </c>
      <c r="L523">
        <v>0</v>
      </c>
      <c r="M523">
        <v>0</v>
      </c>
      <c r="N523" s="2">
        <v>9501.74</v>
      </c>
      <c r="O523" s="2">
        <v>9501.74</v>
      </c>
      <c r="P523" s="1">
        <v>45541</v>
      </c>
      <c r="Q523" s="1">
        <v>45533</v>
      </c>
      <c r="R523" s="1">
        <v>45565</v>
      </c>
      <c r="S523" s="1">
        <v>45565</v>
      </c>
      <c r="T523" s="1">
        <v>45565</v>
      </c>
      <c r="U523" s="1">
        <v>45566</v>
      </c>
      <c r="V523" s="1">
        <v>45566</v>
      </c>
      <c r="W523" t="s">
        <v>155</v>
      </c>
      <c r="X523" t="s">
        <v>221</v>
      </c>
      <c r="Y523">
        <v>12306</v>
      </c>
      <c r="Z523" t="s">
        <v>160</v>
      </c>
      <c r="AA523">
        <v>2</v>
      </c>
      <c r="AB523" t="s">
        <v>1037</v>
      </c>
      <c r="AC523" t="s">
        <v>155</v>
      </c>
      <c r="AD523" t="s">
        <v>162</v>
      </c>
      <c r="AE523" t="s">
        <v>1276</v>
      </c>
      <c r="AF523" t="s">
        <v>1277</v>
      </c>
      <c r="AG523" t="s">
        <v>1278</v>
      </c>
    </row>
    <row r="524" spans="1:34" x14ac:dyDescent="0.25">
      <c r="A524">
        <v>29196</v>
      </c>
      <c r="B524" t="s">
        <v>246</v>
      </c>
      <c r="C524" t="s">
        <v>1</v>
      </c>
      <c r="D524" t="s">
        <v>811</v>
      </c>
      <c r="E524" t="s">
        <v>1352</v>
      </c>
      <c r="F524" t="s">
        <v>117</v>
      </c>
      <c r="G524" t="s">
        <v>92</v>
      </c>
      <c r="H524" s="2">
        <v>4673.33</v>
      </c>
      <c r="I524" s="2">
        <v>4673.33</v>
      </c>
      <c r="J524" s="2">
        <v>4673.33</v>
      </c>
      <c r="K524">
        <v>0</v>
      </c>
      <c r="L524">
        <v>0</v>
      </c>
      <c r="M524">
        <v>0</v>
      </c>
      <c r="N524" s="2">
        <v>4673.33</v>
      </c>
      <c r="O524" s="2">
        <v>4673.33</v>
      </c>
      <c r="P524" s="1">
        <v>45572</v>
      </c>
      <c r="Q524" s="1">
        <v>45566</v>
      </c>
      <c r="R524" s="1">
        <v>45573</v>
      </c>
      <c r="S524" s="1">
        <v>45573</v>
      </c>
      <c r="T524" s="1">
        <v>45573</v>
      </c>
      <c r="U524" s="1">
        <v>45574</v>
      </c>
      <c r="V524" s="1">
        <v>45574</v>
      </c>
      <c r="W524" t="s">
        <v>155</v>
      </c>
      <c r="X524" t="s">
        <v>221</v>
      </c>
      <c r="Y524">
        <v>12511</v>
      </c>
      <c r="Z524" t="s">
        <v>160</v>
      </c>
      <c r="AA524">
        <v>2</v>
      </c>
      <c r="AB524" t="s">
        <v>1037</v>
      </c>
      <c r="AC524" t="s">
        <v>155</v>
      </c>
      <c r="AD524" t="s">
        <v>162</v>
      </c>
      <c r="AE524" t="s">
        <v>1276</v>
      </c>
      <c r="AF524" t="s">
        <v>1277</v>
      </c>
      <c r="AG524" t="s">
        <v>1278</v>
      </c>
    </row>
    <row r="525" spans="1:34" x14ac:dyDescent="0.25">
      <c r="A525">
        <v>24100</v>
      </c>
      <c r="B525" t="s">
        <v>246</v>
      </c>
      <c r="C525" t="s">
        <v>1</v>
      </c>
      <c r="D525" t="s">
        <v>796</v>
      </c>
      <c r="E525" t="s">
        <v>960</v>
      </c>
      <c r="F525" t="s">
        <v>117</v>
      </c>
      <c r="G525" t="s">
        <v>190</v>
      </c>
      <c r="H525" s="2">
        <v>18500</v>
      </c>
      <c r="I525" s="2">
        <v>18500</v>
      </c>
      <c r="J525" s="2">
        <v>19104.650000000001</v>
      </c>
      <c r="K525">
        <v>0</v>
      </c>
      <c r="L525">
        <v>0</v>
      </c>
      <c r="M525">
        <v>0</v>
      </c>
      <c r="N525" s="2">
        <v>19104.650000000001</v>
      </c>
      <c r="O525" s="2">
        <v>19104.650000000001</v>
      </c>
      <c r="P525" s="1">
        <v>45394</v>
      </c>
      <c r="Q525" s="1">
        <v>45366</v>
      </c>
      <c r="R525" s="1">
        <v>45575</v>
      </c>
      <c r="S525" s="1">
        <v>45575</v>
      </c>
      <c r="T525" s="1">
        <v>45572</v>
      </c>
      <c r="U525" s="1">
        <v>45573</v>
      </c>
      <c r="V525" s="1">
        <v>45574</v>
      </c>
      <c r="W525" t="s">
        <v>155</v>
      </c>
      <c r="X525" t="s">
        <v>221</v>
      </c>
      <c r="Y525">
        <v>12441</v>
      </c>
      <c r="Z525" t="s">
        <v>160</v>
      </c>
      <c r="AA525">
        <v>2</v>
      </c>
      <c r="AB525" t="s">
        <v>161</v>
      </c>
      <c r="AC525" t="s">
        <v>155</v>
      </c>
      <c r="AD525" t="s">
        <v>162</v>
      </c>
      <c r="AE525" t="s">
        <v>1276</v>
      </c>
      <c r="AF525" t="s">
        <v>1277</v>
      </c>
      <c r="AG525" t="s">
        <v>1278</v>
      </c>
      <c r="AH525" t="s">
        <v>191</v>
      </c>
    </row>
    <row r="526" spans="1:34" x14ac:dyDescent="0.25">
      <c r="A526">
        <v>24106</v>
      </c>
      <c r="B526" t="s">
        <v>246</v>
      </c>
      <c r="C526" t="s">
        <v>1</v>
      </c>
      <c r="D526" t="s">
        <v>796</v>
      </c>
      <c r="E526" t="s">
        <v>960</v>
      </c>
      <c r="F526" t="s">
        <v>117</v>
      </c>
      <c r="G526" t="s">
        <v>94</v>
      </c>
      <c r="H526" s="2">
        <v>6200</v>
      </c>
      <c r="I526" s="2">
        <v>6200</v>
      </c>
      <c r="J526" s="2">
        <v>6447.29</v>
      </c>
      <c r="K526">
        <v>0</v>
      </c>
      <c r="L526">
        <v>0</v>
      </c>
      <c r="M526">
        <v>0</v>
      </c>
      <c r="N526" s="2">
        <v>6447.29</v>
      </c>
      <c r="O526" s="2">
        <v>6447.29</v>
      </c>
      <c r="P526" s="1">
        <v>45394</v>
      </c>
      <c r="Q526" s="1">
        <v>45366</v>
      </c>
      <c r="R526" s="1">
        <v>45575</v>
      </c>
      <c r="S526" s="1">
        <v>45575</v>
      </c>
      <c r="T526" s="1">
        <v>45575</v>
      </c>
      <c r="U526" s="1">
        <v>45576</v>
      </c>
      <c r="V526" s="1">
        <v>45579</v>
      </c>
      <c r="W526" t="s">
        <v>155</v>
      </c>
      <c r="X526" t="s">
        <v>221</v>
      </c>
      <c r="Y526">
        <v>12440</v>
      </c>
      <c r="Z526" t="s">
        <v>160</v>
      </c>
      <c r="AA526">
        <v>2</v>
      </c>
      <c r="AB526" t="s">
        <v>161</v>
      </c>
      <c r="AC526" t="s">
        <v>155</v>
      </c>
      <c r="AD526" t="s">
        <v>162</v>
      </c>
      <c r="AE526" t="s">
        <v>1276</v>
      </c>
      <c r="AF526" t="s">
        <v>1277</v>
      </c>
      <c r="AG526" t="s">
        <v>1278</v>
      </c>
    </row>
    <row r="527" spans="1:34" x14ac:dyDescent="0.25">
      <c r="A527">
        <v>22549</v>
      </c>
      <c r="B527" t="s">
        <v>246</v>
      </c>
      <c r="C527" t="s">
        <v>252</v>
      </c>
      <c r="D527" t="s">
        <v>733</v>
      </c>
      <c r="E527" t="s">
        <v>885</v>
      </c>
      <c r="F527" t="s">
        <v>117</v>
      </c>
      <c r="G527" t="s">
        <v>100</v>
      </c>
      <c r="H527" s="2">
        <v>3500</v>
      </c>
      <c r="I527" s="2">
        <v>3500</v>
      </c>
      <c r="J527" s="2">
        <v>3660.61</v>
      </c>
      <c r="K527">
        <v>0</v>
      </c>
      <c r="L527">
        <v>0</v>
      </c>
      <c r="M527">
        <v>0</v>
      </c>
      <c r="N527" s="2">
        <v>3660.61</v>
      </c>
      <c r="O527" s="2">
        <v>3660.61</v>
      </c>
      <c r="P527" s="1">
        <v>45314</v>
      </c>
      <c r="Q527" s="1">
        <v>45301</v>
      </c>
      <c r="R527" s="1">
        <v>45575</v>
      </c>
      <c r="S527" s="1">
        <v>45575</v>
      </c>
      <c r="T527" s="1">
        <v>45575</v>
      </c>
      <c r="U527" s="1">
        <v>45576</v>
      </c>
      <c r="V527" s="1">
        <v>45579</v>
      </c>
      <c r="W527" t="s">
        <v>155</v>
      </c>
      <c r="X527" t="s">
        <v>221</v>
      </c>
      <c r="Y527">
        <v>12517</v>
      </c>
      <c r="Z527" t="s">
        <v>160</v>
      </c>
      <c r="AA527">
        <v>2</v>
      </c>
      <c r="AB527" t="s">
        <v>161</v>
      </c>
      <c r="AC527" t="s">
        <v>155</v>
      </c>
      <c r="AD527" t="s">
        <v>162</v>
      </c>
      <c r="AE527" t="s">
        <v>1276</v>
      </c>
      <c r="AF527" t="s">
        <v>1277</v>
      </c>
      <c r="AG527" t="s">
        <v>1278</v>
      </c>
    </row>
    <row r="528" spans="1:34" x14ac:dyDescent="0.25">
      <c r="A528">
        <v>20732</v>
      </c>
      <c r="B528" t="s">
        <v>246</v>
      </c>
      <c r="C528" t="s">
        <v>1</v>
      </c>
      <c r="D528" t="s">
        <v>289</v>
      </c>
      <c r="E528" t="s">
        <v>688</v>
      </c>
      <c r="F528" t="s">
        <v>117</v>
      </c>
      <c r="G528" t="s">
        <v>100</v>
      </c>
      <c r="H528" s="2">
        <v>5000</v>
      </c>
      <c r="I528" s="2">
        <v>5000</v>
      </c>
      <c r="J528" s="2">
        <v>5261.32</v>
      </c>
      <c r="K528">
        <v>0</v>
      </c>
      <c r="L528">
        <v>0</v>
      </c>
      <c r="M528">
        <v>0</v>
      </c>
      <c r="N528" s="2">
        <v>5261.32</v>
      </c>
      <c r="O528" s="2">
        <v>5261.32</v>
      </c>
      <c r="P528" s="1">
        <v>45240</v>
      </c>
      <c r="Q528" s="1">
        <v>45230</v>
      </c>
      <c r="R528" s="1">
        <v>45575</v>
      </c>
      <c r="S528" s="1">
        <v>45575</v>
      </c>
      <c r="T528" s="1">
        <v>45575</v>
      </c>
      <c r="U528" s="1">
        <v>45576</v>
      </c>
      <c r="V528" s="1">
        <v>45579</v>
      </c>
      <c r="W528" t="s">
        <v>155</v>
      </c>
      <c r="X528" t="s">
        <v>221</v>
      </c>
      <c r="Y528">
        <v>12515</v>
      </c>
      <c r="Z528" t="s">
        <v>160</v>
      </c>
      <c r="AA528">
        <v>2</v>
      </c>
      <c r="AB528" t="s">
        <v>161</v>
      </c>
      <c r="AC528" t="s">
        <v>155</v>
      </c>
      <c r="AD528" t="s">
        <v>162</v>
      </c>
      <c r="AE528" t="s">
        <v>1276</v>
      </c>
      <c r="AF528" t="s">
        <v>1277</v>
      </c>
      <c r="AG528" t="s">
        <v>1278</v>
      </c>
    </row>
    <row r="529" spans="1:34" x14ac:dyDescent="0.25">
      <c r="A529">
        <v>16080</v>
      </c>
      <c r="B529" t="s">
        <v>246</v>
      </c>
      <c r="C529" t="s">
        <v>1</v>
      </c>
      <c r="D529" t="s">
        <v>249</v>
      </c>
      <c r="E529" t="s">
        <v>250</v>
      </c>
      <c r="F529" t="s">
        <v>117</v>
      </c>
      <c r="G529" t="s">
        <v>105</v>
      </c>
      <c r="H529" s="2">
        <v>2400</v>
      </c>
      <c r="I529" s="2">
        <v>2400</v>
      </c>
      <c r="J529" s="2">
        <v>2569.02</v>
      </c>
      <c r="K529">
        <v>0</v>
      </c>
      <c r="L529">
        <v>0</v>
      </c>
      <c r="M529">
        <v>0</v>
      </c>
      <c r="N529" s="2">
        <v>2569.02</v>
      </c>
      <c r="O529" s="2">
        <v>2569.02</v>
      </c>
      <c r="P529" s="1">
        <v>45056</v>
      </c>
      <c r="Q529" s="1">
        <v>45052</v>
      </c>
      <c r="R529" s="1">
        <v>45575</v>
      </c>
      <c r="S529" s="1">
        <v>45575</v>
      </c>
      <c r="T529" s="1">
        <v>45574</v>
      </c>
      <c r="U529" s="1">
        <v>45575</v>
      </c>
      <c r="V529" s="1">
        <v>45579</v>
      </c>
      <c r="W529" t="s">
        <v>155</v>
      </c>
      <c r="X529" t="s">
        <v>221</v>
      </c>
      <c r="Y529">
        <v>12415</v>
      </c>
      <c r="Z529" t="s">
        <v>160</v>
      </c>
      <c r="AA529">
        <v>2</v>
      </c>
      <c r="AB529" t="s">
        <v>161</v>
      </c>
      <c r="AC529" t="s">
        <v>155</v>
      </c>
      <c r="AD529" t="s">
        <v>162</v>
      </c>
      <c r="AE529" t="s">
        <v>1276</v>
      </c>
      <c r="AF529" t="s">
        <v>1277</v>
      </c>
      <c r="AG529" t="s">
        <v>1278</v>
      </c>
    </row>
    <row r="530" spans="1:34" x14ac:dyDescent="0.25">
      <c r="A530">
        <v>16604</v>
      </c>
      <c r="B530" t="s">
        <v>246</v>
      </c>
      <c r="C530" t="s">
        <v>1</v>
      </c>
      <c r="D530" t="s">
        <v>201</v>
      </c>
      <c r="E530" t="s">
        <v>290</v>
      </c>
      <c r="F530" t="s">
        <v>117</v>
      </c>
      <c r="G530" t="s">
        <v>108</v>
      </c>
      <c r="H530" s="2">
        <v>1000</v>
      </c>
      <c r="I530" s="2">
        <v>1000</v>
      </c>
      <c r="J530" s="2">
        <v>1070.43</v>
      </c>
      <c r="K530">
        <v>0</v>
      </c>
      <c r="L530">
        <v>0</v>
      </c>
      <c r="M530">
        <v>0</v>
      </c>
      <c r="N530" s="2">
        <v>1070.43</v>
      </c>
      <c r="O530" s="2">
        <v>1070.43</v>
      </c>
      <c r="P530" s="1">
        <v>45083</v>
      </c>
      <c r="Q530" s="1">
        <v>45062</v>
      </c>
      <c r="R530" s="1">
        <v>45575</v>
      </c>
      <c r="S530" s="1">
        <v>45575</v>
      </c>
      <c r="T530" s="1">
        <v>45575</v>
      </c>
      <c r="U530" s="1">
        <v>45576</v>
      </c>
      <c r="V530" s="1">
        <v>45579</v>
      </c>
      <c r="W530" t="s">
        <v>155</v>
      </c>
      <c r="X530" t="s">
        <v>221</v>
      </c>
      <c r="Y530">
        <v>12419</v>
      </c>
      <c r="Z530" t="s">
        <v>160</v>
      </c>
      <c r="AA530">
        <v>2</v>
      </c>
      <c r="AB530" t="s">
        <v>161</v>
      </c>
      <c r="AC530" t="s">
        <v>155</v>
      </c>
      <c r="AD530" t="s">
        <v>162</v>
      </c>
      <c r="AE530" t="s">
        <v>1276</v>
      </c>
      <c r="AF530" t="s">
        <v>1277</v>
      </c>
      <c r="AG530" t="s">
        <v>1278</v>
      </c>
    </row>
    <row r="531" spans="1:34" x14ac:dyDescent="0.25">
      <c r="A531">
        <v>16174</v>
      </c>
      <c r="B531" t="s">
        <v>246</v>
      </c>
      <c r="C531" t="s">
        <v>252</v>
      </c>
      <c r="D531" t="s">
        <v>259</v>
      </c>
      <c r="E531" t="s">
        <v>260</v>
      </c>
      <c r="F531" t="s">
        <v>117</v>
      </c>
      <c r="G531" t="s">
        <v>105</v>
      </c>
      <c r="H531" s="2">
        <v>1290</v>
      </c>
      <c r="I531" s="2">
        <v>1290</v>
      </c>
      <c r="J531" s="2">
        <v>1380.85</v>
      </c>
      <c r="K531">
        <v>0</v>
      </c>
      <c r="L531">
        <v>0</v>
      </c>
      <c r="M531">
        <v>0</v>
      </c>
      <c r="N531" s="2">
        <v>1380.85</v>
      </c>
      <c r="O531" s="2">
        <v>1380.85</v>
      </c>
      <c r="P531" s="1">
        <v>45063</v>
      </c>
      <c r="Q531" s="1">
        <v>45054</v>
      </c>
      <c r="R531" s="1">
        <v>45575</v>
      </c>
      <c r="S531" s="1">
        <v>45575</v>
      </c>
      <c r="T531" s="1">
        <v>45575</v>
      </c>
      <c r="U531" s="1">
        <v>45576</v>
      </c>
      <c r="V531" s="1">
        <v>45579</v>
      </c>
      <c r="W531" t="s">
        <v>155</v>
      </c>
      <c r="X531" t="s">
        <v>221</v>
      </c>
      <c r="Y531">
        <v>12516</v>
      </c>
      <c r="Z531" t="s">
        <v>160</v>
      </c>
      <c r="AA531">
        <v>2</v>
      </c>
      <c r="AB531" t="s">
        <v>161</v>
      </c>
      <c r="AC531" t="s">
        <v>155</v>
      </c>
      <c r="AD531" t="s">
        <v>162</v>
      </c>
      <c r="AE531" t="s">
        <v>1276</v>
      </c>
      <c r="AF531" t="s">
        <v>1277</v>
      </c>
      <c r="AG531" t="s">
        <v>1278</v>
      </c>
    </row>
    <row r="532" spans="1:34" x14ac:dyDescent="0.25">
      <c r="A532">
        <v>16114</v>
      </c>
      <c r="B532" t="s">
        <v>246</v>
      </c>
      <c r="C532" t="s">
        <v>1</v>
      </c>
      <c r="D532" t="s">
        <v>205</v>
      </c>
      <c r="E532" t="s">
        <v>247</v>
      </c>
      <c r="F532" t="s">
        <v>117</v>
      </c>
      <c r="G532" t="s">
        <v>108</v>
      </c>
      <c r="H532" s="2">
        <v>2500</v>
      </c>
      <c r="I532" s="2">
        <v>2500</v>
      </c>
      <c r="J532" s="2">
        <v>2676.06</v>
      </c>
      <c r="K532">
        <v>0</v>
      </c>
      <c r="L532">
        <v>0</v>
      </c>
      <c r="M532">
        <v>0</v>
      </c>
      <c r="N532" s="2">
        <v>2676.06</v>
      </c>
      <c r="O532" s="2">
        <v>2676.06</v>
      </c>
      <c r="P532" s="1">
        <v>45063</v>
      </c>
      <c r="Q532" s="1">
        <v>45052</v>
      </c>
      <c r="R532" s="1">
        <v>45575</v>
      </c>
      <c r="S532" s="1">
        <v>45575</v>
      </c>
      <c r="T532" s="1">
        <v>45566</v>
      </c>
      <c r="U532" s="1">
        <v>45567</v>
      </c>
      <c r="V532" s="1">
        <v>45573</v>
      </c>
      <c r="W532" t="s">
        <v>155</v>
      </c>
      <c r="X532" t="s">
        <v>159</v>
      </c>
      <c r="Z532" t="s">
        <v>160</v>
      </c>
      <c r="AA532">
        <v>2</v>
      </c>
      <c r="AB532" t="s">
        <v>161</v>
      </c>
      <c r="AC532" t="s">
        <v>155</v>
      </c>
      <c r="AD532" t="s">
        <v>162</v>
      </c>
      <c r="AE532" t="s">
        <v>1276</v>
      </c>
      <c r="AF532" t="s">
        <v>1277</v>
      </c>
      <c r="AG532" t="s">
        <v>1278</v>
      </c>
      <c r="AH532" t="s">
        <v>191</v>
      </c>
    </row>
    <row r="533" spans="1:34" x14ac:dyDescent="0.25">
      <c r="A533">
        <v>17262</v>
      </c>
      <c r="B533" t="s">
        <v>246</v>
      </c>
      <c r="C533" t="s">
        <v>252</v>
      </c>
      <c r="D533" t="s">
        <v>258</v>
      </c>
      <c r="E533" t="s">
        <v>422</v>
      </c>
      <c r="F533" t="s">
        <v>117</v>
      </c>
      <c r="G533" t="s">
        <v>102</v>
      </c>
      <c r="H533" s="2">
        <v>1800</v>
      </c>
      <c r="I533" s="2">
        <v>1800</v>
      </c>
      <c r="J533" s="2">
        <v>1899.13</v>
      </c>
      <c r="K533">
        <v>0</v>
      </c>
      <c r="L533">
        <v>0</v>
      </c>
      <c r="M533">
        <v>0</v>
      </c>
      <c r="N533" s="2">
        <v>1899.13</v>
      </c>
      <c r="O533" s="2">
        <v>1899.13</v>
      </c>
      <c r="P533" s="1">
        <v>45148</v>
      </c>
      <c r="Q533" s="1">
        <v>45140</v>
      </c>
      <c r="R533" s="1">
        <v>45575</v>
      </c>
      <c r="S533" s="1">
        <v>45575</v>
      </c>
      <c r="T533" s="1">
        <v>45572</v>
      </c>
      <c r="U533" s="1">
        <v>45573</v>
      </c>
      <c r="V533" s="1">
        <v>45574</v>
      </c>
      <c r="W533" t="s">
        <v>155</v>
      </c>
      <c r="X533" t="s">
        <v>221</v>
      </c>
      <c r="Y533">
        <v>12507</v>
      </c>
      <c r="Z533" t="s">
        <v>160</v>
      </c>
      <c r="AA533">
        <v>2</v>
      </c>
      <c r="AB533" t="s">
        <v>161</v>
      </c>
      <c r="AC533" t="s">
        <v>155</v>
      </c>
      <c r="AD533" t="s">
        <v>162</v>
      </c>
      <c r="AE533" t="s">
        <v>1276</v>
      </c>
      <c r="AF533" t="s">
        <v>1277</v>
      </c>
      <c r="AG533" t="s">
        <v>1278</v>
      </c>
    </row>
    <row r="534" spans="1:34" x14ac:dyDescent="0.25">
      <c r="A534">
        <v>17306</v>
      </c>
      <c r="B534" t="s">
        <v>246</v>
      </c>
      <c r="C534" t="s">
        <v>1</v>
      </c>
      <c r="D534" t="s">
        <v>196</v>
      </c>
      <c r="E534" t="s">
        <v>435</v>
      </c>
      <c r="F534" t="s">
        <v>117</v>
      </c>
      <c r="G534" t="s">
        <v>101</v>
      </c>
      <c r="H534" s="2">
        <v>5000</v>
      </c>
      <c r="I534" s="2">
        <v>5000</v>
      </c>
      <c r="J534" s="2">
        <v>5275.37</v>
      </c>
      <c r="K534">
        <v>0</v>
      </c>
      <c r="L534">
        <v>0</v>
      </c>
      <c r="M534">
        <v>0</v>
      </c>
      <c r="N534" s="2">
        <v>5275.37</v>
      </c>
      <c r="O534" s="2">
        <v>5275.37</v>
      </c>
      <c r="P534" s="1">
        <v>45154</v>
      </c>
      <c r="Q534" s="1">
        <v>45145</v>
      </c>
      <c r="R534" s="1">
        <v>45575</v>
      </c>
      <c r="S534" s="1">
        <v>45575</v>
      </c>
      <c r="T534" s="1">
        <v>45575</v>
      </c>
      <c r="U534" s="1">
        <v>45576</v>
      </c>
      <c r="V534" s="1">
        <v>45579</v>
      </c>
      <c r="W534" t="s">
        <v>155</v>
      </c>
      <c r="X534" t="s">
        <v>221</v>
      </c>
      <c r="Y534">
        <v>12423</v>
      </c>
      <c r="Z534" t="s">
        <v>160</v>
      </c>
      <c r="AA534">
        <v>2</v>
      </c>
      <c r="AB534" t="s">
        <v>161</v>
      </c>
      <c r="AC534" t="s">
        <v>155</v>
      </c>
      <c r="AD534" t="s">
        <v>162</v>
      </c>
      <c r="AE534" t="s">
        <v>1276</v>
      </c>
      <c r="AF534" t="s">
        <v>1277</v>
      </c>
      <c r="AG534" t="s">
        <v>1278</v>
      </c>
    </row>
    <row r="535" spans="1:34" x14ac:dyDescent="0.25">
      <c r="A535">
        <v>17593</v>
      </c>
      <c r="B535" t="s">
        <v>246</v>
      </c>
      <c r="C535" t="s">
        <v>1</v>
      </c>
      <c r="D535" t="s">
        <v>195</v>
      </c>
      <c r="E535" t="s">
        <v>596</v>
      </c>
      <c r="F535" t="s">
        <v>117</v>
      </c>
      <c r="G535" t="s">
        <v>102</v>
      </c>
      <c r="H535" s="2">
        <v>5000</v>
      </c>
      <c r="I535" s="2">
        <v>5000</v>
      </c>
      <c r="J535" s="2">
        <v>5275.37</v>
      </c>
      <c r="K535">
        <v>0</v>
      </c>
      <c r="L535">
        <v>0</v>
      </c>
      <c r="M535">
        <v>0</v>
      </c>
      <c r="N535" s="2">
        <v>5275.37</v>
      </c>
      <c r="O535" s="2">
        <v>5275.37</v>
      </c>
      <c r="P535" s="1">
        <v>45173</v>
      </c>
      <c r="Q535" s="1">
        <v>45168</v>
      </c>
      <c r="R535" s="1">
        <v>45575</v>
      </c>
      <c r="S535" s="1">
        <v>45575</v>
      </c>
      <c r="T535" s="1">
        <v>45575</v>
      </c>
      <c r="U535" s="1">
        <v>45576</v>
      </c>
      <c r="V535" s="1">
        <v>45579</v>
      </c>
      <c r="W535" t="s">
        <v>155</v>
      </c>
      <c r="X535" t="s">
        <v>221</v>
      </c>
      <c r="Y535">
        <v>12424</v>
      </c>
      <c r="Z535" t="s">
        <v>160</v>
      </c>
      <c r="AA535">
        <v>2</v>
      </c>
      <c r="AB535" t="s">
        <v>161</v>
      </c>
      <c r="AC535" t="s">
        <v>155</v>
      </c>
      <c r="AD535" t="s">
        <v>162</v>
      </c>
      <c r="AE535" t="s">
        <v>1276</v>
      </c>
      <c r="AF535" t="s">
        <v>1277</v>
      </c>
      <c r="AG535" t="s">
        <v>1278</v>
      </c>
    </row>
    <row r="536" spans="1:34" x14ac:dyDescent="0.25">
      <c r="A536">
        <v>16281</v>
      </c>
      <c r="B536" t="s">
        <v>246</v>
      </c>
      <c r="C536" t="s">
        <v>1</v>
      </c>
      <c r="D536" t="s">
        <v>199</v>
      </c>
      <c r="E536" t="s">
        <v>292</v>
      </c>
      <c r="F536" t="s">
        <v>117</v>
      </c>
      <c r="G536" t="s">
        <v>108</v>
      </c>
      <c r="H536" s="2">
        <v>3000</v>
      </c>
      <c r="I536" s="2">
        <v>3000</v>
      </c>
      <c r="J536" s="2">
        <v>3211.28</v>
      </c>
      <c r="K536">
        <v>0</v>
      </c>
      <c r="L536">
        <v>0</v>
      </c>
      <c r="M536">
        <v>0</v>
      </c>
      <c r="N536" s="2">
        <v>3211.28</v>
      </c>
      <c r="O536" s="2">
        <v>3211.28</v>
      </c>
      <c r="P536" s="1">
        <v>45077</v>
      </c>
      <c r="Q536" s="1">
        <v>45062</v>
      </c>
      <c r="R536" s="1">
        <v>45580</v>
      </c>
      <c r="S536" s="1">
        <v>45580</v>
      </c>
      <c r="T536" s="1">
        <v>45572</v>
      </c>
      <c r="U536" s="1">
        <v>45573</v>
      </c>
      <c r="V536" s="1">
        <v>45574</v>
      </c>
      <c r="W536" t="s">
        <v>155</v>
      </c>
      <c r="X536" t="s">
        <v>221</v>
      </c>
      <c r="Y536">
        <v>12418</v>
      </c>
      <c r="Z536" t="s">
        <v>160</v>
      </c>
      <c r="AA536">
        <v>2</v>
      </c>
      <c r="AB536" t="s">
        <v>161</v>
      </c>
      <c r="AC536" t="s">
        <v>155</v>
      </c>
      <c r="AD536" t="s">
        <v>162</v>
      </c>
      <c r="AE536" t="s">
        <v>1276</v>
      </c>
      <c r="AF536" t="s">
        <v>1277</v>
      </c>
      <c r="AG536" t="s">
        <v>1278</v>
      </c>
    </row>
    <row r="537" spans="1:34" x14ac:dyDescent="0.25">
      <c r="A537">
        <v>29420</v>
      </c>
      <c r="B537" t="s">
        <v>246</v>
      </c>
      <c r="C537" t="s">
        <v>1</v>
      </c>
      <c r="D537" t="s">
        <v>790</v>
      </c>
      <c r="E537" t="s">
        <v>1115</v>
      </c>
      <c r="F537" t="s">
        <v>117</v>
      </c>
      <c r="G537" t="s">
        <v>92</v>
      </c>
      <c r="H537" s="2">
        <v>5178.13</v>
      </c>
      <c r="I537" s="2">
        <v>5178.13</v>
      </c>
      <c r="J537" s="2">
        <v>5178.13</v>
      </c>
      <c r="K537">
        <v>0</v>
      </c>
      <c r="L537">
        <v>0</v>
      </c>
      <c r="M537">
        <v>0</v>
      </c>
      <c r="N537" s="2">
        <v>5178.13</v>
      </c>
      <c r="O537" s="2">
        <v>5178.13</v>
      </c>
      <c r="P537" s="1">
        <v>45581</v>
      </c>
      <c r="Q537" s="1">
        <v>45581</v>
      </c>
      <c r="R537" s="1">
        <v>45582</v>
      </c>
      <c r="S537" s="1">
        <v>45582</v>
      </c>
      <c r="T537" s="1">
        <v>45582</v>
      </c>
      <c r="U537" s="1">
        <v>45583</v>
      </c>
      <c r="V537" s="1">
        <v>45583</v>
      </c>
      <c r="W537" t="s">
        <v>155</v>
      </c>
      <c r="X537" t="s">
        <v>221</v>
      </c>
      <c r="Y537">
        <v>12708</v>
      </c>
      <c r="Z537" t="s">
        <v>160</v>
      </c>
      <c r="AA537">
        <v>2</v>
      </c>
      <c r="AB537" t="s">
        <v>1037</v>
      </c>
      <c r="AC537" t="s">
        <v>155</v>
      </c>
      <c r="AD537" t="s">
        <v>162</v>
      </c>
      <c r="AE537" t="s">
        <v>1276</v>
      </c>
      <c r="AF537" t="s">
        <v>1277</v>
      </c>
      <c r="AG537" t="s">
        <v>1278</v>
      </c>
    </row>
    <row r="538" spans="1:34" x14ac:dyDescent="0.25">
      <c r="A538">
        <v>25359</v>
      </c>
      <c r="B538" t="s">
        <v>246</v>
      </c>
      <c r="C538" t="s">
        <v>252</v>
      </c>
      <c r="D538" t="s">
        <v>731</v>
      </c>
      <c r="E538" t="s">
        <v>1152</v>
      </c>
      <c r="F538" t="s">
        <v>117</v>
      </c>
      <c r="G538" t="s">
        <v>95</v>
      </c>
      <c r="H538" s="2">
        <v>800</v>
      </c>
      <c r="I538" s="2">
        <v>800</v>
      </c>
      <c r="J538" s="2">
        <v>829.06</v>
      </c>
      <c r="K538">
        <v>16.579999999999998</v>
      </c>
      <c r="L538">
        <v>14.98</v>
      </c>
      <c r="M538">
        <v>0</v>
      </c>
      <c r="N538" s="2">
        <v>860.62</v>
      </c>
      <c r="O538" s="2">
        <v>860.62</v>
      </c>
      <c r="P538" s="1">
        <v>45474</v>
      </c>
      <c r="Q538" s="1">
        <v>45460</v>
      </c>
      <c r="R538" s="1">
        <v>45585</v>
      </c>
      <c r="S538" s="1">
        <v>45595</v>
      </c>
      <c r="T538" s="1">
        <v>45596</v>
      </c>
      <c r="U538" s="1">
        <v>45597</v>
      </c>
      <c r="V538" s="1">
        <v>45607</v>
      </c>
      <c r="W538" t="s">
        <v>155</v>
      </c>
      <c r="X538" t="s">
        <v>159</v>
      </c>
      <c r="Z538" t="s">
        <v>160</v>
      </c>
      <c r="AA538">
        <v>2</v>
      </c>
      <c r="AB538" t="s">
        <v>1037</v>
      </c>
      <c r="AC538" t="s">
        <v>155</v>
      </c>
      <c r="AD538" t="s">
        <v>162</v>
      </c>
      <c r="AE538" t="s">
        <v>1276</v>
      </c>
      <c r="AF538" t="s">
        <v>1277</v>
      </c>
      <c r="AG538" t="s">
        <v>1278</v>
      </c>
      <c r="AH538" t="s">
        <v>191</v>
      </c>
    </row>
    <row r="539" spans="1:34" x14ac:dyDescent="0.25">
      <c r="A539">
        <v>25420</v>
      </c>
      <c r="B539" t="s">
        <v>246</v>
      </c>
      <c r="C539" t="s">
        <v>252</v>
      </c>
      <c r="D539" t="s">
        <v>735</v>
      </c>
      <c r="E539" t="s">
        <v>1151</v>
      </c>
      <c r="F539" t="s">
        <v>117</v>
      </c>
      <c r="G539" t="s">
        <v>95</v>
      </c>
      <c r="H539" s="2">
        <v>800</v>
      </c>
      <c r="I539" s="2">
        <v>800</v>
      </c>
      <c r="J539" s="2">
        <v>824.25</v>
      </c>
      <c r="K539">
        <v>0</v>
      </c>
      <c r="L539">
        <v>0</v>
      </c>
      <c r="M539">
        <v>0</v>
      </c>
      <c r="N539" s="2">
        <v>824.25</v>
      </c>
      <c r="O539" s="2">
        <v>824.25</v>
      </c>
      <c r="P539" s="1">
        <v>45476</v>
      </c>
      <c r="Q539" s="1">
        <v>45468</v>
      </c>
      <c r="R539" s="1">
        <v>45585</v>
      </c>
      <c r="S539" s="1">
        <v>45585</v>
      </c>
      <c r="T539" s="1">
        <v>45583</v>
      </c>
      <c r="U539" s="1">
        <v>45586</v>
      </c>
      <c r="V539" s="1">
        <v>45586</v>
      </c>
      <c r="W539" t="s">
        <v>155</v>
      </c>
      <c r="X539" t="s">
        <v>221</v>
      </c>
      <c r="Y539">
        <v>12465</v>
      </c>
      <c r="Z539" t="s">
        <v>160</v>
      </c>
      <c r="AA539">
        <v>2</v>
      </c>
      <c r="AB539" t="s">
        <v>1037</v>
      </c>
      <c r="AC539" t="s">
        <v>155</v>
      </c>
      <c r="AD539" t="s">
        <v>162</v>
      </c>
      <c r="AE539" t="s">
        <v>1276</v>
      </c>
      <c r="AF539" t="s">
        <v>1277</v>
      </c>
      <c r="AG539" t="s">
        <v>1278</v>
      </c>
    </row>
    <row r="540" spans="1:34" x14ac:dyDescent="0.25">
      <c r="A540">
        <v>18131</v>
      </c>
      <c r="B540" t="s">
        <v>246</v>
      </c>
      <c r="C540" t="s">
        <v>1</v>
      </c>
      <c r="D540" t="s">
        <v>198</v>
      </c>
      <c r="E540" t="s">
        <v>965</v>
      </c>
      <c r="F540" t="s">
        <v>117</v>
      </c>
      <c r="G540" t="s">
        <v>101</v>
      </c>
      <c r="H540" s="2">
        <v>3000</v>
      </c>
      <c r="I540" s="2">
        <v>3000</v>
      </c>
      <c r="J540" s="2">
        <v>3162.03</v>
      </c>
      <c r="K540">
        <v>0</v>
      </c>
      <c r="L540">
        <v>0</v>
      </c>
      <c r="M540">
        <v>0</v>
      </c>
      <c r="N540" s="2">
        <v>3162.03</v>
      </c>
      <c r="O540" s="2">
        <v>3162.03</v>
      </c>
      <c r="P540" s="1">
        <v>45190</v>
      </c>
      <c r="Q540" s="1">
        <v>45172</v>
      </c>
      <c r="R540" s="1">
        <v>45585</v>
      </c>
      <c r="S540" s="1">
        <v>45585</v>
      </c>
      <c r="T540" s="1">
        <v>45586</v>
      </c>
      <c r="U540" s="1">
        <v>45587</v>
      </c>
      <c r="V540" s="1">
        <v>45587</v>
      </c>
      <c r="W540" t="s">
        <v>155</v>
      </c>
      <c r="X540" t="s">
        <v>221</v>
      </c>
      <c r="Y540">
        <v>12425</v>
      </c>
      <c r="Z540" t="s">
        <v>160</v>
      </c>
      <c r="AA540">
        <v>2</v>
      </c>
      <c r="AB540" t="s">
        <v>161</v>
      </c>
      <c r="AC540" t="s">
        <v>155</v>
      </c>
      <c r="AD540" t="s">
        <v>162</v>
      </c>
      <c r="AE540" t="s">
        <v>1276</v>
      </c>
      <c r="AF540" t="s">
        <v>1277</v>
      </c>
      <c r="AG540" t="s">
        <v>1278</v>
      </c>
    </row>
    <row r="541" spans="1:34" x14ac:dyDescent="0.25">
      <c r="A541">
        <v>23650</v>
      </c>
      <c r="B541" t="s">
        <v>246</v>
      </c>
      <c r="C541" t="s">
        <v>252</v>
      </c>
      <c r="D541" t="s">
        <v>724</v>
      </c>
      <c r="E541" t="s">
        <v>953</v>
      </c>
      <c r="F541" t="s">
        <v>117</v>
      </c>
      <c r="G541" t="s">
        <v>94</v>
      </c>
      <c r="H541">
        <v>9340</v>
      </c>
      <c r="I541">
        <v>9340</v>
      </c>
      <c r="J541">
        <v>9712.5300000000007</v>
      </c>
      <c r="K541">
        <v>0</v>
      </c>
      <c r="L541">
        <v>0</v>
      </c>
      <c r="M541">
        <v>0</v>
      </c>
      <c r="N541">
        <v>9712.5300000000007</v>
      </c>
      <c r="O541">
        <v>9712.5300000000007</v>
      </c>
      <c r="P541" s="1">
        <v>45371</v>
      </c>
      <c r="Q541" s="1">
        <v>45355</v>
      </c>
      <c r="R541" s="1">
        <v>45585</v>
      </c>
      <c r="S541" s="1">
        <v>45585</v>
      </c>
      <c r="T541" s="1">
        <v>45586</v>
      </c>
      <c r="U541" s="1">
        <v>45587</v>
      </c>
      <c r="V541" s="1">
        <v>45587</v>
      </c>
      <c r="W541" t="s">
        <v>155</v>
      </c>
      <c r="X541" t="s">
        <v>221</v>
      </c>
      <c r="Y541">
        <v>12437</v>
      </c>
      <c r="Z541" t="s">
        <v>160</v>
      </c>
      <c r="AA541">
        <v>2</v>
      </c>
      <c r="AB541" t="s">
        <v>161</v>
      </c>
      <c r="AC541" t="s">
        <v>155</v>
      </c>
      <c r="AD541" t="s">
        <v>162</v>
      </c>
      <c r="AE541" t="s">
        <v>1276</v>
      </c>
      <c r="AF541" t="s">
        <v>1277</v>
      </c>
      <c r="AG541" t="s">
        <v>1278</v>
      </c>
    </row>
    <row r="542" spans="1:34" x14ac:dyDescent="0.25">
      <c r="A542">
        <v>23236</v>
      </c>
      <c r="B542" t="s">
        <v>246</v>
      </c>
      <c r="C542" t="s">
        <v>1</v>
      </c>
      <c r="D542" t="s">
        <v>833</v>
      </c>
      <c r="E542" t="s">
        <v>928</v>
      </c>
      <c r="F542" t="s">
        <v>117</v>
      </c>
      <c r="G542" t="s">
        <v>96</v>
      </c>
      <c r="H542">
        <v>4000</v>
      </c>
      <c r="I542">
        <v>4000</v>
      </c>
      <c r="J542">
        <v>4170.7700000000004</v>
      </c>
      <c r="K542">
        <v>0</v>
      </c>
      <c r="L542">
        <v>0</v>
      </c>
      <c r="M542">
        <v>0</v>
      </c>
      <c r="N542">
        <v>4170.7700000000004</v>
      </c>
      <c r="O542">
        <v>4170.7700000000004</v>
      </c>
      <c r="P542" s="1">
        <v>45345</v>
      </c>
      <c r="Q542" s="1">
        <v>45337</v>
      </c>
      <c r="R542" s="1">
        <v>45585</v>
      </c>
      <c r="S542" s="1">
        <v>45585</v>
      </c>
      <c r="T542" s="1">
        <v>45583</v>
      </c>
      <c r="U542" s="1">
        <v>45586</v>
      </c>
      <c r="V542" s="1">
        <v>45586</v>
      </c>
      <c r="W542" t="s">
        <v>155</v>
      </c>
      <c r="X542" t="s">
        <v>221</v>
      </c>
      <c r="Y542">
        <v>12435</v>
      </c>
      <c r="Z542" t="s">
        <v>160</v>
      </c>
      <c r="AA542">
        <v>2</v>
      </c>
      <c r="AB542" t="s">
        <v>161</v>
      </c>
      <c r="AC542" t="s">
        <v>155</v>
      </c>
      <c r="AD542" t="s">
        <v>162</v>
      </c>
      <c r="AE542" t="s">
        <v>1276</v>
      </c>
      <c r="AF542" t="s">
        <v>1277</v>
      </c>
      <c r="AG542" t="s">
        <v>1278</v>
      </c>
    </row>
    <row r="543" spans="1:34" x14ac:dyDescent="0.25">
      <c r="A543">
        <v>29552</v>
      </c>
      <c r="B543" t="s">
        <v>246</v>
      </c>
      <c r="C543" t="s">
        <v>1</v>
      </c>
      <c r="D543" t="s">
        <v>839</v>
      </c>
      <c r="E543" t="s">
        <v>1148</v>
      </c>
      <c r="F543" t="s">
        <v>117</v>
      </c>
      <c r="G543" t="s">
        <v>92</v>
      </c>
      <c r="H543" s="2">
        <v>6800.06</v>
      </c>
      <c r="I543" s="2">
        <v>6800.06</v>
      </c>
      <c r="J543" s="2">
        <v>6800.06</v>
      </c>
      <c r="K543">
        <v>0</v>
      </c>
      <c r="L543">
        <v>0</v>
      </c>
      <c r="M543">
        <v>0</v>
      </c>
      <c r="N543" s="2">
        <v>6800.06</v>
      </c>
      <c r="O543" s="2">
        <v>6800.06</v>
      </c>
      <c r="P543" s="1">
        <v>45587</v>
      </c>
      <c r="Q543" s="1">
        <v>45587</v>
      </c>
      <c r="R543" s="1">
        <v>45588</v>
      </c>
      <c r="S543" s="1">
        <v>45588</v>
      </c>
      <c r="T543" s="1">
        <v>45588</v>
      </c>
      <c r="U543" s="1">
        <v>45589</v>
      </c>
      <c r="V543" s="1">
        <v>45589</v>
      </c>
      <c r="W543" t="s">
        <v>155</v>
      </c>
      <c r="X543" t="s">
        <v>221</v>
      </c>
      <c r="Y543">
        <v>12721</v>
      </c>
      <c r="Z543" t="s">
        <v>160</v>
      </c>
      <c r="AA543">
        <v>2</v>
      </c>
      <c r="AB543" t="s">
        <v>1037</v>
      </c>
      <c r="AC543" t="s">
        <v>155</v>
      </c>
      <c r="AD543" t="s">
        <v>162</v>
      </c>
      <c r="AE543" t="s">
        <v>1276</v>
      </c>
      <c r="AF543" t="s">
        <v>1277</v>
      </c>
      <c r="AG543" t="s">
        <v>1278</v>
      </c>
    </row>
    <row r="544" spans="1:34" x14ac:dyDescent="0.25">
      <c r="A544">
        <v>29564</v>
      </c>
      <c r="B544" t="s">
        <v>246</v>
      </c>
      <c r="C544" t="s">
        <v>1</v>
      </c>
      <c r="D544" t="s">
        <v>801</v>
      </c>
      <c r="E544" t="s">
        <v>1280</v>
      </c>
      <c r="F544" t="s">
        <v>117</v>
      </c>
      <c r="G544" t="s">
        <v>87</v>
      </c>
      <c r="H544" s="2">
        <v>251600</v>
      </c>
      <c r="I544" s="2">
        <v>251600</v>
      </c>
      <c r="J544" s="2">
        <v>251600</v>
      </c>
      <c r="K544">
        <v>0</v>
      </c>
      <c r="L544">
        <v>0</v>
      </c>
      <c r="M544">
        <v>0</v>
      </c>
      <c r="N544" s="2">
        <v>251600</v>
      </c>
      <c r="O544" s="2">
        <v>251600</v>
      </c>
      <c r="P544" s="1">
        <v>45595</v>
      </c>
      <c r="Q544" s="1">
        <v>45587</v>
      </c>
      <c r="R544" s="1">
        <v>45590</v>
      </c>
      <c r="S544" s="1">
        <v>45590</v>
      </c>
      <c r="T544" s="1">
        <v>45590</v>
      </c>
      <c r="U544" s="1">
        <v>45590</v>
      </c>
      <c r="V544" s="1">
        <v>45595</v>
      </c>
      <c r="W544" t="s">
        <v>155</v>
      </c>
      <c r="X544" t="s">
        <v>1153</v>
      </c>
      <c r="Z544" t="s">
        <v>163</v>
      </c>
      <c r="AA544">
        <v>2</v>
      </c>
      <c r="AB544" t="s">
        <v>1037</v>
      </c>
      <c r="AC544" t="s">
        <v>155</v>
      </c>
      <c r="AD544" t="s">
        <v>162</v>
      </c>
      <c r="AE544" t="s">
        <v>1276</v>
      </c>
      <c r="AF544" t="s">
        <v>1277</v>
      </c>
      <c r="AG544" t="s">
        <v>1278</v>
      </c>
      <c r="AH544" t="s">
        <v>191</v>
      </c>
    </row>
    <row r="545" spans="1:33" x14ac:dyDescent="0.25">
      <c r="A545">
        <v>24577</v>
      </c>
      <c r="B545" t="s">
        <v>246</v>
      </c>
      <c r="C545" t="s">
        <v>252</v>
      </c>
      <c r="D545" t="s">
        <v>730</v>
      </c>
      <c r="E545" t="s">
        <v>1035</v>
      </c>
      <c r="F545" t="s">
        <v>117</v>
      </c>
      <c r="G545" t="s">
        <v>94</v>
      </c>
      <c r="H545" s="2">
        <v>2500</v>
      </c>
      <c r="I545" s="2">
        <v>2500</v>
      </c>
      <c r="J545" s="2">
        <v>2596.3000000000002</v>
      </c>
      <c r="K545">
        <v>0</v>
      </c>
      <c r="L545">
        <v>0</v>
      </c>
      <c r="M545">
        <v>0</v>
      </c>
      <c r="N545" s="2">
        <v>2596.3000000000002</v>
      </c>
      <c r="O545" s="2">
        <v>2596.3000000000002</v>
      </c>
      <c r="P545" s="1">
        <v>45406</v>
      </c>
      <c r="Q545" s="1">
        <v>45401</v>
      </c>
      <c r="R545" s="1">
        <v>45590</v>
      </c>
      <c r="S545" s="1">
        <v>45590</v>
      </c>
      <c r="T545" s="1">
        <v>45590</v>
      </c>
      <c r="U545" s="1">
        <v>45593</v>
      </c>
      <c r="V545" s="1">
        <v>45593</v>
      </c>
      <c r="W545" t="s">
        <v>155</v>
      </c>
      <c r="X545" t="s">
        <v>221</v>
      </c>
      <c r="Y545">
        <v>12724</v>
      </c>
      <c r="Z545" t="s">
        <v>160</v>
      </c>
      <c r="AA545">
        <v>2</v>
      </c>
      <c r="AB545" t="s">
        <v>1037</v>
      </c>
      <c r="AC545" t="s">
        <v>155</v>
      </c>
      <c r="AD545" t="s">
        <v>162</v>
      </c>
      <c r="AE545" t="s">
        <v>1276</v>
      </c>
      <c r="AF545" t="s">
        <v>1277</v>
      </c>
      <c r="AG545" t="s">
        <v>1278</v>
      </c>
    </row>
    <row r="546" spans="1:33" x14ac:dyDescent="0.25">
      <c r="A546">
        <v>29506</v>
      </c>
      <c r="B546" t="s">
        <v>246</v>
      </c>
      <c r="C546" t="s">
        <v>252</v>
      </c>
      <c r="D546" t="s">
        <v>738</v>
      </c>
      <c r="E546" t="s">
        <v>964</v>
      </c>
      <c r="F546" t="s">
        <v>117</v>
      </c>
      <c r="G546" t="s">
        <v>950</v>
      </c>
      <c r="H546" s="2">
        <v>11580.58</v>
      </c>
      <c r="I546" s="2">
        <v>11580.58</v>
      </c>
      <c r="J546" s="2">
        <v>11580.58</v>
      </c>
      <c r="K546">
        <v>0</v>
      </c>
      <c r="L546">
        <v>0</v>
      </c>
      <c r="M546">
        <v>0</v>
      </c>
      <c r="N546" s="2">
        <v>11580.58</v>
      </c>
      <c r="O546" s="2">
        <v>11580.58</v>
      </c>
      <c r="P546" s="1">
        <v>45583</v>
      </c>
      <c r="Q546" s="1">
        <v>45583</v>
      </c>
      <c r="R546" s="1">
        <v>45590</v>
      </c>
      <c r="S546" s="1">
        <v>45590</v>
      </c>
      <c r="T546" s="1">
        <v>45586</v>
      </c>
      <c r="U546" s="1">
        <v>45587</v>
      </c>
      <c r="V546" s="1">
        <v>45587</v>
      </c>
      <c r="W546" t="s">
        <v>155</v>
      </c>
      <c r="X546" t="s">
        <v>221</v>
      </c>
      <c r="Y546">
        <v>12717</v>
      </c>
      <c r="Z546" t="s">
        <v>163</v>
      </c>
      <c r="AA546">
        <v>2</v>
      </c>
      <c r="AB546" t="s">
        <v>1037</v>
      </c>
      <c r="AC546" t="s">
        <v>155</v>
      </c>
      <c r="AD546" t="s">
        <v>162</v>
      </c>
      <c r="AE546" t="s">
        <v>1276</v>
      </c>
      <c r="AF546" t="s">
        <v>1277</v>
      </c>
      <c r="AG546" t="s">
        <v>1278</v>
      </c>
    </row>
    <row r="547" spans="1:33" x14ac:dyDescent="0.25">
      <c r="A547">
        <v>21870</v>
      </c>
      <c r="B547" t="s">
        <v>246</v>
      </c>
      <c r="C547" t="s">
        <v>1</v>
      </c>
      <c r="D547" t="s">
        <v>296</v>
      </c>
      <c r="E547" t="s">
        <v>690</v>
      </c>
      <c r="F547" t="s">
        <v>117</v>
      </c>
      <c r="G547" t="s">
        <v>97</v>
      </c>
      <c r="H547" s="2">
        <v>5500</v>
      </c>
      <c r="I547" s="2">
        <v>5500</v>
      </c>
      <c r="J547" s="2">
        <v>5767.71</v>
      </c>
      <c r="K547">
        <v>0</v>
      </c>
      <c r="L547">
        <v>0</v>
      </c>
      <c r="M547">
        <v>0</v>
      </c>
      <c r="N547" s="2">
        <v>5767.71</v>
      </c>
      <c r="O547" s="2">
        <v>5767.71</v>
      </c>
      <c r="P547" s="1">
        <v>45259</v>
      </c>
      <c r="Q547" s="1">
        <v>45240</v>
      </c>
      <c r="R547" s="1">
        <v>45590</v>
      </c>
      <c r="S547" s="1">
        <v>45590</v>
      </c>
      <c r="T547" s="1">
        <v>45590</v>
      </c>
      <c r="U547" s="1">
        <v>45593</v>
      </c>
      <c r="V547" s="1">
        <v>45593</v>
      </c>
      <c r="W547" t="s">
        <v>155</v>
      </c>
      <c r="X547" t="s">
        <v>221</v>
      </c>
      <c r="Y547">
        <v>12720</v>
      </c>
      <c r="Z547" t="s">
        <v>160</v>
      </c>
      <c r="AA547">
        <v>2</v>
      </c>
      <c r="AB547" t="s">
        <v>161</v>
      </c>
      <c r="AC547" t="s">
        <v>155</v>
      </c>
      <c r="AD547" t="s">
        <v>162</v>
      </c>
      <c r="AE547" t="s">
        <v>1276</v>
      </c>
      <c r="AF547" t="s">
        <v>1277</v>
      </c>
      <c r="AG547" t="s">
        <v>1278</v>
      </c>
    </row>
    <row r="548" spans="1:33" x14ac:dyDescent="0.25">
      <c r="A548">
        <v>22820</v>
      </c>
      <c r="B548" t="s">
        <v>246</v>
      </c>
      <c r="C548" t="s">
        <v>1</v>
      </c>
      <c r="D548" t="s">
        <v>826</v>
      </c>
      <c r="E548" t="s">
        <v>881</v>
      </c>
      <c r="F548" t="s">
        <v>117</v>
      </c>
      <c r="G548" t="s">
        <v>97</v>
      </c>
      <c r="H548" s="2">
        <v>7000</v>
      </c>
      <c r="I548" s="2">
        <v>7000</v>
      </c>
      <c r="J548" s="2">
        <v>7321.22</v>
      </c>
      <c r="K548">
        <v>0</v>
      </c>
      <c r="L548">
        <v>0</v>
      </c>
      <c r="M548">
        <v>0</v>
      </c>
      <c r="N548" s="2">
        <v>7321.22</v>
      </c>
      <c r="O548" s="2">
        <v>7321.22</v>
      </c>
      <c r="P548" s="1">
        <v>45323</v>
      </c>
      <c r="Q548" s="1">
        <v>45314</v>
      </c>
      <c r="R548" s="1">
        <v>45590</v>
      </c>
      <c r="S548" s="1">
        <v>45590</v>
      </c>
      <c r="T548" s="1">
        <v>45583</v>
      </c>
      <c r="U548" s="1">
        <v>45586</v>
      </c>
      <c r="V548" s="1">
        <v>45586</v>
      </c>
      <c r="W548" t="s">
        <v>155</v>
      </c>
      <c r="X548" t="s">
        <v>221</v>
      </c>
      <c r="Y548">
        <v>12713</v>
      </c>
      <c r="Z548" t="s">
        <v>160</v>
      </c>
      <c r="AA548">
        <v>2</v>
      </c>
      <c r="AB548" t="s">
        <v>161</v>
      </c>
      <c r="AC548" t="s">
        <v>155</v>
      </c>
      <c r="AD548" t="s">
        <v>162</v>
      </c>
      <c r="AE548" t="s">
        <v>1276</v>
      </c>
      <c r="AF548" t="s">
        <v>1277</v>
      </c>
      <c r="AG548" t="s">
        <v>1278</v>
      </c>
    </row>
    <row r="549" spans="1:33" x14ac:dyDescent="0.25">
      <c r="A549">
        <v>29587</v>
      </c>
      <c r="B549" t="s">
        <v>246</v>
      </c>
      <c r="C549" t="s">
        <v>252</v>
      </c>
      <c r="D549" t="s">
        <v>272</v>
      </c>
      <c r="E549" t="s">
        <v>668</v>
      </c>
      <c r="F549" t="s">
        <v>117</v>
      </c>
      <c r="G549" t="s">
        <v>92</v>
      </c>
      <c r="H549" s="2">
        <v>3224.13</v>
      </c>
      <c r="I549" s="2">
        <v>3224.13</v>
      </c>
      <c r="J549" s="2">
        <v>3224.13</v>
      </c>
      <c r="K549">
        <v>0</v>
      </c>
      <c r="L549">
        <v>0</v>
      </c>
      <c r="M549">
        <v>0</v>
      </c>
      <c r="N549" s="2">
        <v>3224.13</v>
      </c>
      <c r="O549" s="2">
        <v>3224.13</v>
      </c>
      <c r="P549" s="1">
        <v>45589</v>
      </c>
      <c r="Q549" s="1">
        <v>45589</v>
      </c>
      <c r="R549" s="1">
        <v>45590</v>
      </c>
      <c r="S549" s="1">
        <v>45590</v>
      </c>
      <c r="T549" s="1">
        <v>45590</v>
      </c>
      <c r="U549" s="1">
        <v>45593</v>
      </c>
      <c r="V549" s="1">
        <v>45593</v>
      </c>
      <c r="W549" t="s">
        <v>155</v>
      </c>
      <c r="X549" t="s">
        <v>221</v>
      </c>
      <c r="Y549">
        <v>12733</v>
      </c>
      <c r="Z549" t="s">
        <v>160</v>
      </c>
      <c r="AA549">
        <v>2</v>
      </c>
      <c r="AB549" t="s">
        <v>161</v>
      </c>
      <c r="AC549" t="s">
        <v>155</v>
      </c>
      <c r="AD549" t="s">
        <v>162</v>
      </c>
      <c r="AE549" t="s">
        <v>1276</v>
      </c>
      <c r="AF549" t="s">
        <v>1277</v>
      </c>
      <c r="AG549" t="s">
        <v>1278</v>
      </c>
    </row>
    <row r="550" spans="1:33" x14ac:dyDescent="0.25">
      <c r="A550">
        <v>19270</v>
      </c>
      <c r="B550" t="s">
        <v>246</v>
      </c>
      <c r="C550" t="s">
        <v>1</v>
      </c>
      <c r="D550" t="s">
        <v>285</v>
      </c>
      <c r="E550" t="s">
        <v>615</v>
      </c>
      <c r="F550" t="s">
        <v>117</v>
      </c>
      <c r="G550" t="s">
        <v>101</v>
      </c>
      <c r="H550" s="2">
        <v>4900</v>
      </c>
      <c r="I550" s="2">
        <v>4900</v>
      </c>
      <c r="J550" s="2">
        <v>5164.6499999999996</v>
      </c>
      <c r="K550">
        <v>0</v>
      </c>
      <c r="L550">
        <v>0</v>
      </c>
      <c r="M550">
        <v>0</v>
      </c>
      <c r="N550" s="2">
        <v>5164.6499999999996</v>
      </c>
      <c r="O550" s="2">
        <v>5164.6499999999996</v>
      </c>
      <c r="P550" s="1">
        <v>45197</v>
      </c>
      <c r="Q550" s="1">
        <v>45188</v>
      </c>
      <c r="R550" s="1">
        <v>45590</v>
      </c>
      <c r="S550" s="1">
        <v>45590</v>
      </c>
      <c r="T550" s="1">
        <v>45590</v>
      </c>
      <c r="U550" s="1">
        <v>45593</v>
      </c>
      <c r="V550" s="1">
        <v>45593</v>
      </c>
      <c r="W550" t="s">
        <v>155</v>
      </c>
      <c r="X550" t="s">
        <v>221</v>
      </c>
      <c r="Y550">
        <v>12427</v>
      </c>
      <c r="Z550" t="s">
        <v>160</v>
      </c>
      <c r="AA550">
        <v>2</v>
      </c>
      <c r="AB550" t="s">
        <v>161</v>
      </c>
      <c r="AC550" t="s">
        <v>155</v>
      </c>
      <c r="AD550" t="s">
        <v>162</v>
      </c>
      <c r="AE550" t="s">
        <v>1276</v>
      </c>
      <c r="AF550" t="s">
        <v>1277</v>
      </c>
      <c r="AG550" t="s">
        <v>1278</v>
      </c>
    </row>
    <row r="551" spans="1:33" x14ac:dyDescent="0.25">
      <c r="A551">
        <v>19396</v>
      </c>
      <c r="B551" t="s">
        <v>246</v>
      </c>
      <c r="C551" t="s">
        <v>252</v>
      </c>
      <c r="D551" t="s">
        <v>279</v>
      </c>
      <c r="E551" t="s">
        <v>614</v>
      </c>
      <c r="F551" t="s">
        <v>117</v>
      </c>
      <c r="G551" t="s">
        <v>104</v>
      </c>
      <c r="H551" s="2">
        <v>1080</v>
      </c>
      <c r="I551" s="2">
        <v>1080</v>
      </c>
      <c r="J551" s="2">
        <v>1138.33</v>
      </c>
      <c r="K551">
        <v>0</v>
      </c>
      <c r="L551">
        <v>0</v>
      </c>
      <c r="M551">
        <v>0</v>
      </c>
      <c r="N551" s="2">
        <v>1138.33</v>
      </c>
      <c r="O551" s="2">
        <v>1138.33</v>
      </c>
      <c r="P551" s="1">
        <v>45205</v>
      </c>
      <c r="Q551" s="1">
        <v>45197</v>
      </c>
      <c r="R551" s="1">
        <v>45595</v>
      </c>
      <c r="S551" s="1">
        <v>45595</v>
      </c>
      <c r="T551" s="1">
        <v>45595</v>
      </c>
      <c r="U551" s="1">
        <v>45596</v>
      </c>
      <c r="V551" s="1">
        <v>45596</v>
      </c>
      <c r="W551" t="s">
        <v>155</v>
      </c>
      <c r="X551" t="s">
        <v>221</v>
      </c>
      <c r="Y551">
        <v>12428</v>
      </c>
      <c r="Z551" t="s">
        <v>160</v>
      </c>
      <c r="AA551">
        <v>2</v>
      </c>
      <c r="AB551" t="s">
        <v>161</v>
      </c>
      <c r="AC551" t="s">
        <v>155</v>
      </c>
      <c r="AD551" t="s">
        <v>162</v>
      </c>
      <c r="AE551" t="s">
        <v>1276</v>
      </c>
      <c r="AF551" t="s">
        <v>1277</v>
      </c>
      <c r="AG551" t="s">
        <v>1278</v>
      </c>
    </row>
    <row r="552" spans="1:33" x14ac:dyDescent="0.25">
      <c r="A552">
        <v>23272</v>
      </c>
      <c r="B552" t="s">
        <v>246</v>
      </c>
      <c r="C552" t="s">
        <v>252</v>
      </c>
      <c r="D552" t="s">
        <v>742</v>
      </c>
      <c r="E552" t="s">
        <v>926</v>
      </c>
      <c r="F552" t="s">
        <v>117</v>
      </c>
      <c r="G552" t="s">
        <v>96</v>
      </c>
      <c r="H552" s="2">
        <v>2300</v>
      </c>
      <c r="I552" s="2">
        <v>2300</v>
      </c>
      <c r="J552" s="2">
        <v>2398.19</v>
      </c>
      <c r="K552">
        <v>0</v>
      </c>
      <c r="L552">
        <v>0</v>
      </c>
      <c r="M552">
        <v>0</v>
      </c>
      <c r="N552" s="2">
        <v>2398.19</v>
      </c>
      <c r="O552" s="2">
        <v>2398.19</v>
      </c>
      <c r="P552" s="1">
        <v>45345</v>
      </c>
      <c r="Q552" s="1">
        <v>45331</v>
      </c>
      <c r="R552" s="1">
        <v>45595</v>
      </c>
      <c r="S552" s="1">
        <v>45595</v>
      </c>
      <c r="T552" s="1">
        <v>45595</v>
      </c>
      <c r="U552" s="1">
        <v>45596</v>
      </c>
      <c r="V552" s="1">
        <v>45596</v>
      </c>
      <c r="W552" t="s">
        <v>155</v>
      </c>
      <c r="X552" t="s">
        <v>221</v>
      </c>
      <c r="Y552">
        <v>12747</v>
      </c>
      <c r="Z552" t="s">
        <v>160</v>
      </c>
      <c r="AA552">
        <v>2</v>
      </c>
      <c r="AB552" t="s">
        <v>161</v>
      </c>
      <c r="AC552" t="s">
        <v>155</v>
      </c>
      <c r="AD552" t="s">
        <v>162</v>
      </c>
      <c r="AE552" t="s">
        <v>1276</v>
      </c>
      <c r="AF552" t="s">
        <v>1277</v>
      </c>
      <c r="AG552" t="s">
        <v>1278</v>
      </c>
    </row>
    <row r="553" spans="1:33" x14ac:dyDescent="0.25">
      <c r="A553">
        <v>23822</v>
      </c>
      <c r="B553" t="s">
        <v>246</v>
      </c>
      <c r="C553" t="s">
        <v>1</v>
      </c>
      <c r="D553" t="s">
        <v>824</v>
      </c>
      <c r="E553" t="s">
        <v>955</v>
      </c>
      <c r="F553" t="s">
        <v>117</v>
      </c>
      <c r="G553" t="s">
        <v>92</v>
      </c>
      <c r="H553" s="2">
        <v>5000</v>
      </c>
      <c r="I553" s="2">
        <v>5000</v>
      </c>
      <c r="J553" s="2">
        <v>5199.43</v>
      </c>
      <c r="K553">
        <v>0</v>
      </c>
      <c r="L553">
        <v>0</v>
      </c>
      <c r="M553">
        <v>0</v>
      </c>
      <c r="N553" s="2">
        <v>5199.43</v>
      </c>
      <c r="O553" s="2">
        <v>5199.43</v>
      </c>
      <c r="P553" s="1">
        <v>45377</v>
      </c>
      <c r="Q553" s="1">
        <v>45371</v>
      </c>
      <c r="R553" s="1">
        <v>45595</v>
      </c>
      <c r="S553" s="1">
        <v>45595</v>
      </c>
      <c r="T553" s="1">
        <v>45594</v>
      </c>
      <c r="U553" s="1">
        <v>45595</v>
      </c>
      <c r="V553" s="1">
        <v>45595</v>
      </c>
      <c r="W553" t="s">
        <v>155</v>
      </c>
      <c r="X553" t="s">
        <v>221</v>
      </c>
      <c r="Y553">
        <v>12438</v>
      </c>
      <c r="Z553" t="s">
        <v>160</v>
      </c>
      <c r="AA553">
        <v>2</v>
      </c>
      <c r="AB553" t="s">
        <v>161</v>
      </c>
      <c r="AC553" t="s">
        <v>155</v>
      </c>
      <c r="AD553" t="s">
        <v>162</v>
      </c>
      <c r="AE553" t="s">
        <v>1276</v>
      </c>
      <c r="AF553" t="s">
        <v>1277</v>
      </c>
      <c r="AG553" t="s">
        <v>1278</v>
      </c>
    </row>
    <row r="554" spans="1:33" x14ac:dyDescent="0.25">
      <c r="A554">
        <v>25528</v>
      </c>
      <c r="B554" t="s">
        <v>246</v>
      </c>
      <c r="C554" t="s">
        <v>1</v>
      </c>
      <c r="D554" t="s">
        <v>286</v>
      </c>
      <c r="E554" t="s">
        <v>616</v>
      </c>
      <c r="F554" t="s">
        <v>117</v>
      </c>
      <c r="G554" t="s">
        <v>98</v>
      </c>
      <c r="H554" s="2">
        <v>5200</v>
      </c>
      <c r="I554" s="2">
        <v>5200</v>
      </c>
      <c r="J554" s="2">
        <v>5480.85</v>
      </c>
      <c r="K554">
        <v>0</v>
      </c>
      <c r="L554">
        <v>0</v>
      </c>
      <c r="M554">
        <v>0</v>
      </c>
      <c r="N554" s="2">
        <v>5480.85</v>
      </c>
      <c r="O554" s="2">
        <v>5480.85</v>
      </c>
      <c r="P554" s="1">
        <v>45484</v>
      </c>
      <c r="Q554" s="1">
        <v>45186</v>
      </c>
      <c r="R554" s="1">
        <v>45595</v>
      </c>
      <c r="S554" s="1">
        <v>45595</v>
      </c>
      <c r="T554" s="1">
        <v>45595</v>
      </c>
      <c r="U554" s="1">
        <v>45596</v>
      </c>
      <c r="V554" s="1">
        <v>45596</v>
      </c>
      <c r="W554" t="s">
        <v>155</v>
      </c>
      <c r="X554" t="s">
        <v>221</v>
      </c>
      <c r="Y554">
        <v>12426</v>
      </c>
      <c r="Z554" t="s">
        <v>160</v>
      </c>
      <c r="AA554">
        <v>2</v>
      </c>
      <c r="AB554" t="s">
        <v>161</v>
      </c>
      <c r="AC554" t="s">
        <v>155</v>
      </c>
      <c r="AD554" t="s">
        <v>162</v>
      </c>
      <c r="AE554" t="s">
        <v>1276</v>
      </c>
      <c r="AF554" t="s">
        <v>1277</v>
      </c>
      <c r="AG554" t="s">
        <v>1278</v>
      </c>
    </row>
    <row r="555" spans="1:33" x14ac:dyDescent="0.25">
      <c r="A555">
        <v>16746</v>
      </c>
      <c r="B555" t="s">
        <v>246</v>
      </c>
      <c r="C555" t="s">
        <v>1</v>
      </c>
      <c r="D555" t="s">
        <v>284</v>
      </c>
      <c r="E555" t="s">
        <v>367</v>
      </c>
      <c r="F555" t="s">
        <v>117</v>
      </c>
      <c r="G555" t="s">
        <v>104</v>
      </c>
      <c r="H555" s="2">
        <v>1000</v>
      </c>
      <c r="I555" s="2">
        <v>1000</v>
      </c>
      <c r="J555" s="2">
        <v>1068.8900000000001</v>
      </c>
      <c r="K555">
        <v>0</v>
      </c>
      <c r="L555">
        <v>0</v>
      </c>
      <c r="M555">
        <v>0</v>
      </c>
      <c r="N555" s="2">
        <v>1068.8900000000001</v>
      </c>
      <c r="O555" s="2">
        <v>1068.8900000000001</v>
      </c>
      <c r="P555" s="1">
        <v>45110</v>
      </c>
      <c r="Q555" s="1">
        <v>45094</v>
      </c>
      <c r="R555" s="1">
        <v>45595</v>
      </c>
      <c r="S555" s="1">
        <v>45595</v>
      </c>
      <c r="T555" s="1">
        <v>45595</v>
      </c>
      <c r="U555" s="1">
        <v>45596</v>
      </c>
      <c r="V555" s="1">
        <v>45596</v>
      </c>
      <c r="W555" t="s">
        <v>155</v>
      </c>
      <c r="X555" t="s">
        <v>221</v>
      </c>
      <c r="Y555">
        <v>12420</v>
      </c>
      <c r="Z555" t="s">
        <v>160</v>
      </c>
      <c r="AA555">
        <v>2</v>
      </c>
      <c r="AB555" t="s">
        <v>161</v>
      </c>
      <c r="AC555" t="s">
        <v>155</v>
      </c>
      <c r="AD555" t="s">
        <v>162</v>
      </c>
      <c r="AE555" t="s">
        <v>1276</v>
      </c>
      <c r="AF555" t="s">
        <v>1277</v>
      </c>
      <c r="AG555" t="s">
        <v>1278</v>
      </c>
    </row>
    <row r="556" spans="1:33" x14ac:dyDescent="0.25">
      <c r="A556">
        <v>16031</v>
      </c>
      <c r="B556" t="s">
        <v>246</v>
      </c>
      <c r="C556" t="s">
        <v>1</v>
      </c>
      <c r="D556" t="s">
        <v>202</v>
      </c>
      <c r="E556" t="s">
        <v>294</v>
      </c>
      <c r="F556" t="s">
        <v>117</v>
      </c>
      <c r="G556" t="s">
        <v>107</v>
      </c>
      <c r="H556" s="2">
        <v>1500</v>
      </c>
      <c r="I556" s="2">
        <v>1500</v>
      </c>
      <c r="J556" s="2">
        <v>1605.64</v>
      </c>
      <c r="K556">
        <v>0</v>
      </c>
      <c r="L556">
        <v>0</v>
      </c>
      <c r="M556">
        <v>0</v>
      </c>
      <c r="N556" s="2">
        <v>1605.64</v>
      </c>
      <c r="O556" s="2">
        <v>1605.64</v>
      </c>
      <c r="P556" s="1">
        <v>45057</v>
      </c>
      <c r="Q556" s="1">
        <v>45052</v>
      </c>
      <c r="R556" s="1">
        <v>45595</v>
      </c>
      <c r="S556" s="1">
        <v>45595</v>
      </c>
      <c r="T556" s="1">
        <v>45595</v>
      </c>
      <c r="U556" s="1">
        <v>45596</v>
      </c>
      <c r="V556" s="1">
        <v>45596</v>
      </c>
      <c r="W556" t="s">
        <v>155</v>
      </c>
      <c r="X556" t="s">
        <v>221</v>
      </c>
      <c r="Y556">
        <v>12744</v>
      </c>
      <c r="Z556" t="s">
        <v>160</v>
      </c>
      <c r="AA556">
        <v>2</v>
      </c>
      <c r="AB556" t="s">
        <v>161</v>
      </c>
      <c r="AC556" t="s">
        <v>155</v>
      </c>
      <c r="AD556" t="s">
        <v>162</v>
      </c>
      <c r="AE556" t="s">
        <v>1276</v>
      </c>
      <c r="AF556" t="s">
        <v>1277</v>
      </c>
      <c r="AG556" t="s">
        <v>1278</v>
      </c>
    </row>
    <row r="557" spans="1:33" x14ac:dyDescent="0.25">
      <c r="A557">
        <v>24673</v>
      </c>
      <c r="B557" t="s">
        <v>246</v>
      </c>
      <c r="C557" t="s">
        <v>1</v>
      </c>
      <c r="D557" t="s">
        <v>830</v>
      </c>
      <c r="E557" t="s">
        <v>1029</v>
      </c>
      <c r="F557" t="s">
        <v>117</v>
      </c>
      <c r="G557" t="s">
        <v>97</v>
      </c>
      <c r="H557" s="2">
        <v>1000</v>
      </c>
      <c r="I557" s="2">
        <v>1000</v>
      </c>
      <c r="J557" s="2">
        <v>1038.52</v>
      </c>
      <c r="K557">
        <v>0</v>
      </c>
      <c r="L557">
        <v>0</v>
      </c>
      <c r="M557">
        <v>0</v>
      </c>
      <c r="N557" s="2">
        <v>1038.52</v>
      </c>
      <c r="O557" s="2">
        <v>1038.52</v>
      </c>
      <c r="P557" s="1">
        <v>45412</v>
      </c>
      <c r="Q557" s="1">
        <v>45404</v>
      </c>
      <c r="R557" s="1">
        <v>45595</v>
      </c>
      <c r="S557" s="1">
        <v>45595</v>
      </c>
      <c r="T557" s="1">
        <v>45595</v>
      </c>
      <c r="U557" s="1">
        <v>45596</v>
      </c>
      <c r="V557" s="1">
        <v>45596</v>
      </c>
      <c r="W557" t="s">
        <v>155</v>
      </c>
      <c r="X557" t="s">
        <v>221</v>
      </c>
      <c r="Y557">
        <v>12727</v>
      </c>
      <c r="Z557" t="s">
        <v>160</v>
      </c>
      <c r="AA557">
        <v>2</v>
      </c>
      <c r="AB557" t="s">
        <v>1037</v>
      </c>
      <c r="AC557" t="s">
        <v>155</v>
      </c>
      <c r="AD557" t="s">
        <v>162</v>
      </c>
      <c r="AE557" t="s">
        <v>1276</v>
      </c>
      <c r="AF557" t="s">
        <v>1277</v>
      </c>
      <c r="AG557" t="s">
        <v>1278</v>
      </c>
    </row>
    <row r="558" spans="1:33" x14ac:dyDescent="0.25">
      <c r="A558">
        <v>24697</v>
      </c>
      <c r="B558" t="s">
        <v>246</v>
      </c>
      <c r="C558" t="s">
        <v>1</v>
      </c>
      <c r="D558" t="s">
        <v>804</v>
      </c>
      <c r="E558" t="s">
        <v>1030</v>
      </c>
      <c r="F558" t="s">
        <v>117</v>
      </c>
      <c r="G558" t="s">
        <v>97</v>
      </c>
      <c r="H558" s="2">
        <v>1000</v>
      </c>
      <c r="I558" s="2">
        <v>1000</v>
      </c>
      <c r="J558" s="2">
        <v>1038.52</v>
      </c>
      <c r="K558">
        <v>0</v>
      </c>
      <c r="L558">
        <v>0</v>
      </c>
      <c r="M558">
        <v>0</v>
      </c>
      <c r="N558" s="2">
        <v>1038.52</v>
      </c>
      <c r="O558" s="2">
        <v>1038.52</v>
      </c>
      <c r="P558" s="1">
        <v>45408</v>
      </c>
      <c r="Q558" s="1">
        <v>45404</v>
      </c>
      <c r="R558" s="1">
        <v>45595</v>
      </c>
      <c r="S558" s="1">
        <v>45595</v>
      </c>
      <c r="T558" s="1">
        <v>45590</v>
      </c>
      <c r="U558" s="1">
        <v>45593</v>
      </c>
      <c r="V558" s="1">
        <v>45593</v>
      </c>
      <c r="W558" t="s">
        <v>155</v>
      </c>
      <c r="X558" t="s">
        <v>221</v>
      </c>
      <c r="Y558">
        <v>12736</v>
      </c>
      <c r="Z558" t="s">
        <v>160</v>
      </c>
      <c r="AA558">
        <v>2</v>
      </c>
      <c r="AB558" t="s">
        <v>1037</v>
      </c>
      <c r="AC558" t="s">
        <v>155</v>
      </c>
      <c r="AD558" t="s">
        <v>162</v>
      </c>
      <c r="AE558" t="s">
        <v>1276</v>
      </c>
      <c r="AF558" t="s">
        <v>1277</v>
      </c>
      <c r="AG558" t="s">
        <v>1278</v>
      </c>
    </row>
    <row r="559" spans="1:33" x14ac:dyDescent="0.25">
      <c r="A559">
        <v>25092</v>
      </c>
      <c r="B559" t="s">
        <v>246</v>
      </c>
      <c r="C559" t="s">
        <v>1</v>
      </c>
      <c r="D559" t="s">
        <v>832</v>
      </c>
      <c r="E559" t="s">
        <v>1116</v>
      </c>
      <c r="F559" t="s">
        <v>117</v>
      </c>
      <c r="G559" t="s">
        <v>96</v>
      </c>
      <c r="H559" s="2">
        <v>1000</v>
      </c>
      <c r="I559" s="2">
        <v>1000</v>
      </c>
      <c r="J559" s="2">
        <v>1035.6300000000001</v>
      </c>
      <c r="K559">
        <v>0</v>
      </c>
      <c r="L559">
        <v>0</v>
      </c>
      <c r="M559">
        <v>0</v>
      </c>
      <c r="N559" s="2">
        <v>1035.6300000000001</v>
      </c>
      <c r="O559" s="2">
        <v>1035.6300000000001</v>
      </c>
      <c r="P559" s="1">
        <v>45443</v>
      </c>
      <c r="Q559" s="1">
        <v>45436</v>
      </c>
      <c r="R559" s="1">
        <v>45595</v>
      </c>
      <c r="S559" s="1">
        <v>45595</v>
      </c>
      <c r="T559" s="1">
        <v>45595</v>
      </c>
      <c r="U559" s="1">
        <v>45596</v>
      </c>
      <c r="V559" s="1">
        <v>45596</v>
      </c>
      <c r="W559" t="s">
        <v>155</v>
      </c>
      <c r="X559" t="s">
        <v>221</v>
      </c>
      <c r="Y559">
        <v>12745</v>
      </c>
      <c r="Z559" t="s">
        <v>160</v>
      </c>
      <c r="AA559">
        <v>2</v>
      </c>
      <c r="AB559" t="s">
        <v>1037</v>
      </c>
      <c r="AC559" t="s">
        <v>155</v>
      </c>
      <c r="AD559" t="s">
        <v>162</v>
      </c>
      <c r="AE559" t="s">
        <v>1276</v>
      </c>
      <c r="AF559" t="s">
        <v>1277</v>
      </c>
      <c r="AG559" t="s">
        <v>1278</v>
      </c>
    </row>
    <row r="560" spans="1:33" x14ac:dyDescent="0.25">
      <c r="A560">
        <v>25146</v>
      </c>
      <c r="B560" t="s">
        <v>246</v>
      </c>
      <c r="C560" t="s">
        <v>1</v>
      </c>
      <c r="D560" t="s">
        <v>783</v>
      </c>
      <c r="E560" t="s">
        <v>1112</v>
      </c>
      <c r="F560" t="s">
        <v>117</v>
      </c>
      <c r="G560" t="s">
        <v>93</v>
      </c>
      <c r="H560" s="2">
        <v>5000</v>
      </c>
      <c r="I560" s="2">
        <v>5000</v>
      </c>
      <c r="J560" s="2">
        <v>5178.13</v>
      </c>
      <c r="K560">
        <v>0</v>
      </c>
      <c r="L560">
        <v>0</v>
      </c>
      <c r="M560">
        <v>0</v>
      </c>
      <c r="N560" s="2">
        <v>5178.13</v>
      </c>
      <c r="O560" s="2">
        <v>5178.13</v>
      </c>
      <c r="P560" s="1">
        <v>45453</v>
      </c>
      <c r="Q560" s="1">
        <v>45442</v>
      </c>
      <c r="R560" s="1">
        <v>45595</v>
      </c>
      <c r="S560" s="1">
        <v>45595</v>
      </c>
      <c r="T560" s="1">
        <v>45595</v>
      </c>
      <c r="U560" s="1">
        <v>45596</v>
      </c>
      <c r="V560" s="1">
        <v>45596</v>
      </c>
      <c r="W560" t="s">
        <v>155</v>
      </c>
      <c r="X560" t="s">
        <v>221</v>
      </c>
      <c r="Y560">
        <v>12454</v>
      </c>
      <c r="Z560" t="s">
        <v>160</v>
      </c>
      <c r="AA560">
        <v>2</v>
      </c>
      <c r="AB560" t="s">
        <v>1037</v>
      </c>
      <c r="AC560" t="s">
        <v>155</v>
      </c>
      <c r="AD560" t="s">
        <v>162</v>
      </c>
      <c r="AE560" t="s">
        <v>1276</v>
      </c>
      <c r="AF560" t="s">
        <v>1277</v>
      </c>
      <c r="AG560" t="s">
        <v>1278</v>
      </c>
    </row>
    <row r="561" spans="1:34" x14ac:dyDescent="0.25">
      <c r="A561">
        <v>24901</v>
      </c>
      <c r="B561" t="s">
        <v>246</v>
      </c>
      <c r="C561" t="s">
        <v>1</v>
      </c>
      <c r="D561" t="s">
        <v>802</v>
      </c>
      <c r="E561" t="s">
        <v>1032</v>
      </c>
      <c r="F561" t="s">
        <v>117</v>
      </c>
      <c r="G561" t="s">
        <v>94</v>
      </c>
      <c r="H561" s="2">
        <v>6000</v>
      </c>
      <c r="I561" s="2">
        <v>6000</v>
      </c>
      <c r="J561" s="2">
        <v>6231.12</v>
      </c>
      <c r="K561">
        <v>0</v>
      </c>
      <c r="L561">
        <v>0</v>
      </c>
      <c r="M561">
        <v>0</v>
      </c>
      <c r="N561" s="2">
        <v>6231.12</v>
      </c>
      <c r="O561" s="2">
        <v>6231.12</v>
      </c>
      <c r="P561" s="1">
        <v>45421</v>
      </c>
      <c r="Q561" s="1">
        <v>45410</v>
      </c>
      <c r="R561" s="1">
        <v>45595</v>
      </c>
      <c r="S561" s="1">
        <v>45595</v>
      </c>
      <c r="T561" s="1">
        <v>45594</v>
      </c>
      <c r="U561" s="1">
        <v>45595</v>
      </c>
      <c r="V561" s="1">
        <v>45595</v>
      </c>
      <c r="W561" t="s">
        <v>155</v>
      </c>
      <c r="X561" t="s">
        <v>221</v>
      </c>
      <c r="Y561">
        <v>12451</v>
      </c>
      <c r="Z561" t="s">
        <v>160</v>
      </c>
      <c r="AA561">
        <v>2</v>
      </c>
      <c r="AB561" t="s">
        <v>1037</v>
      </c>
      <c r="AC561" t="s">
        <v>155</v>
      </c>
      <c r="AD561" t="s">
        <v>162</v>
      </c>
      <c r="AE561" t="s">
        <v>1276</v>
      </c>
      <c r="AF561" t="s">
        <v>1277</v>
      </c>
      <c r="AG561" t="s">
        <v>1278</v>
      </c>
    </row>
    <row r="562" spans="1:34" x14ac:dyDescent="0.25">
      <c r="A562">
        <v>24681</v>
      </c>
      <c r="B562" t="s">
        <v>246</v>
      </c>
      <c r="C562" t="s">
        <v>1</v>
      </c>
      <c r="D562" t="s">
        <v>804</v>
      </c>
      <c r="E562" t="s">
        <v>1030</v>
      </c>
      <c r="F562" t="s">
        <v>117</v>
      </c>
      <c r="G562" t="s">
        <v>190</v>
      </c>
      <c r="H562" s="2">
        <v>60000</v>
      </c>
      <c r="I562" s="2">
        <v>60000</v>
      </c>
      <c r="J562" s="2">
        <v>62311.19</v>
      </c>
      <c r="K562">
        <v>0</v>
      </c>
      <c r="L562">
        <v>0</v>
      </c>
      <c r="M562">
        <v>0</v>
      </c>
      <c r="N562" s="2">
        <v>62311.19</v>
      </c>
      <c r="O562" s="2">
        <v>62311.19</v>
      </c>
      <c r="P562" s="1">
        <v>45408</v>
      </c>
      <c r="Q562" s="1">
        <v>45404</v>
      </c>
      <c r="R562" s="1">
        <v>45595</v>
      </c>
      <c r="S562" s="1">
        <v>45595</v>
      </c>
      <c r="T562" s="1">
        <v>45590</v>
      </c>
      <c r="U562" s="1">
        <v>45593</v>
      </c>
      <c r="V562" s="1">
        <v>45593</v>
      </c>
      <c r="W562" t="s">
        <v>155</v>
      </c>
      <c r="X562" t="s">
        <v>221</v>
      </c>
      <c r="Y562">
        <v>12737</v>
      </c>
      <c r="Z562" t="s">
        <v>160</v>
      </c>
      <c r="AA562">
        <v>2</v>
      </c>
      <c r="AB562" t="s">
        <v>1037</v>
      </c>
      <c r="AC562" t="s">
        <v>155</v>
      </c>
      <c r="AD562" t="s">
        <v>162</v>
      </c>
      <c r="AE562" t="s">
        <v>1276</v>
      </c>
      <c r="AF562" t="s">
        <v>1277</v>
      </c>
      <c r="AG562" t="s">
        <v>1278</v>
      </c>
      <c r="AH562" t="s">
        <v>191</v>
      </c>
    </row>
    <row r="563" spans="1:34" x14ac:dyDescent="0.25">
      <c r="A563">
        <v>27754</v>
      </c>
      <c r="B563" t="s">
        <v>246</v>
      </c>
      <c r="C563" t="s">
        <v>1</v>
      </c>
      <c r="D563" t="s">
        <v>814</v>
      </c>
      <c r="E563" t="s">
        <v>1208</v>
      </c>
      <c r="F563" t="s">
        <v>117</v>
      </c>
      <c r="G563" t="s">
        <v>93</v>
      </c>
      <c r="H563" s="2">
        <v>5000</v>
      </c>
      <c r="I563" s="2">
        <v>5000</v>
      </c>
      <c r="J563" s="2">
        <v>5071.2700000000004</v>
      </c>
      <c r="K563">
        <v>0</v>
      </c>
      <c r="L563">
        <v>0</v>
      </c>
      <c r="M563">
        <v>0</v>
      </c>
      <c r="N563" s="2">
        <v>5071.2700000000004</v>
      </c>
      <c r="O563" s="2">
        <v>5071.2700000000004</v>
      </c>
      <c r="P563" s="1">
        <v>45541</v>
      </c>
      <c r="Q563" s="1">
        <v>45535</v>
      </c>
      <c r="R563" s="1">
        <v>45595</v>
      </c>
      <c r="S563" s="1">
        <v>45595</v>
      </c>
      <c r="T563" s="1">
        <v>45595</v>
      </c>
      <c r="U563" s="1">
        <v>45596</v>
      </c>
      <c r="V563" s="1">
        <v>45596</v>
      </c>
      <c r="W563" t="s">
        <v>155</v>
      </c>
      <c r="X563" t="s">
        <v>221</v>
      </c>
      <c r="Y563">
        <v>12463</v>
      </c>
      <c r="Z563" t="s">
        <v>160</v>
      </c>
      <c r="AA563">
        <v>2</v>
      </c>
      <c r="AB563" t="s">
        <v>1037</v>
      </c>
      <c r="AC563" t="s">
        <v>155</v>
      </c>
      <c r="AD563" t="s">
        <v>162</v>
      </c>
      <c r="AE563" t="s">
        <v>1276</v>
      </c>
      <c r="AF563" t="s">
        <v>1277</v>
      </c>
      <c r="AG563" t="s">
        <v>1278</v>
      </c>
    </row>
    <row r="564" spans="1:34" x14ac:dyDescent="0.25">
      <c r="A564">
        <v>27533</v>
      </c>
      <c r="B564" t="s">
        <v>246</v>
      </c>
      <c r="C564" t="s">
        <v>1</v>
      </c>
      <c r="D564" t="s">
        <v>789</v>
      </c>
      <c r="E564" t="s">
        <v>1210</v>
      </c>
      <c r="F564" t="s">
        <v>117</v>
      </c>
      <c r="G564" t="s">
        <v>164</v>
      </c>
      <c r="H564" s="2">
        <v>9433.5400000000009</v>
      </c>
      <c r="I564" s="2">
        <v>9433.5400000000009</v>
      </c>
      <c r="J564" s="2">
        <v>9568.01</v>
      </c>
      <c r="K564">
        <v>0</v>
      </c>
      <c r="L564">
        <v>0</v>
      </c>
      <c r="M564">
        <v>0</v>
      </c>
      <c r="N564" s="2">
        <v>9568.01</v>
      </c>
      <c r="O564" s="2">
        <v>9568.01</v>
      </c>
      <c r="P564" s="1">
        <v>45541</v>
      </c>
      <c r="Q564" s="1">
        <v>45533</v>
      </c>
      <c r="R564" s="1">
        <v>45595</v>
      </c>
      <c r="S564" s="1">
        <v>45595</v>
      </c>
      <c r="T564" s="1">
        <v>45595</v>
      </c>
      <c r="U564" s="1">
        <v>45596</v>
      </c>
      <c r="V564" s="1">
        <v>45596</v>
      </c>
      <c r="W564" t="s">
        <v>155</v>
      </c>
      <c r="X564" t="s">
        <v>221</v>
      </c>
      <c r="Y564">
        <v>12462</v>
      </c>
      <c r="Z564" t="s">
        <v>160</v>
      </c>
      <c r="AA564">
        <v>2</v>
      </c>
      <c r="AB564" t="s">
        <v>1037</v>
      </c>
      <c r="AC564" t="s">
        <v>155</v>
      </c>
      <c r="AD564" t="s">
        <v>162</v>
      </c>
      <c r="AE564" t="s">
        <v>1276</v>
      </c>
      <c r="AF564" t="s">
        <v>1277</v>
      </c>
      <c r="AG564" t="s">
        <v>1278</v>
      </c>
    </row>
    <row r="565" spans="1:34" x14ac:dyDescent="0.25">
      <c r="A565">
        <v>26161</v>
      </c>
      <c r="B565" t="s">
        <v>246</v>
      </c>
      <c r="C565" t="s">
        <v>1</v>
      </c>
      <c r="D565" t="s">
        <v>755</v>
      </c>
      <c r="E565" t="s">
        <v>1211</v>
      </c>
      <c r="F565" t="s">
        <v>117</v>
      </c>
      <c r="G565" t="s">
        <v>88</v>
      </c>
      <c r="H565" s="2">
        <v>30000</v>
      </c>
      <c r="I565" s="2">
        <v>30000</v>
      </c>
      <c r="J565" s="2">
        <v>30427.63</v>
      </c>
      <c r="K565">
        <v>0</v>
      </c>
      <c r="L565">
        <v>0</v>
      </c>
      <c r="M565">
        <v>0</v>
      </c>
      <c r="N565" s="2">
        <v>30427.63</v>
      </c>
      <c r="O565" s="2">
        <v>30427.63</v>
      </c>
      <c r="P565" s="1">
        <v>45537</v>
      </c>
      <c r="Q565" s="1">
        <v>45531</v>
      </c>
      <c r="R565" s="1">
        <v>45595</v>
      </c>
      <c r="S565" s="1">
        <v>45595</v>
      </c>
      <c r="T565" s="1">
        <v>45595</v>
      </c>
      <c r="U565" s="1">
        <v>45596</v>
      </c>
      <c r="V565" s="1">
        <v>45596</v>
      </c>
      <c r="W565" t="s">
        <v>155</v>
      </c>
      <c r="X565" t="s">
        <v>221</v>
      </c>
      <c r="Y565">
        <v>12746</v>
      </c>
      <c r="Z565" t="s">
        <v>160</v>
      </c>
      <c r="AA565">
        <v>2</v>
      </c>
      <c r="AB565" t="s">
        <v>1037</v>
      </c>
      <c r="AC565" t="s">
        <v>155</v>
      </c>
      <c r="AD565" t="s">
        <v>162</v>
      </c>
      <c r="AE565" t="s">
        <v>1276</v>
      </c>
      <c r="AF565" t="s">
        <v>1277</v>
      </c>
      <c r="AG565" t="s">
        <v>1278</v>
      </c>
    </row>
    <row r="566" spans="1:34" x14ac:dyDescent="0.25">
      <c r="A566">
        <v>25984</v>
      </c>
      <c r="B566" t="s">
        <v>246</v>
      </c>
      <c r="C566" t="s">
        <v>1</v>
      </c>
      <c r="D566" t="s">
        <v>715</v>
      </c>
      <c r="E566" t="s">
        <v>1206</v>
      </c>
      <c r="F566" t="s">
        <v>117</v>
      </c>
      <c r="G566" t="s">
        <v>164</v>
      </c>
      <c r="H566" s="2">
        <v>25000</v>
      </c>
      <c r="I566" s="2">
        <v>25000</v>
      </c>
      <c r="J566" s="2">
        <v>25356.36</v>
      </c>
      <c r="K566">
        <v>0</v>
      </c>
      <c r="L566">
        <v>0</v>
      </c>
      <c r="M566">
        <v>0</v>
      </c>
      <c r="N566" s="2">
        <v>25356.36</v>
      </c>
      <c r="O566" s="2">
        <v>25356.36</v>
      </c>
      <c r="P566" s="1">
        <v>45537</v>
      </c>
      <c r="Q566" s="1">
        <v>45522</v>
      </c>
      <c r="R566" s="1">
        <v>45595</v>
      </c>
      <c r="S566" s="1">
        <v>45595</v>
      </c>
      <c r="T566" s="1">
        <v>45595</v>
      </c>
      <c r="U566" s="1">
        <v>45596</v>
      </c>
      <c r="V566" s="1">
        <v>45596</v>
      </c>
      <c r="W566" t="s">
        <v>155</v>
      </c>
      <c r="X566" t="s">
        <v>221</v>
      </c>
      <c r="Y566">
        <v>12460</v>
      </c>
      <c r="Z566" t="s">
        <v>160</v>
      </c>
      <c r="AA566">
        <v>2</v>
      </c>
      <c r="AB566" t="s">
        <v>1037</v>
      </c>
      <c r="AC566" t="s">
        <v>155</v>
      </c>
      <c r="AD566" t="s">
        <v>162</v>
      </c>
      <c r="AE566" t="s">
        <v>1276</v>
      </c>
      <c r="AF566" t="s">
        <v>1277</v>
      </c>
      <c r="AG566" t="s">
        <v>1278</v>
      </c>
    </row>
    <row r="567" spans="1:34" x14ac:dyDescent="0.25">
      <c r="A567">
        <v>25783</v>
      </c>
      <c r="B567" t="s">
        <v>246</v>
      </c>
      <c r="C567" t="s">
        <v>1</v>
      </c>
      <c r="D567" t="s">
        <v>753</v>
      </c>
      <c r="E567" t="s">
        <v>1201</v>
      </c>
      <c r="F567" t="s">
        <v>117</v>
      </c>
      <c r="G567" t="s">
        <v>91</v>
      </c>
      <c r="H567" s="2">
        <v>10000</v>
      </c>
      <c r="I567" s="2">
        <v>10000</v>
      </c>
      <c r="J567" s="2">
        <v>10215.040000000001</v>
      </c>
      <c r="K567">
        <v>0</v>
      </c>
      <c r="L567">
        <v>0</v>
      </c>
      <c r="M567">
        <v>0</v>
      </c>
      <c r="N567" s="2">
        <v>10215.040000000001</v>
      </c>
      <c r="O567" s="2">
        <v>10215.040000000001</v>
      </c>
      <c r="P567" s="1">
        <v>45510</v>
      </c>
      <c r="Q567" s="1">
        <v>45504</v>
      </c>
      <c r="R567" s="1">
        <v>45595</v>
      </c>
      <c r="S567" s="1">
        <v>45595</v>
      </c>
      <c r="T567" s="1">
        <v>45595</v>
      </c>
      <c r="U567" s="1">
        <v>45595</v>
      </c>
      <c r="V567" s="1">
        <v>45596</v>
      </c>
      <c r="W567" t="s">
        <v>155</v>
      </c>
      <c r="X567" t="s">
        <v>1153</v>
      </c>
      <c r="Z567" t="s">
        <v>160</v>
      </c>
      <c r="AA567">
        <v>2</v>
      </c>
      <c r="AB567" t="s">
        <v>1037</v>
      </c>
      <c r="AC567" t="s">
        <v>155</v>
      </c>
      <c r="AD567" t="s">
        <v>162</v>
      </c>
      <c r="AE567" t="s">
        <v>359</v>
      </c>
      <c r="AF567" t="s">
        <v>360</v>
      </c>
      <c r="AG567" t="s">
        <v>361</v>
      </c>
      <c r="AH567" t="s">
        <v>191</v>
      </c>
    </row>
    <row r="568" spans="1:34" x14ac:dyDescent="0.25">
      <c r="A568">
        <v>29588</v>
      </c>
      <c r="B568" t="s">
        <v>246</v>
      </c>
      <c r="C568" t="s">
        <v>1</v>
      </c>
      <c r="D568" t="s">
        <v>839</v>
      </c>
      <c r="E568" t="s">
        <v>1148</v>
      </c>
      <c r="F568" t="s">
        <v>117</v>
      </c>
      <c r="G568" t="s">
        <v>190</v>
      </c>
      <c r="H568" s="2">
        <v>20606.240000000002</v>
      </c>
      <c r="I568" s="2">
        <v>20606.240000000002</v>
      </c>
      <c r="J568" s="2">
        <v>20606.240000000002</v>
      </c>
      <c r="K568">
        <v>0</v>
      </c>
      <c r="L568">
        <v>0</v>
      </c>
      <c r="M568">
        <v>0</v>
      </c>
      <c r="N568" s="2">
        <v>20606.240000000002</v>
      </c>
      <c r="O568" s="2">
        <v>20606.240000000002</v>
      </c>
      <c r="P568" s="1">
        <v>45590</v>
      </c>
      <c r="Q568" s="1">
        <v>45590</v>
      </c>
      <c r="R568" s="1">
        <v>45596</v>
      </c>
      <c r="S568" s="1">
        <v>45596</v>
      </c>
      <c r="T568" s="1">
        <v>45596</v>
      </c>
      <c r="U568" s="1">
        <v>45597</v>
      </c>
      <c r="V568" s="1">
        <v>45597</v>
      </c>
      <c r="W568" t="s">
        <v>155</v>
      </c>
      <c r="X568" t="s">
        <v>221</v>
      </c>
      <c r="Y568">
        <v>12738</v>
      </c>
      <c r="Z568" t="s">
        <v>160</v>
      </c>
      <c r="AA568">
        <v>2</v>
      </c>
      <c r="AB568" t="s">
        <v>1037</v>
      </c>
      <c r="AC568" t="s">
        <v>155</v>
      </c>
      <c r="AD568" t="s">
        <v>162</v>
      </c>
      <c r="AE568" t="s">
        <v>1276</v>
      </c>
      <c r="AF568" t="s">
        <v>1277</v>
      </c>
      <c r="AG568" t="s">
        <v>1278</v>
      </c>
    </row>
    <row r="569" spans="1:34" x14ac:dyDescent="0.25">
      <c r="A569">
        <v>25383</v>
      </c>
      <c r="B569" t="s">
        <v>246</v>
      </c>
      <c r="C569" t="s">
        <v>1</v>
      </c>
      <c r="D569" t="s">
        <v>200</v>
      </c>
      <c r="E569" t="s">
        <v>1150</v>
      </c>
      <c r="F569" t="s">
        <v>117</v>
      </c>
      <c r="G569" t="s">
        <v>94</v>
      </c>
      <c r="H569" s="2">
        <v>5000</v>
      </c>
      <c r="I569" s="2">
        <v>5000</v>
      </c>
      <c r="J569" s="2">
        <v>5151.5600000000004</v>
      </c>
      <c r="K569">
        <v>0</v>
      </c>
      <c r="L569">
        <v>0</v>
      </c>
      <c r="M569">
        <v>0</v>
      </c>
      <c r="N569" s="2">
        <v>5151.5600000000004</v>
      </c>
      <c r="O569" s="2">
        <v>5151.5600000000004</v>
      </c>
      <c r="P569" s="1">
        <v>45470</v>
      </c>
      <c r="Q569" s="1">
        <v>45461</v>
      </c>
      <c r="R569" s="1">
        <v>45596</v>
      </c>
      <c r="S569" s="1">
        <v>45596</v>
      </c>
      <c r="T569" s="1">
        <v>45576</v>
      </c>
      <c r="U569" s="1">
        <v>45579</v>
      </c>
      <c r="V569" s="1">
        <v>45579</v>
      </c>
      <c r="W569" t="s">
        <v>155</v>
      </c>
      <c r="X569" t="s">
        <v>221</v>
      </c>
      <c r="Y569">
        <v>12456</v>
      </c>
      <c r="Z569" t="s">
        <v>160</v>
      </c>
      <c r="AA569">
        <v>2</v>
      </c>
      <c r="AB569" t="s">
        <v>1037</v>
      </c>
      <c r="AC569" t="s">
        <v>155</v>
      </c>
      <c r="AD569" t="s">
        <v>162</v>
      </c>
      <c r="AE569" t="s">
        <v>1276</v>
      </c>
      <c r="AF569" t="s">
        <v>1277</v>
      </c>
      <c r="AG569" t="s">
        <v>1278</v>
      </c>
    </row>
    <row r="570" spans="1:34" x14ac:dyDescent="0.25">
      <c r="A570">
        <v>29727</v>
      </c>
      <c r="B570" t="s">
        <v>246</v>
      </c>
      <c r="C570" t="s">
        <v>1</v>
      </c>
      <c r="D570" t="s">
        <v>795</v>
      </c>
      <c r="E570" t="s">
        <v>1034</v>
      </c>
      <c r="F570" t="s">
        <v>117</v>
      </c>
      <c r="G570" t="s">
        <v>92</v>
      </c>
      <c r="H570" s="2">
        <v>6231.12</v>
      </c>
      <c r="I570" s="2">
        <v>6231.12</v>
      </c>
      <c r="J570" s="2">
        <v>6231.12</v>
      </c>
      <c r="K570">
        <v>0</v>
      </c>
      <c r="L570">
        <v>0</v>
      </c>
      <c r="M570">
        <v>0</v>
      </c>
      <c r="N570" s="2">
        <v>6231.12</v>
      </c>
      <c r="O570" s="2">
        <v>6231.12</v>
      </c>
      <c r="P570" s="1">
        <v>45596</v>
      </c>
      <c r="Q570" s="1">
        <v>45596</v>
      </c>
      <c r="R570" s="1">
        <v>45596</v>
      </c>
      <c r="S570" s="1">
        <v>45596</v>
      </c>
      <c r="T570" s="1">
        <v>45596</v>
      </c>
      <c r="U570" s="1">
        <v>45597</v>
      </c>
      <c r="V570" s="1">
        <v>45597</v>
      </c>
      <c r="W570" t="s">
        <v>155</v>
      </c>
      <c r="X570" t="s">
        <v>221</v>
      </c>
      <c r="Y570">
        <v>12750</v>
      </c>
      <c r="Z570" t="s">
        <v>160</v>
      </c>
      <c r="AA570">
        <v>2</v>
      </c>
      <c r="AB570" t="s">
        <v>1037</v>
      </c>
      <c r="AC570" t="s">
        <v>155</v>
      </c>
      <c r="AD570" t="s">
        <v>162</v>
      </c>
      <c r="AE570" t="s">
        <v>1276</v>
      </c>
      <c r="AF570" t="s">
        <v>1277</v>
      </c>
      <c r="AG570" t="s">
        <v>1278</v>
      </c>
    </row>
    <row r="571" spans="1:34" x14ac:dyDescent="0.25">
      <c r="A571">
        <v>24473</v>
      </c>
      <c r="B571" t="s">
        <v>246</v>
      </c>
      <c r="C571" t="s">
        <v>1</v>
      </c>
      <c r="D571" t="s">
        <v>811</v>
      </c>
      <c r="E571" t="s">
        <v>1352</v>
      </c>
      <c r="F571" t="s">
        <v>117</v>
      </c>
      <c r="G571" t="s">
        <v>1039</v>
      </c>
      <c r="H571" s="2">
        <v>17000</v>
      </c>
      <c r="I571" s="2">
        <v>17000</v>
      </c>
      <c r="J571" s="2">
        <v>17654.84</v>
      </c>
      <c r="K571">
        <v>0</v>
      </c>
      <c r="L571">
        <v>0</v>
      </c>
      <c r="M571">
        <v>0</v>
      </c>
      <c r="N571" s="2">
        <v>17654.84</v>
      </c>
      <c r="O571" s="2">
        <v>17654.84</v>
      </c>
      <c r="P571" s="1">
        <v>45400</v>
      </c>
      <c r="Q571" s="1">
        <v>45397</v>
      </c>
      <c r="R571" s="1">
        <v>45596</v>
      </c>
      <c r="S571" s="1">
        <v>45596</v>
      </c>
      <c r="T571" s="1">
        <v>45596</v>
      </c>
      <c r="U571" s="1">
        <v>45597</v>
      </c>
      <c r="V571" s="1">
        <v>45597</v>
      </c>
      <c r="W571" t="s">
        <v>155</v>
      </c>
      <c r="X571" t="s">
        <v>221</v>
      </c>
      <c r="Y571">
        <v>12753</v>
      </c>
      <c r="Z571" t="s">
        <v>160</v>
      </c>
      <c r="AA571">
        <v>2</v>
      </c>
      <c r="AB571" t="s">
        <v>1037</v>
      </c>
      <c r="AC571" t="s">
        <v>155</v>
      </c>
      <c r="AD571" t="s">
        <v>162</v>
      </c>
      <c r="AE571" t="s">
        <v>1276</v>
      </c>
      <c r="AF571" t="s">
        <v>1277</v>
      </c>
      <c r="AG571" t="s">
        <v>1278</v>
      </c>
      <c r="AH571" t="s">
        <v>191</v>
      </c>
    </row>
    <row r="572" spans="1:34" x14ac:dyDescent="0.25">
      <c r="A572">
        <v>29726</v>
      </c>
      <c r="B572" t="s">
        <v>246</v>
      </c>
      <c r="C572" t="s">
        <v>1</v>
      </c>
      <c r="D572" t="s">
        <v>204</v>
      </c>
      <c r="E572" t="s">
        <v>411</v>
      </c>
      <c r="F572" t="s">
        <v>117</v>
      </c>
      <c r="G572" t="s">
        <v>92</v>
      </c>
      <c r="H572" s="2">
        <v>4250.42</v>
      </c>
      <c r="I572" s="2">
        <v>4250.42</v>
      </c>
      <c r="J572" s="2">
        <v>4250.42</v>
      </c>
      <c r="K572">
        <v>0</v>
      </c>
      <c r="L572">
        <v>0</v>
      </c>
      <c r="M572">
        <v>0</v>
      </c>
      <c r="N572" s="2">
        <v>4250.42</v>
      </c>
      <c r="O572" s="2">
        <v>4250.42</v>
      </c>
      <c r="P572" s="1">
        <v>45596</v>
      </c>
      <c r="Q572" s="1">
        <v>45596</v>
      </c>
      <c r="R572" s="1">
        <v>45596</v>
      </c>
      <c r="S572" s="1">
        <v>45596</v>
      </c>
      <c r="T572" s="1">
        <v>45596</v>
      </c>
      <c r="U572" s="1">
        <v>45597</v>
      </c>
      <c r="V572" s="1">
        <v>45597</v>
      </c>
      <c r="W572" t="s">
        <v>155</v>
      </c>
      <c r="X572" t="s">
        <v>221</v>
      </c>
      <c r="Y572">
        <v>12749</v>
      </c>
      <c r="Z572" t="s">
        <v>160</v>
      </c>
      <c r="AA572">
        <v>2</v>
      </c>
      <c r="AB572" t="s">
        <v>161</v>
      </c>
      <c r="AC572" t="s">
        <v>155</v>
      </c>
      <c r="AD572" t="s">
        <v>162</v>
      </c>
      <c r="AE572" t="s">
        <v>1276</v>
      </c>
      <c r="AF572" t="s">
        <v>1277</v>
      </c>
      <c r="AG572" t="s">
        <v>1278</v>
      </c>
    </row>
    <row r="573" spans="1:34" x14ac:dyDescent="0.25">
      <c r="A573">
        <v>24199</v>
      </c>
      <c r="B573" t="s">
        <v>246</v>
      </c>
      <c r="C573" t="s">
        <v>1</v>
      </c>
      <c r="D573" t="s">
        <v>775</v>
      </c>
      <c r="E573" t="s">
        <v>966</v>
      </c>
      <c r="F573" t="s">
        <v>117</v>
      </c>
      <c r="G573" t="s">
        <v>95</v>
      </c>
      <c r="H573" s="2">
        <v>5000</v>
      </c>
      <c r="I573" s="2">
        <v>5000</v>
      </c>
      <c r="J573" s="2">
        <v>5199.43</v>
      </c>
      <c r="K573">
        <v>0</v>
      </c>
      <c r="L573">
        <v>0</v>
      </c>
      <c r="M573">
        <v>0</v>
      </c>
      <c r="N573" s="2">
        <v>5199.43</v>
      </c>
      <c r="O573" s="2">
        <v>5199.43</v>
      </c>
      <c r="P573" s="1">
        <v>45383</v>
      </c>
      <c r="Q573" s="1">
        <v>45381</v>
      </c>
      <c r="R573" s="1">
        <v>45596</v>
      </c>
      <c r="S573" s="1">
        <v>45596</v>
      </c>
      <c r="T573" s="1">
        <v>45596</v>
      </c>
      <c r="U573" s="1">
        <v>45597</v>
      </c>
      <c r="V573" s="1">
        <v>45597</v>
      </c>
      <c r="W573" t="s">
        <v>155</v>
      </c>
      <c r="X573" t="s">
        <v>221</v>
      </c>
      <c r="Y573">
        <v>12751</v>
      </c>
      <c r="Z573" t="s">
        <v>160</v>
      </c>
      <c r="AA573">
        <v>2</v>
      </c>
      <c r="AB573" t="s">
        <v>161</v>
      </c>
      <c r="AC573" t="s">
        <v>155</v>
      </c>
      <c r="AD573" t="s">
        <v>162</v>
      </c>
      <c r="AE573" t="s">
        <v>1276</v>
      </c>
      <c r="AF573" t="s">
        <v>1277</v>
      </c>
      <c r="AG573" t="s">
        <v>1278</v>
      </c>
    </row>
    <row r="574" spans="1:34" x14ac:dyDescent="0.25">
      <c r="A574">
        <v>24471</v>
      </c>
      <c r="B574" t="s">
        <v>246</v>
      </c>
      <c r="C574" t="s">
        <v>1</v>
      </c>
      <c r="D574" t="s">
        <v>811</v>
      </c>
      <c r="E574" t="s">
        <v>1352</v>
      </c>
      <c r="F574" t="s">
        <v>117</v>
      </c>
      <c r="G574" t="s">
        <v>97</v>
      </c>
      <c r="H574" s="2">
        <v>4500</v>
      </c>
      <c r="I574" s="2">
        <v>4500</v>
      </c>
      <c r="J574" s="2">
        <v>4673.34</v>
      </c>
      <c r="K574">
        <v>0</v>
      </c>
      <c r="L574">
        <v>0</v>
      </c>
      <c r="M574">
        <v>0</v>
      </c>
      <c r="N574" s="2">
        <v>4673.34</v>
      </c>
      <c r="O574" s="2">
        <v>4673.34</v>
      </c>
      <c r="P574" s="1">
        <v>45400</v>
      </c>
      <c r="Q574" s="1">
        <v>45397</v>
      </c>
      <c r="R574" s="1">
        <v>45596</v>
      </c>
      <c r="S574" s="1">
        <v>45596</v>
      </c>
      <c r="T574" s="1">
        <v>45596</v>
      </c>
      <c r="U574" s="1">
        <v>45597</v>
      </c>
      <c r="V574" s="1">
        <v>45597</v>
      </c>
      <c r="W574" t="s">
        <v>155</v>
      </c>
      <c r="X574" t="s">
        <v>221</v>
      </c>
      <c r="Y574">
        <v>12752</v>
      </c>
      <c r="Z574" t="s">
        <v>160</v>
      </c>
      <c r="AA574">
        <v>2</v>
      </c>
      <c r="AB574" t="s">
        <v>1037</v>
      </c>
      <c r="AC574" t="s">
        <v>155</v>
      </c>
      <c r="AD574" t="s">
        <v>162</v>
      </c>
      <c r="AE574" t="s">
        <v>1276</v>
      </c>
      <c r="AF574" t="s">
        <v>1277</v>
      </c>
      <c r="AG574" t="s">
        <v>1278</v>
      </c>
    </row>
    <row r="575" spans="1:34" x14ac:dyDescent="0.25">
      <c r="A575">
        <v>29744</v>
      </c>
      <c r="B575" t="s">
        <v>246</v>
      </c>
      <c r="C575" t="s">
        <v>1</v>
      </c>
      <c r="D575" t="s">
        <v>818</v>
      </c>
      <c r="E575" t="s">
        <v>958</v>
      </c>
      <c r="F575" t="s">
        <v>117</v>
      </c>
      <c r="G575" t="s">
        <v>92</v>
      </c>
      <c r="H575" s="2">
        <v>5229.7700000000004</v>
      </c>
      <c r="I575" s="2">
        <v>5229.7700000000004</v>
      </c>
      <c r="J575" s="2">
        <v>5229.7700000000004</v>
      </c>
      <c r="K575">
        <v>0</v>
      </c>
      <c r="L575">
        <v>0</v>
      </c>
      <c r="M575">
        <v>0</v>
      </c>
      <c r="N575" s="2">
        <v>5229.7700000000004</v>
      </c>
      <c r="O575" s="2">
        <v>5229.7700000000004</v>
      </c>
      <c r="P575" s="1">
        <v>45600</v>
      </c>
      <c r="Q575" s="1">
        <v>45600</v>
      </c>
      <c r="R575" s="1">
        <v>45601</v>
      </c>
      <c r="S575" s="1">
        <v>45601</v>
      </c>
      <c r="T575" s="1">
        <v>45601</v>
      </c>
      <c r="U575" s="1">
        <v>45602</v>
      </c>
      <c r="V575" s="1">
        <v>45602</v>
      </c>
      <c r="W575" t="s">
        <v>155</v>
      </c>
      <c r="X575" t="s">
        <v>221</v>
      </c>
      <c r="Y575">
        <v>12758</v>
      </c>
      <c r="Z575" t="s">
        <v>160</v>
      </c>
      <c r="AA575">
        <v>2</v>
      </c>
      <c r="AB575" t="s">
        <v>161</v>
      </c>
      <c r="AC575" t="s">
        <v>155</v>
      </c>
      <c r="AD575" t="s">
        <v>162</v>
      </c>
      <c r="AE575" t="s">
        <v>1276</v>
      </c>
      <c r="AF575" t="s">
        <v>1277</v>
      </c>
      <c r="AG575" t="s">
        <v>1278</v>
      </c>
    </row>
    <row r="576" spans="1:34" x14ac:dyDescent="0.25">
      <c r="A576">
        <v>29738</v>
      </c>
      <c r="B576" t="s">
        <v>246</v>
      </c>
      <c r="C576" t="s">
        <v>1</v>
      </c>
      <c r="D576" t="s">
        <v>803</v>
      </c>
      <c r="E576" t="s">
        <v>1261</v>
      </c>
      <c r="F576" t="s">
        <v>117</v>
      </c>
      <c r="G576" t="s">
        <v>88</v>
      </c>
      <c r="H576" s="2">
        <v>12964.5</v>
      </c>
      <c r="I576" s="2">
        <v>12964.5</v>
      </c>
      <c r="J576" s="2">
        <v>12964.5</v>
      </c>
      <c r="K576">
        <v>0</v>
      </c>
      <c r="L576">
        <v>0</v>
      </c>
      <c r="M576">
        <v>0</v>
      </c>
      <c r="N576" s="2">
        <v>12964.5</v>
      </c>
      <c r="O576" s="2">
        <v>12964.5</v>
      </c>
      <c r="P576" s="1">
        <v>45597</v>
      </c>
      <c r="Q576" s="1">
        <v>45597</v>
      </c>
      <c r="R576" s="1">
        <v>45601</v>
      </c>
      <c r="S576" s="1">
        <v>45601</v>
      </c>
      <c r="T576" s="1">
        <v>45600</v>
      </c>
      <c r="U576" s="1">
        <v>45601</v>
      </c>
      <c r="V576" s="1">
        <v>45601</v>
      </c>
      <c r="W576" t="s">
        <v>155</v>
      </c>
      <c r="X576" t="s">
        <v>221</v>
      </c>
      <c r="Y576">
        <v>12756</v>
      </c>
      <c r="Z576" t="s">
        <v>160</v>
      </c>
      <c r="AA576">
        <v>2</v>
      </c>
      <c r="AB576" t="s">
        <v>1037</v>
      </c>
      <c r="AC576" t="s">
        <v>155</v>
      </c>
      <c r="AD576" t="s">
        <v>162</v>
      </c>
      <c r="AE576" t="s">
        <v>1276</v>
      </c>
      <c r="AF576" t="s">
        <v>1277</v>
      </c>
      <c r="AG576" t="s">
        <v>1278</v>
      </c>
    </row>
    <row r="577" spans="1:34" x14ac:dyDescent="0.25">
      <c r="A577">
        <v>24107</v>
      </c>
      <c r="B577" t="s">
        <v>246</v>
      </c>
      <c r="C577" t="s">
        <v>1</v>
      </c>
      <c r="D577" t="s">
        <v>796</v>
      </c>
      <c r="E577" t="s">
        <v>960</v>
      </c>
      <c r="F577" t="s">
        <v>117</v>
      </c>
      <c r="G577" t="s">
        <v>95</v>
      </c>
      <c r="H577" s="2">
        <v>6200</v>
      </c>
      <c r="I577" s="2">
        <v>6200</v>
      </c>
      <c r="J577" s="2">
        <v>6484.92</v>
      </c>
      <c r="K577">
        <v>0</v>
      </c>
      <c r="L577">
        <v>0</v>
      </c>
      <c r="M577">
        <v>0</v>
      </c>
      <c r="N577" s="2">
        <v>6484.92</v>
      </c>
      <c r="O577" s="2">
        <v>6484.92</v>
      </c>
      <c r="P577" s="1">
        <v>45394</v>
      </c>
      <c r="Q577" s="1">
        <v>45366</v>
      </c>
      <c r="R577" s="1">
        <v>45606</v>
      </c>
      <c r="S577" s="1">
        <v>45606</v>
      </c>
      <c r="T577" s="1">
        <v>45603</v>
      </c>
      <c r="U577" s="1">
        <v>45604</v>
      </c>
      <c r="V577" s="1">
        <v>45604</v>
      </c>
      <c r="W577" t="s">
        <v>155</v>
      </c>
      <c r="X577" t="s">
        <v>221</v>
      </c>
      <c r="Y577">
        <v>12686</v>
      </c>
      <c r="Z577" t="s">
        <v>160</v>
      </c>
      <c r="AA577">
        <v>2</v>
      </c>
      <c r="AB577" t="s">
        <v>161</v>
      </c>
      <c r="AC577" t="s">
        <v>155</v>
      </c>
      <c r="AD577" t="s">
        <v>162</v>
      </c>
      <c r="AE577" t="s">
        <v>1276</v>
      </c>
      <c r="AF577" t="s">
        <v>1277</v>
      </c>
      <c r="AG577" t="s">
        <v>1278</v>
      </c>
    </row>
    <row r="578" spans="1:34" x14ac:dyDescent="0.25">
      <c r="A578">
        <v>22550</v>
      </c>
      <c r="B578" t="s">
        <v>246</v>
      </c>
      <c r="C578" t="s">
        <v>252</v>
      </c>
      <c r="D578" t="s">
        <v>733</v>
      </c>
      <c r="E578" t="s">
        <v>885</v>
      </c>
      <c r="F578" t="s">
        <v>117</v>
      </c>
      <c r="G578" t="s">
        <v>101</v>
      </c>
      <c r="H578" s="2">
        <v>3500</v>
      </c>
      <c r="I578" s="2">
        <v>3500</v>
      </c>
      <c r="J578" s="2">
        <v>3681.98</v>
      </c>
      <c r="K578">
        <v>0</v>
      </c>
      <c r="L578">
        <v>0</v>
      </c>
      <c r="M578">
        <v>0</v>
      </c>
      <c r="N578" s="2">
        <v>3681.98</v>
      </c>
      <c r="O578" s="2">
        <v>3681.98</v>
      </c>
      <c r="P578" s="1">
        <v>45314</v>
      </c>
      <c r="Q578" s="1">
        <v>45301</v>
      </c>
      <c r="R578" s="1">
        <v>45606</v>
      </c>
      <c r="S578" s="1">
        <v>45606</v>
      </c>
      <c r="T578" s="1">
        <v>45603</v>
      </c>
      <c r="U578" s="1">
        <v>45604</v>
      </c>
      <c r="V578" s="1">
        <v>45604</v>
      </c>
      <c r="W578" t="s">
        <v>155</v>
      </c>
      <c r="X578" t="s">
        <v>221</v>
      </c>
      <c r="Y578">
        <v>12679</v>
      </c>
      <c r="Z578" t="s">
        <v>160</v>
      </c>
      <c r="AA578">
        <v>2</v>
      </c>
      <c r="AB578" t="s">
        <v>161</v>
      </c>
      <c r="AC578" t="s">
        <v>155</v>
      </c>
      <c r="AD578" t="s">
        <v>162</v>
      </c>
      <c r="AE578" t="s">
        <v>1276</v>
      </c>
      <c r="AF578" t="s">
        <v>1277</v>
      </c>
      <c r="AG578" t="s">
        <v>1278</v>
      </c>
    </row>
    <row r="579" spans="1:34" x14ac:dyDescent="0.25">
      <c r="A579">
        <v>20733</v>
      </c>
      <c r="B579" t="s">
        <v>246</v>
      </c>
      <c r="C579" t="s">
        <v>1</v>
      </c>
      <c r="D579" t="s">
        <v>289</v>
      </c>
      <c r="E579" t="s">
        <v>688</v>
      </c>
      <c r="F579" t="s">
        <v>117</v>
      </c>
      <c r="G579" t="s">
        <v>101</v>
      </c>
      <c r="H579" s="2">
        <v>5000</v>
      </c>
      <c r="I579" s="2">
        <v>5000</v>
      </c>
      <c r="J579" s="2">
        <v>5292.03</v>
      </c>
      <c r="K579">
        <v>0</v>
      </c>
      <c r="L579">
        <v>0</v>
      </c>
      <c r="M579">
        <v>0</v>
      </c>
      <c r="N579" s="2">
        <v>5292.03</v>
      </c>
      <c r="O579" s="2">
        <v>5292.03</v>
      </c>
      <c r="P579" s="1">
        <v>45240</v>
      </c>
      <c r="Q579" s="1">
        <v>45230</v>
      </c>
      <c r="R579" s="1">
        <v>45606</v>
      </c>
      <c r="S579" s="1">
        <v>45606</v>
      </c>
      <c r="T579" s="1">
        <v>45607</v>
      </c>
      <c r="U579" s="1">
        <v>45608</v>
      </c>
      <c r="V579" s="1">
        <v>45608</v>
      </c>
      <c r="W579" t="s">
        <v>155</v>
      </c>
      <c r="X579" t="s">
        <v>221</v>
      </c>
      <c r="Y579">
        <v>12677</v>
      </c>
      <c r="Z579" t="s">
        <v>160</v>
      </c>
      <c r="AA579">
        <v>2</v>
      </c>
      <c r="AB579" t="s">
        <v>161</v>
      </c>
      <c r="AC579" t="s">
        <v>155</v>
      </c>
      <c r="AD579" t="s">
        <v>162</v>
      </c>
      <c r="AE579" t="s">
        <v>1276</v>
      </c>
      <c r="AF579" t="s">
        <v>1277</v>
      </c>
      <c r="AG579" t="s">
        <v>1278</v>
      </c>
    </row>
    <row r="580" spans="1:34" x14ac:dyDescent="0.25">
      <c r="A580">
        <v>16585</v>
      </c>
      <c r="B580" t="s">
        <v>246</v>
      </c>
      <c r="C580" t="s">
        <v>1</v>
      </c>
      <c r="D580" t="s">
        <v>201</v>
      </c>
      <c r="E580" t="s">
        <v>290</v>
      </c>
      <c r="F580" t="s">
        <v>117</v>
      </c>
      <c r="G580" t="s">
        <v>207</v>
      </c>
      <c r="H580" s="2">
        <v>100000</v>
      </c>
      <c r="I580" s="2">
        <v>100000</v>
      </c>
      <c r="J580" s="2">
        <v>107667.27</v>
      </c>
      <c r="K580">
        <v>0</v>
      </c>
      <c r="L580">
        <v>0</v>
      </c>
      <c r="M580">
        <v>0</v>
      </c>
      <c r="N580" s="2">
        <v>107667.27</v>
      </c>
      <c r="O580" s="2">
        <v>107667.27</v>
      </c>
      <c r="P580" s="1">
        <v>45083</v>
      </c>
      <c r="Q580" s="1">
        <v>45062</v>
      </c>
      <c r="R580" s="1">
        <v>45606</v>
      </c>
      <c r="S580" s="1">
        <v>45606</v>
      </c>
      <c r="T580" s="1">
        <v>45607</v>
      </c>
      <c r="U580" s="1">
        <v>45608</v>
      </c>
      <c r="V580" s="1">
        <v>45608</v>
      </c>
      <c r="W580" t="s">
        <v>155</v>
      </c>
      <c r="X580" t="s">
        <v>221</v>
      </c>
      <c r="Y580">
        <v>12665</v>
      </c>
      <c r="Z580" t="s">
        <v>160</v>
      </c>
      <c r="AA580">
        <v>2</v>
      </c>
      <c r="AB580" t="s">
        <v>161</v>
      </c>
      <c r="AC580" t="s">
        <v>155</v>
      </c>
      <c r="AD580" t="s">
        <v>162</v>
      </c>
      <c r="AE580" t="s">
        <v>1276</v>
      </c>
      <c r="AF580" t="s">
        <v>1277</v>
      </c>
      <c r="AG580" t="s">
        <v>1278</v>
      </c>
    </row>
    <row r="581" spans="1:34" x14ac:dyDescent="0.25">
      <c r="A581">
        <v>30363</v>
      </c>
      <c r="B581" t="s">
        <v>246</v>
      </c>
      <c r="C581" t="s">
        <v>252</v>
      </c>
      <c r="D581" t="s">
        <v>258</v>
      </c>
      <c r="E581" t="s">
        <v>422</v>
      </c>
      <c r="F581" t="s">
        <v>117</v>
      </c>
      <c r="G581" t="s">
        <v>103</v>
      </c>
      <c r="H581" s="2">
        <v>1800</v>
      </c>
      <c r="I581" s="2">
        <v>1800</v>
      </c>
      <c r="J581" s="2">
        <v>1910.22</v>
      </c>
      <c r="K581">
        <v>0</v>
      </c>
      <c r="L581">
        <v>13.01</v>
      </c>
      <c r="M581">
        <v>0</v>
      </c>
      <c r="N581" s="2">
        <v>1923.23</v>
      </c>
      <c r="O581" s="2">
        <v>1910.22</v>
      </c>
      <c r="P581" s="1">
        <v>45629</v>
      </c>
      <c r="Q581" s="1">
        <v>45140</v>
      </c>
      <c r="R581" s="1">
        <v>45606</v>
      </c>
      <c r="S581" s="1">
        <v>45606</v>
      </c>
      <c r="T581" s="1">
        <v>45604</v>
      </c>
      <c r="U581" s="1">
        <v>45607</v>
      </c>
      <c r="V581" s="1">
        <v>45629</v>
      </c>
      <c r="W581" t="s">
        <v>155</v>
      </c>
      <c r="X581" t="s">
        <v>159</v>
      </c>
      <c r="Z581" t="s">
        <v>160</v>
      </c>
      <c r="AA581">
        <v>2</v>
      </c>
      <c r="AB581" t="s">
        <v>161</v>
      </c>
      <c r="AC581" t="s">
        <v>155</v>
      </c>
      <c r="AD581" t="s">
        <v>162</v>
      </c>
      <c r="AE581" t="s">
        <v>1276</v>
      </c>
      <c r="AF581" t="s">
        <v>1277</v>
      </c>
      <c r="AG581" t="s">
        <v>1278</v>
      </c>
      <c r="AH581" t="s">
        <v>191</v>
      </c>
    </row>
    <row r="582" spans="1:34" x14ac:dyDescent="0.25">
      <c r="A582">
        <v>17594</v>
      </c>
      <c r="B582" t="s">
        <v>246</v>
      </c>
      <c r="C582" t="s">
        <v>1</v>
      </c>
      <c r="D582" t="s">
        <v>195</v>
      </c>
      <c r="E582" t="s">
        <v>596</v>
      </c>
      <c r="F582" t="s">
        <v>117</v>
      </c>
      <c r="G582" t="s">
        <v>103</v>
      </c>
      <c r="H582" s="2">
        <v>5000</v>
      </c>
      <c r="I582" s="2">
        <v>5000</v>
      </c>
      <c r="J582" s="2">
        <v>5306.16</v>
      </c>
      <c r="K582">
        <v>0</v>
      </c>
      <c r="L582">
        <v>0</v>
      </c>
      <c r="M582">
        <v>0</v>
      </c>
      <c r="N582" s="2">
        <v>5306.16</v>
      </c>
      <c r="O582" s="2">
        <v>5306.16</v>
      </c>
      <c r="P582" s="1">
        <v>45173</v>
      </c>
      <c r="Q582" s="1">
        <v>45168</v>
      </c>
      <c r="R582" s="1">
        <v>45606</v>
      </c>
      <c r="S582" s="1">
        <v>45606</v>
      </c>
      <c r="T582" s="1">
        <v>45607</v>
      </c>
      <c r="U582" s="1">
        <v>45608</v>
      </c>
      <c r="V582" s="1">
        <v>45608</v>
      </c>
      <c r="W582" t="s">
        <v>155</v>
      </c>
      <c r="X582" t="s">
        <v>221</v>
      </c>
      <c r="Y582">
        <v>12670</v>
      </c>
      <c r="Z582" t="s">
        <v>160</v>
      </c>
      <c r="AA582">
        <v>2</v>
      </c>
      <c r="AB582" t="s">
        <v>161</v>
      </c>
      <c r="AC582" t="s">
        <v>155</v>
      </c>
      <c r="AD582" t="s">
        <v>162</v>
      </c>
      <c r="AE582" t="s">
        <v>1276</v>
      </c>
      <c r="AF582" t="s">
        <v>1277</v>
      </c>
      <c r="AG582" t="s">
        <v>1278</v>
      </c>
    </row>
    <row r="583" spans="1:34" x14ac:dyDescent="0.25">
      <c r="A583">
        <v>17307</v>
      </c>
      <c r="B583" t="s">
        <v>246</v>
      </c>
      <c r="C583" t="s">
        <v>1</v>
      </c>
      <c r="D583" t="s">
        <v>196</v>
      </c>
      <c r="E583" t="s">
        <v>435</v>
      </c>
      <c r="F583" t="s">
        <v>117</v>
      </c>
      <c r="G583" t="s">
        <v>102</v>
      </c>
      <c r="H583" s="2">
        <v>5000</v>
      </c>
      <c r="I583" s="2">
        <v>5000</v>
      </c>
      <c r="J583" s="2">
        <v>5306.16</v>
      </c>
      <c r="K583">
        <v>0</v>
      </c>
      <c r="L583">
        <v>0</v>
      </c>
      <c r="M583">
        <v>0</v>
      </c>
      <c r="N583" s="2">
        <v>5306.16</v>
      </c>
      <c r="O583" s="2">
        <v>5306.16</v>
      </c>
      <c r="P583" s="1">
        <v>45154</v>
      </c>
      <c r="Q583" s="1">
        <v>45145</v>
      </c>
      <c r="R583" s="1">
        <v>45606</v>
      </c>
      <c r="S583" s="1">
        <v>45606</v>
      </c>
      <c r="T583" s="1">
        <v>45607</v>
      </c>
      <c r="U583" s="1">
        <v>45608</v>
      </c>
      <c r="V583" s="1">
        <v>45608</v>
      </c>
      <c r="W583" t="s">
        <v>155</v>
      </c>
      <c r="X583" t="s">
        <v>221</v>
      </c>
      <c r="Y583">
        <v>12669</v>
      </c>
      <c r="Z583" t="s">
        <v>160</v>
      </c>
      <c r="AA583">
        <v>2</v>
      </c>
      <c r="AB583" t="s">
        <v>161</v>
      </c>
      <c r="AC583" t="s">
        <v>155</v>
      </c>
      <c r="AD583" t="s">
        <v>162</v>
      </c>
      <c r="AE583" t="s">
        <v>1276</v>
      </c>
      <c r="AF583" t="s">
        <v>1277</v>
      </c>
      <c r="AG583" t="s">
        <v>1278</v>
      </c>
    </row>
    <row r="584" spans="1:34" x14ac:dyDescent="0.25">
      <c r="A584">
        <v>16081</v>
      </c>
      <c r="B584" t="s">
        <v>246</v>
      </c>
      <c r="C584" t="s">
        <v>1</v>
      </c>
      <c r="D584" t="s">
        <v>249</v>
      </c>
      <c r="E584" t="s">
        <v>250</v>
      </c>
      <c r="F584" t="s">
        <v>117</v>
      </c>
      <c r="G584" t="s">
        <v>106</v>
      </c>
      <c r="H584" s="2">
        <v>2400</v>
      </c>
      <c r="I584" s="2">
        <v>2400</v>
      </c>
      <c r="J584" s="2">
        <v>2584.0100000000002</v>
      </c>
      <c r="K584">
        <v>0</v>
      </c>
      <c r="L584">
        <v>0</v>
      </c>
      <c r="M584">
        <v>0</v>
      </c>
      <c r="N584" s="2">
        <v>2584.0100000000002</v>
      </c>
      <c r="O584" s="2">
        <v>2584.0100000000002</v>
      </c>
      <c r="P584" s="1">
        <v>45056</v>
      </c>
      <c r="Q584" s="1">
        <v>45052</v>
      </c>
      <c r="R584" s="1">
        <v>45606</v>
      </c>
      <c r="S584" s="1">
        <v>45606</v>
      </c>
      <c r="T584" s="1">
        <v>45596</v>
      </c>
      <c r="U584" s="1">
        <v>45597</v>
      </c>
      <c r="V584" s="1">
        <v>45597</v>
      </c>
      <c r="W584" t="s">
        <v>155</v>
      </c>
      <c r="X584" t="s">
        <v>221</v>
      </c>
      <c r="Y584">
        <v>12659</v>
      </c>
      <c r="Z584" t="s">
        <v>160</v>
      </c>
      <c r="AA584">
        <v>2</v>
      </c>
      <c r="AB584" t="s">
        <v>161</v>
      </c>
      <c r="AC584" t="s">
        <v>155</v>
      </c>
      <c r="AD584" t="s">
        <v>162</v>
      </c>
      <c r="AE584" t="s">
        <v>1276</v>
      </c>
      <c r="AF584" t="s">
        <v>1277</v>
      </c>
      <c r="AG584" t="s">
        <v>1278</v>
      </c>
    </row>
    <row r="585" spans="1:34" x14ac:dyDescent="0.25">
      <c r="A585">
        <v>16064</v>
      </c>
      <c r="B585" t="s">
        <v>246</v>
      </c>
      <c r="C585" t="s">
        <v>1</v>
      </c>
      <c r="D585" t="s">
        <v>205</v>
      </c>
      <c r="E585" t="s">
        <v>247</v>
      </c>
      <c r="F585" t="s">
        <v>117</v>
      </c>
      <c r="G585" t="s">
        <v>209</v>
      </c>
      <c r="H585" s="2">
        <v>5000</v>
      </c>
      <c r="I585" s="2">
        <v>5000</v>
      </c>
      <c r="J585" s="2">
        <v>5383.36</v>
      </c>
      <c r="K585">
        <v>0</v>
      </c>
      <c r="L585">
        <v>0</v>
      </c>
      <c r="M585">
        <v>0</v>
      </c>
      <c r="N585" s="2">
        <v>5383.36</v>
      </c>
      <c r="O585" s="2">
        <v>5383.36</v>
      </c>
      <c r="P585" s="1">
        <v>45063</v>
      </c>
      <c r="Q585" s="1">
        <v>45052</v>
      </c>
      <c r="R585" s="1">
        <v>45606</v>
      </c>
      <c r="S585" s="1">
        <v>45606</v>
      </c>
      <c r="T585" s="1">
        <v>45596</v>
      </c>
      <c r="U585" s="1">
        <v>45597</v>
      </c>
      <c r="V585" s="1">
        <v>45597</v>
      </c>
      <c r="W585" t="s">
        <v>155</v>
      </c>
      <c r="X585" t="s">
        <v>221</v>
      </c>
      <c r="Y585">
        <v>12661</v>
      </c>
      <c r="Z585" t="s">
        <v>160</v>
      </c>
      <c r="AA585">
        <v>2</v>
      </c>
      <c r="AB585" t="s">
        <v>161</v>
      </c>
      <c r="AC585" t="s">
        <v>155</v>
      </c>
      <c r="AD585" t="s">
        <v>162</v>
      </c>
      <c r="AE585" t="s">
        <v>1276</v>
      </c>
      <c r="AF585" t="s">
        <v>1277</v>
      </c>
      <c r="AG585" t="s">
        <v>1278</v>
      </c>
    </row>
    <row r="586" spans="1:34" x14ac:dyDescent="0.25">
      <c r="A586">
        <v>16605</v>
      </c>
      <c r="B586" t="s">
        <v>246</v>
      </c>
      <c r="C586" t="s">
        <v>1</v>
      </c>
      <c r="D586" t="s">
        <v>201</v>
      </c>
      <c r="E586" t="s">
        <v>290</v>
      </c>
      <c r="F586" t="s">
        <v>117</v>
      </c>
      <c r="G586" t="s">
        <v>109</v>
      </c>
      <c r="H586" s="2">
        <v>1000</v>
      </c>
      <c r="I586" s="2">
        <v>1000</v>
      </c>
      <c r="J586" s="2">
        <v>1076.67</v>
      </c>
      <c r="K586">
        <v>0</v>
      </c>
      <c r="L586">
        <v>0</v>
      </c>
      <c r="M586">
        <v>0</v>
      </c>
      <c r="N586" s="2">
        <v>1076.67</v>
      </c>
      <c r="O586" s="2">
        <v>1076.67</v>
      </c>
      <c r="P586" s="1">
        <v>45083</v>
      </c>
      <c r="Q586" s="1">
        <v>45062</v>
      </c>
      <c r="R586" s="1">
        <v>45606</v>
      </c>
      <c r="S586" s="1">
        <v>45606</v>
      </c>
      <c r="T586" s="1">
        <v>45607</v>
      </c>
      <c r="U586" s="1">
        <v>45608</v>
      </c>
      <c r="V586" s="1">
        <v>45608</v>
      </c>
      <c r="W586" t="s">
        <v>155</v>
      </c>
      <c r="X586" t="s">
        <v>221</v>
      </c>
      <c r="Y586">
        <v>12664</v>
      </c>
      <c r="Z586" t="s">
        <v>160</v>
      </c>
      <c r="AA586">
        <v>2</v>
      </c>
      <c r="AB586" t="s">
        <v>161</v>
      </c>
      <c r="AC586" t="s">
        <v>155</v>
      </c>
      <c r="AD586" t="s">
        <v>162</v>
      </c>
      <c r="AE586" t="s">
        <v>1276</v>
      </c>
      <c r="AF586" t="s">
        <v>1277</v>
      </c>
      <c r="AG586" t="s">
        <v>1278</v>
      </c>
    </row>
    <row r="587" spans="1:34" x14ac:dyDescent="0.25">
      <c r="A587">
        <v>16115</v>
      </c>
      <c r="B587" t="s">
        <v>246</v>
      </c>
      <c r="C587" t="s">
        <v>1</v>
      </c>
      <c r="D587" t="s">
        <v>205</v>
      </c>
      <c r="E587" t="s">
        <v>247</v>
      </c>
      <c r="F587" t="s">
        <v>117</v>
      </c>
      <c r="G587" t="s">
        <v>109</v>
      </c>
      <c r="H587" s="2">
        <v>2500</v>
      </c>
      <c r="I587" s="2">
        <v>2500</v>
      </c>
      <c r="J587" s="2">
        <v>2691.68</v>
      </c>
      <c r="K587">
        <v>0</v>
      </c>
      <c r="L587">
        <v>0</v>
      </c>
      <c r="M587">
        <v>0</v>
      </c>
      <c r="N587" s="2">
        <v>2691.68</v>
      </c>
      <c r="O587" s="2">
        <v>2691.68</v>
      </c>
      <c r="P587" s="1">
        <v>45063</v>
      </c>
      <c r="Q587" s="1">
        <v>45052</v>
      </c>
      <c r="R587" s="1">
        <v>45606</v>
      </c>
      <c r="S587" s="1">
        <v>45606</v>
      </c>
      <c r="T587" s="1">
        <v>45596</v>
      </c>
      <c r="U587" s="1">
        <v>45597</v>
      </c>
      <c r="V587" s="1">
        <v>45597</v>
      </c>
      <c r="W587" t="s">
        <v>155</v>
      </c>
      <c r="X587" t="s">
        <v>221</v>
      </c>
      <c r="Y587">
        <v>12660</v>
      </c>
      <c r="Z587" t="s">
        <v>160</v>
      </c>
      <c r="AA587">
        <v>2</v>
      </c>
      <c r="AB587" t="s">
        <v>161</v>
      </c>
      <c r="AC587" t="s">
        <v>155</v>
      </c>
      <c r="AD587" t="s">
        <v>162</v>
      </c>
      <c r="AE587" t="s">
        <v>1276</v>
      </c>
      <c r="AF587" t="s">
        <v>1277</v>
      </c>
      <c r="AG587" t="s">
        <v>1278</v>
      </c>
    </row>
    <row r="588" spans="1:34" x14ac:dyDescent="0.25">
      <c r="A588">
        <v>16175</v>
      </c>
      <c r="B588" t="s">
        <v>246</v>
      </c>
      <c r="C588" t="s">
        <v>252</v>
      </c>
      <c r="D588" t="s">
        <v>259</v>
      </c>
      <c r="E588" t="s">
        <v>260</v>
      </c>
      <c r="F588" t="s">
        <v>117</v>
      </c>
      <c r="G588" t="s">
        <v>106</v>
      </c>
      <c r="H588" s="2">
        <v>1290</v>
      </c>
      <c r="I588" s="2">
        <v>1290</v>
      </c>
      <c r="J588" s="2">
        <v>1388.91</v>
      </c>
      <c r="K588">
        <v>0</v>
      </c>
      <c r="L588">
        <v>0</v>
      </c>
      <c r="M588">
        <v>0</v>
      </c>
      <c r="N588" s="2">
        <v>1388.91</v>
      </c>
      <c r="O588" s="2">
        <v>1388.91</v>
      </c>
      <c r="P588" s="1">
        <v>45063</v>
      </c>
      <c r="Q588" s="1">
        <v>45054</v>
      </c>
      <c r="R588" s="1">
        <v>45606</v>
      </c>
      <c r="S588" s="1">
        <v>45606</v>
      </c>
      <c r="T588" s="1">
        <v>45607</v>
      </c>
      <c r="U588" s="1">
        <v>45608</v>
      </c>
      <c r="V588" s="1">
        <v>45608</v>
      </c>
      <c r="W588" t="s">
        <v>155</v>
      </c>
      <c r="X588" t="s">
        <v>221</v>
      </c>
      <c r="Y588">
        <v>12662</v>
      </c>
      <c r="Z588" t="s">
        <v>160</v>
      </c>
      <c r="AA588">
        <v>2</v>
      </c>
      <c r="AB588" t="s">
        <v>161</v>
      </c>
      <c r="AC588" t="s">
        <v>155</v>
      </c>
      <c r="AD588" t="s">
        <v>162</v>
      </c>
      <c r="AE588" t="s">
        <v>1276</v>
      </c>
      <c r="AF588" t="s">
        <v>1277</v>
      </c>
      <c r="AG588" t="s">
        <v>1278</v>
      </c>
    </row>
    <row r="589" spans="1:34" x14ac:dyDescent="0.25">
      <c r="A589">
        <v>16282</v>
      </c>
      <c r="B589" t="s">
        <v>246</v>
      </c>
      <c r="C589" t="s">
        <v>1</v>
      </c>
      <c r="D589" t="s">
        <v>199</v>
      </c>
      <c r="E589" t="s">
        <v>292</v>
      </c>
      <c r="F589" t="s">
        <v>117</v>
      </c>
      <c r="G589" t="s">
        <v>109</v>
      </c>
      <c r="H589" s="2">
        <v>3000</v>
      </c>
      <c r="I589" s="2">
        <v>3000</v>
      </c>
      <c r="J589" s="2">
        <v>3230.02</v>
      </c>
      <c r="K589">
        <v>0</v>
      </c>
      <c r="L589">
        <v>0</v>
      </c>
      <c r="M589">
        <v>0</v>
      </c>
      <c r="N589" s="2">
        <v>3230.02</v>
      </c>
      <c r="O589" s="2">
        <v>3230.02</v>
      </c>
      <c r="P589" s="1">
        <v>45077</v>
      </c>
      <c r="Q589" s="1">
        <v>45062</v>
      </c>
      <c r="R589" s="1">
        <v>45611</v>
      </c>
      <c r="S589" s="1">
        <v>45611</v>
      </c>
      <c r="T589" s="1">
        <v>45603</v>
      </c>
      <c r="U589" s="1">
        <v>45604</v>
      </c>
      <c r="V589" s="1">
        <v>45604</v>
      </c>
      <c r="W589" t="s">
        <v>155</v>
      </c>
      <c r="X589" t="s">
        <v>221</v>
      </c>
      <c r="Y589">
        <v>12663</v>
      </c>
      <c r="Z589" t="s">
        <v>160</v>
      </c>
      <c r="AA589">
        <v>2</v>
      </c>
      <c r="AB589" t="s">
        <v>161</v>
      </c>
      <c r="AC589" t="s">
        <v>155</v>
      </c>
      <c r="AD589" t="s">
        <v>162</v>
      </c>
      <c r="AE589" t="s">
        <v>1276</v>
      </c>
      <c r="AF589" t="s">
        <v>1277</v>
      </c>
      <c r="AG589" t="s">
        <v>1278</v>
      </c>
    </row>
    <row r="590" spans="1:34" x14ac:dyDescent="0.25">
      <c r="A590">
        <v>29808</v>
      </c>
      <c r="B590" t="s">
        <v>246</v>
      </c>
      <c r="C590" t="s">
        <v>1</v>
      </c>
      <c r="D590" t="s">
        <v>788</v>
      </c>
      <c r="E590" t="s">
        <v>1329</v>
      </c>
      <c r="F590" t="s">
        <v>117</v>
      </c>
      <c r="G590" t="s">
        <v>87</v>
      </c>
      <c r="H590" s="2">
        <v>35000</v>
      </c>
      <c r="I590" s="2">
        <v>35000</v>
      </c>
      <c r="J590" s="2">
        <v>35000</v>
      </c>
      <c r="K590">
        <v>0</v>
      </c>
      <c r="L590">
        <v>0</v>
      </c>
      <c r="M590">
        <v>0</v>
      </c>
      <c r="N590" s="2">
        <v>35000</v>
      </c>
      <c r="O590" s="2">
        <v>35000</v>
      </c>
      <c r="P590" s="1">
        <v>45613</v>
      </c>
      <c r="Q590" s="1">
        <v>45608</v>
      </c>
      <c r="R590" s="1">
        <v>45611</v>
      </c>
      <c r="S590" s="1">
        <v>45611</v>
      </c>
      <c r="T590" s="1">
        <v>45607</v>
      </c>
      <c r="U590" s="1">
        <v>45607</v>
      </c>
      <c r="V590" s="1">
        <v>45617</v>
      </c>
      <c r="W590" t="s">
        <v>155</v>
      </c>
      <c r="X590" t="s">
        <v>1153</v>
      </c>
      <c r="Z590" t="s">
        <v>163</v>
      </c>
      <c r="AA590">
        <v>2</v>
      </c>
      <c r="AB590" t="s">
        <v>1037</v>
      </c>
      <c r="AC590" t="s">
        <v>155</v>
      </c>
      <c r="AD590" t="s">
        <v>162</v>
      </c>
      <c r="AE590" t="s">
        <v>1276</v>
      </c>
      <c r="AF590" t="s">
        <v>1277</v>
      </c>
      <c r="AG590" t="s">
        <v>1278</v>
      </c>
      <c r="AH590" t="s">
        <v>191</v>
      </c>
    </row>
    <row r="591" spans="1:34" x14ac:dyDescent="0.25">
      <c r="A591">
        <v>25015</v>
      </c>
      <c r="B591" t="s">
        <v>246</v>
      </c>
      <c r="C591" t="s">
        <v>1</v>
      </c>
      <c r="D591" t="s">
        <v>790</v>
      </c>
      <c r="E591" t="s">
        <v>1115</v>
      </c>
      <c r="F591" t="s">
        <v>117</v>
      </c>
      <c r="G591" t="s">
        <v>97</v>
      </c>
      <c r="H591" s="2">
        <v>5000</v>
      </c>
      <c r="I591" s="2">
        <v>5000</v>
      </c>
      <c r="J591" s="2">
        <v>5208.3500000000004</v>
      </c>
      <c r="K591">
        <v>0</v>
      </c>
      <c r="L591">
        <v>0</v>
      </c>
      <c r="M591">
        <v>0</v>
      </c>
      <c r="N591" s="2">
        <v>5208.3500000000004</v>
      </c>
      <c r="O591" s="2">
        <v>5208.3500000000004</v>
      </c>
      <c r="P591" s="1">
        <v>45435</v>
      </c>
      <c r="Q591" s="1">
        <v>45423</v>
      </c>
      <c r="R591" s="1">
        <v>45611</v>
      </c>
      <c r="S591" s="1">
        <v>45611</v>
      </c>
      <c r="T591" s="1">
        <v>45610</v>
      </c>
      <c r="U591" s="1">
        <v>45614</v>
      </c>
      <c r="V591" s="1">
        <v>45614</v>
      </c>
      <c r="W591" t="s">
        <v>155</v>
      </c>
      <c r="X591" t="s">
        <v>221</v>
      </c>
      <c r="Y591">
        <v>12696</v>
      </c>
      <c r="Z591" t="s">
        <v>160</v>
      </c>
      <c r="AA591">
        <v>2</v>
      </c>
      <c r="AB591" t="s">
        <v>1037</v>
      </c>
      <c r="AC591" t="s">
        <v>155</v>
      </c>
      <c r="AD591" t="s">
        <v>162</v>
      </c>
      <c r="AE591" t="s">
        <v>1276</v>
      </c>
      <c r="AF591" t="s">
        <v>1277</v>
      </c>
      <c r="AG591" t="s">
        <v>1278</v>
      </c>
    </row>
    <row r="592" spans="1:34" x14ac:dyDescent="0.25">
      <c r="A592">
        <v>29765</v>
      </c>
      <c r="B592" t="s">
        <v>246</v>
      </c>
      <c r="C592" t="s">
        <v>1</v>
      </c>
      <c r="D592" t="s">
        <v>807</v>
      </c>
      <c r="E592" t="s">
        <v>1327</v>
      </c>
      <c r="F592" t="s">
        <v>117</v>
      </c>
      <c r="G592" t="s">
        <v>87</v>
      </c>
      <c r="H592" s="2">
        <v>395298</v>
      </c>
      <c r="I592" s="2">
        <v>395298</v>
      </c>
      <c r="J592" s="2">
        <v>395298</v>
      </c>
      <c r="K592">
        <v>0</v>
      </c>
      <c r="L592">
        <v>0</v>
      </c>
      <c r="M592">
        <v>0</v>
      </c>
      <c r="N592" s="2">
        <v>395298</v>
      </c>
      <c r="O592" s="2">
        <v>395298</v>
      </c>
      <c r="P592" s="1">
        <v>45624</v>
      </c>
      <c r="Q592" s="1">
        <v>45603</v>
      </c>
      <c r="R592" s="1">
        <v>45611</v>
      </c>
      <c r="S592" s="1">
        <v>45611</v>
      </c>
      <c r="T592" s="1">
        <v>45624</v>
      </c>
      <c r="U592" s="1">
        <v>45624</v>
      </c>
      <c r="V592" s="1">
        <v>45625</v>
      </c>
      <c r="W592" t="s">
        <v>155</v>
      </c>
      <c r="X592" t="s">
        <v>159</v>
      </c>
      <c r="Z592" t="s">
        <v>163</v>
      </c>
      <c r="AA592">
        <v>2</v>
      </c>
      <c r="AB592" t="s">
        <v>1037</v>
      </c>
      <c r="AC592" t="s">
        <v>155</v>
      </c>
      <c r="AD592" t="s">
        <v>162</v>
      </c>
      <c r="AE592" t="s">
        <v>1276</v>
      </c>
      <c r="AF592" t="s">
        <v>1277</v>
      </c>
      <c r="AG592" t="s">
        <v>1278</v>
      </c>
      <c r="AH592" t="s">
        <v>191</v>
      </c>
    </row>
    <row r="593" spans="1:34" x14ac:dyDescent="0.25">
      <c r="A593">
        <v>28917</v>
      </c>
      <c r="B593" t="s">
        <v>246</v>
      </c>
      <c r="C593" t="s">
        <v>1</v>
      </c>
      <c r="D593" t="s">
        <v>803</v>
      </c>
      <c r="E593" t="s">
        <v>1261</v>
      </c>
      <c r="F593" t="s">
        <v>117</v>
      </c>
      <c r="G593" t="s">
        <v>88</v>
      </c>
      <c r="H593" s="2">
        <v>7500</v>
      </c>
      <c r="I593" s="2">
        <v>7500</v>
      </c>
      <c r="J593" s="2">
        <v>7648.11</v>
      </c>
      <c r="K593">
        <v>0</v>
      </c>
      <c r="L593">
        <v>0</v>
      </c>
      <c r="M593">
        <v>51.73</v>
      </c>
      <c r="N593" s="2">
        <v>7596.38</v>
      </c>
      <c r="O593" s="2">
        <v>7596.38</v>
      </c>
      <c r="P593" s="1">
        <v>45555</v>
      </c>
      <c r="Q593" s="1">
        <v>45554</v>
      </c>
      <c r="R593" s="1">
        <v>45616</v>
      </c>
      <c r="S593" s="1">
        <v>45616</v>
      </c>
      <c r="T593" s="1">
        <v>45617</v>
      </c>
      <c r="U593" s="1">
        <v>45618</v>
      </c>
      <c r="V593" s="1">
        <v>45629</v>
      </c>
      <c r="W593" t="s">
        <v>155</v>
      </c>
      <c r="X593" t="s">
        <v>159</v>
      </c>
      <c r="Z593" t="s">
        <v>160</v>
      </c>
      <c r="AA593">
        <v>2</v>
      </c>
      <c r="AB593" t="s">
        <v>1037</v>
      </c>
      <c r="AC593" t="s">
        <v>155</v>
      </c>
      <c r="AD593" t="s">
        <v>162</v>
      </c>
      <c r="AE593" t="s">
        <v>1276</v>
      </c>
      <c r="AF593" t="s">
        <v>1277</v>
      </c>
      <c r="AG593" t="s">
        <v>1278</v>
      </c>
      <c r="AH593" t="s">
        <v>191</v>
      </c>
    </row>
    <row r="594" spans="1:34" x14ac:dyDescent="0.25">
      <c r="A594">
        <v>25421</v>
      </c>
      <c r="B594" t="s">
        <v>246</v>
      </c>
      <c r="C594" t="s">
        <v>252</v>
      </c>
      <c r="D594" t="s">
        <v>735</v>
      </c>
      <c r="E594" t="s">
        <v>1151</v>
      </c>
      <c r="F594" t="s">
        <v>117</v>
      </c>
      <c r="G594" t="s">
        <v>96</v>
      </c>
      <c r="H594" s="2">
        <v>800</v>
      </c>
      <c r="I594" s="2">
        <v>800</v>
      </c>
      <c r="J594" s="2">
        <v>829.06</v>
      </c>
      <c r="K594">
        <v>0</v>
      </c>
      <c r="L594">
        <v>0</v>
      </c>
      <c r="M594">
        <v>0</v>
      </c>
      <c r="N594" s="2">
        <v>829.06</v>
      </c>
      <c r="O594" s="2">
        <v>829.06</v>
      </c>
      <c r="P594" s="1">
        <v>45476</v>
      </c>
      <c r="Q594" s="1">
        <v>45468</v>
      </c>
      <c r="R594" s="1">
        <v>45616</v>
      </c>
      <c r="S594" s="1">
        <v>45616</v>
      </c>
      <c r="T594" s="1">
        <v>45608</v>
      </c>
      <c r="U594" s="1">
        <v>45609</v>
      </c>
      <c r="V594" s="1">
        <v>45609</v>
      </c>
      <c r="W594" t="s">
        <v>155</v>
      </c>
      <c r="X594" t="s">
        <v>221</v>
      </c>
      <c r="Y594">
        <v>12700</v>
      </c>
      <c r="Z594" t="s">
        <v>160</v>
      </c>
      <c r="AA594">
        <v>2</v>
      </c>
      <c r="AB594" t="s">
        <v>1037</v>
      </c>
      <c r="AC594" t="s">
        <v>155</v>
      </c>
      <c r="AD594" t="s">
        <v>162</v>
      </c>
      <c r="AE594" t="s">
        <v>1276</v>
      </c>
      <c r="AF594" t="s">
        <v>1277</v>
      </c>
      <c r="AG594" t="s">
        <v>1278</v>
      </c>
    </row>
    <row r="595" spans="1:34" x14ac:dyDescent="0.25">
      <c r="A595">
        <v>30176</v>
      </c>
      <c r="B595" t="s">
        <v>246</v>
      </c>
      <c r="C595" t="s">
        <v>1</v>
      </c>
      <c r="D595" t="s">
        <v>839</v>
      </c>
      <c r="E595" t="s">
        <v>1148</v>
      </c>
      <c r="F595" t="s">
        <v>117</v>
      </c>
      <c r="G595" t="s">
        <v>93</v>
      </c>
      <c r="H595" s="2">
        <v>6600</v>
      </c>
      <c r="I595" s="2">
        <v>6600</v>
      </c>
      <c r="J595" s="2">
        <v>6886.32</v>
      </c>
      <c r="K595">
        <v>0</v>
      </c>
      <c r="L595">
        <v>0</v>
      </c>
      <c r="M595">
        <v>46.57</v>
      </c>
      <c r="N595" s="2">
        <v>6839.75</v>
      </c>
      <c r="O595" s="2">
        <v>6839.75</v>
      </c>
      <c r="P595" s="1">
        <v>45617</v>
      </c>
      <c r="Q595" s="1">
        <v>45469</v>
      </c>
      <c r="R595" s="1">
        <v>45616</v>
      </c>
      <c r="S595" s="1">
        <v>45616</v>
      </c>
      <c r="T595" s="1">
        <v>45617</v>
      </c>
      <c r="U595" s="1">
        <v>45618</v>
      </c>
      <c r="V595" s="1">
        <v>45629</v>
      </c>
      <c r="W595" t="s">
        <v>155</v>
      </c>
      <c r="X595" t="s">
        <v>159</v>
      </c>
      <c r="Z595" t="s">
        <v>160</v>
      </c>
      <c r="AA595">
        <v>2</v>
      </c>
      <c r="AB595" t="s">
        <v>1037</v>
      </c>
      <c r="AC595" t="s">
        <v>155</v>
      </c>
      <c r="AD595" t="s">
        <v>162</v>
      </c>
      <c r="AE595" t="s">
        <v>1276</v>
      </c>
      <c r="AF595" t="s">
        <v>1277</v>
      </c>
      <c r="AG595" t="s">
        <v>1278</v>
      </c>
      <c r="AH595" t="s">
        <v>191</v>
      </c>
    </row>
    <row r="596" spans="1:34" x14ac:dyDescent="0.25">
      <c r="A596">
        <v>30362</v>
      </c>
      <c r="B596" t="s">
        <v>246</v>
      </c>
      <c r="C596" t="s">
        <v>1</v>
      </c>
      <c r="D596" t="s">
        <v>198</v>
      </c>
      <c r="E596" t="s">
        <v>965</v>
      </c>
      <c r="F596" t="s">
        <v>117</v>
      </c>
      <c r="G596" t="s">
        <v>92</v>
      </c>
      <c r="H596" s="2">
        <v>3180.49</v>
      </c>
      <c r="I596" s="2">
        <v>3180.49</v>
      </c>
      <c r="J596" s="2">
        <v>3180.49</v>
      </c>
      <c r="K596">
        <v>0</v>
      </c>
      <c r="L596">
        <v>21.66</v>
      </c>
      <c r="M596">
        <v>0</v>
      </c>
      <c r="N596" s="2">
        <v>3202.15</v>
      </c>
      <c r="O596" s="2">
        <v>3180.49</v>
      </c>
      <c r="P596" s="1">
        <v>45629</v>
      </c>
      <c r="Q596" s="1">
        <v>45616</v>
      </c>
      <c r="R596" s="1">
        <v>45616</v>
      </c>
      <c r="S596" s="1">
        <v>45616</v>
      </c>
      <c r="T596" s="1">
        <v>45617</v>
      </c>
      <c r="U596" s="1">
        <v>45618</v>
      </c>
      <c r="V596" s="1">
        <v>45629</v>
      </c>
      <c r="W596" t="s">
        <v>155</v>
      </c>
      <c r="X596" t="s">
        <v>159</v>
      </c>
      <c r="Z596" t="s">
        <v>160</v>
      </c>
      <c r="AA596">
        <v>2</v>
      </c>
      <c r="AB596" t="s">
        <v>161</v>
      </c>
      <c r="AC596" t="s">
        <v>155</v>
      </c>
      <c r="AD596" t="s">
        <v>162</v>
      </c>
      <c r="AE596" t="s">
        <v>1276</v>
      </c>
      <c r="AF596" t="s">
        <v>1277</v>
      </c>
      <c r="AG596" t="s">
        <v>1278</v>
      </c>
      <c r="AH596" t="s">
        <v>191</v>
      </c>
    </row>
    <row r="597" spans="1:34" x14ac:dyDescent="0.25">
      <c r="A597">
        <v>19456</v>
      </c>
      <c r="B597" t="s">
        <v>246</v>
      </c>
      <c r="C597" t="s">
        <v>252</v>
      </c>
      <c r="D597" t="s">
        <v>262</v>
      </c>
      <c r="E597" t="s">
        <v>613</v>
      </c>
      <c r="F597" t="s">
        <v>117</v>
      </c>
      <c r="G597" t="s">
        <v>96</v>
      </c>
      <c r="H597">
        <v>1000</v>
      </c>
      <c r="I597">
        <v>1000</v>
      </c>
      <c r="J597">
        <v>1058.4100000000001</v>
      </c>
      <c r="K597">
        <v>0</v>
      </c>
      <c r="L597">
        <v>0</v>
      </c>
      <c r="M597">
        <v>0</v>
      </c>
      <c r="N597">
        <v>1058.4100000000001</v>
      </c>
      <c r="O597">
        <v>1058.4100000000001</v>
      </c>
      <c r="P597" s="1">
        <v>45218</v>
      </c>
      <c r="Q597" s="1">
        <v>45211</v>
      </c>
      <c r="R597" s="1">
        <v>45616</v>
      </c>
      <c r="S597" s="1">
        <v>45616</v>
      </c>
      <c r="T597">
        <v>45587</v>
      </c>
      <c r="U597">
        <v>45588</v>
      </c>
      <c r="V597">
        <v>45588</v>
      </c>
      <c r="W597" t="s">
        <v>155</v>
      </c>
      <c r="X597" t="s">
        <v>221</v>
      </c>
      <c r="Y597">
        <v>12675</v>
      </c>
      <c r="Z597" t="s">
        <v>160</v>
      </c>
      <c r="AA597">
        <v>2</v>
      </c>
      <c r="AB597" t="s">
        <v>161</v>
      </c>
      <c r="AC597" t="s">
        <v>155</v>
      </c>
      <c r="AD597" t="s">
        <v>162</v>
      </c>
      <c r="AE597" t="s">
        <v>1276</v>
      </c>
      <c r="AF597" t="s">
        <v>1277</v>
      </c>
      <c r="AG597" t="s">
        <v>1278</v>
      </c>
    </row>
    <row r="598" spans="1:34" x14ac:dyDescent="0.25">
      <c r="A598">
        <v>30361</v>
      </c>
      <c r="B598" t="s">
        <v>246</v>
      </c>
      <c r="C598" t="s">
        <v>1</v>
      </c>
      <c r="D598" t="s">
        <v>833</v>
      </c>
      <c r="E598" t="s">
        <v>928</v>
      </c>
      <c r="F598" t="s">
        <v>117</v>
      </c>
      <c r="G598" t="s">
        <v>97</v>
      </c>
      <c r="H598">
        <v>4000</v>
      </c>
      <c r="I598">
        <v>4000</v>
      </c>
      <c r="J598">
        <v>4195.1099999999997</v>
      </c>
      <c r="K598">
        <v>0</v>
      </c>
      <c r="L598">
        <v>0</v>
      </c>
      <c r="M598">
        <v>0</v>
      </c>
      <c r="N598">
        <v>4195.1099999999997</v>
      </c>
      <c r="O598">
        <v>4195.1099999999997</v>
      </c>
      <c r="P598" s="1">
        <v>45629</v>
      </c>
      <c r="Q598" s="1">
        <v>45337</v>
      </c>
      <c r="R598" s="1">
        <v>45616</v>
      </c>
      <c r="S598" s="1">
        <v>45616</v>
      </c>
      <c r="T598" s="1">
        <v>45617</v>
      </c>
      <c r="U598" s="1">
        <v>45618</v>
      </c>
      <c r="V598" s="1">
        <v>45629</v>
      </c>
      <c r="W598" t="s">
        <v>155</v>
      </c>
      <c r="X598" t="s">
        <v>159</v>
      </c>
      <c r="Z598" t="s">
        <v>160</v>
      </c>
      <c r="AA598">
        <v>2</v>
      </c>
      <c r="AB598" t="s">
        <v>161</v>
      </c>
      <c r="AC598" t="s">
        <v>155</v>
      </c>
      <c r="AD598" t="s">
        <v>162</v>
      </c>
      <c r="AE598" t="s">
        <v>1276</v>
      </c>
      <c r="AF598" t="s">
        <v>1277</v>
      </c>
      <c r="AG598" t="s">
        <v>1278</v>
      </c>
      <c r="AH598" t="s">
        <v>191</v>
      </c>
    </row>
    <row r="599" spans="1:34" x14ac:dyDescent="0.25">
      <c r="A599">
        <v>23651</v>
      </c>
      <c r="B599" t="s">
        <v>246</v>
      </c>
      <c r="C599" t="s">
        <v>252</v>
      </c>
      <c r="D599" t="s">
        <v>724</v>
      </c>
      <c r="E599" t="s">
        <v>953</v>
      </c>
      <c r="F599" t="s">
        <v>117</v>
      </c>
      <c r="G599" t="s">
        <v>95</v>
      </c>
      <c r="H599" s="2">
        <v>9340</v>
      </c>
      <c r="I599" s="2">
        <v>9340</v>
      </c>
      <c r="J599" s="2">
        <v>9835.74</v>
      </c>
      <c r="K599">
        <v>0</v>
      </c>
      <c r="L599">
        <v>0</v>
      </c>
      <c r="M599">
        <v>66.52</v>
      </c>
      <c r="N599" s="2">
        <v>9769.2199999999993</v>
      </c>
      <c r="O599" s="2">
        <v>9769.2199999999993</v>
      </c>
      <c r="P599" s="1">
        <v>45371</v>
      </c>
      <c r="Q599" s="1">
        <v>45355</v>
      </c>
      <c r="R599" s="1">
        <v>45616</v>
      </c>
      <c r="S599" s="1">
        <v>45616</v>
      </c>
      <c r="T599" s="1">
        <v>45617</v>
      </c>
      <c r="U599" s="1">
        <v>45618</v>
      </c>
      <c r="V599" s="1">
        <v>45629</v>
      </c>
      <c r="W599" t="s">
        <v>155</v>
      </c>
      <c r="X599" t="s">
        <v>159</v>
      </c>
      <c r="Z599" t="s">
        <v>160</v>
      </c>
      <c r="AA599">
        <v>2</v>
      </c>
      <c r="AB599" t="s">
        <v>161</v>
      </c>
      <c r="AC599" t="s">
        <v>155</v>
      </c>
      <c r="AD599" t="s">
        <v>162</v>
      </c>
      <c r="AE599" t="s">
        <v>1276</v>
      </c>
      <c r="AF599" t="s">
        <v>1277</v>
      </c>
      <c r="AG599" t="s">
        <v>1278</v>
      </c>
      <c r="AH599" t="s">
        <v>191</v>
      </c>
    </row>
    <row r="600" spans="1:34" x14ac:dyDescent="0.25">
      <c r="A600">
        <v>19271</v>
      </c>
      <c r="B600" t="s">
        <v>246</v>
      </c>
      <c r="C600" t="s">
        <v>1</v>
      </c>
      <c r="D600" t="s">
        <v>285</v>
      </c>
      <c r="E600" t="s">
        <v>615</v>
      </c>
      <c r="F600" t="s">
        <v>117</v>
      </c>
      <c r="G600" t="s">
        <v>102</v>
      </c>
      <c r="H600" s="2">
        <v>4900</v>
      </c>
      <c r="I600" s="2">
        <v>4900</v>
      </c>
      <c r="J600" s="2">
        <v>5194.79</v>
      </c>
      <c r="K600">
        <v>0</v>
      </c>
      <c r="L600">
        <v>0</v>
      </c>
      <c r="M600">
        <v>0</v>
      </c>
      <c r="N600" s="2">
        <v>5194.79</v>
      </c>
      <c r="O600" s="2">
        <v>5194.79</v>
      </c>
      <c r="P600" s="1">
        <v>45197</v>
      </c>
      <c r="Q600" s="1">
        <v>45188</v>
      </c>
      <c r="R600" s="1">
        <v>45621</v>
      </c>
      <c r="S600" s="1">
        <v>45621</v>
      </c>
      <c r="T600" s="1">
        <v>45621</v>
      </c>
      <c r="U600" s="1">
        <v>45622</v>
      </c>
      <c r="V600" s="1">
        <v>45622</v>
      </c>
      <c r="W600" t="s">
        <v>155</v>
      </c>
      <c r="X600" t="s">
        <v>221</v>
      </c>
      <c r="Y600">
        <v>12673</v>
      </c>
      <c r="Z600" t="s">
        <v>160</v>
      </c>
      <c r="AA600">
        <v>2</v>
      </c>
      <c r="AB600" t="s">
        <v>161</v>
      </c>
      <c r="AC600" t="s">
        <v>155</v>
      </c>
      <c r="AD600" t="s">
        <v>162</v>
      </c>
      <c r="AE600" t="s">
        <v>1276</v>
      </c>
      <c r="AF600" t="s">
        <v>1277</v>
      </c>
      <c r="AG600" t="s">
        <v>1278</v>
      </c>
    </row>
    <row r="601" spans="1:34" x14ac:dyDescent="0.25">
      <c r="A601">
        <v>21859</v>
      </c>
      <c r="B601" t="s">
        <v>246</v>
      </c>
      <c r="C601" t="s">
        <v>1</v>
      </c>
      <c r="D601" t="s">
        <v>296</v>
      </c>
      <c r="E601" t="s">
        <v>690</v>
      </c>
      <c r="F601" t="s">
        <v>117</v>
      </c>
      <c r="G601" t="s">
        <v>92</v>
      </c>
      <c r="H601" s="2">
        <v>5500</v>
      </c>
      <c r="I601" s="2">
        <v>5500</v>
      </c>
      <c r="J601" s="2">
        <v>5801.37</v>
      </c>
      <c r="K601">
        <v>0</v>
      </c>
      <c r="L601">
        <v>0</v>
      </c>
      <c r="M601">
        <v>0</v>
      </c>
      <c r="N601" s="2">
        <v>5801.37</v>
      </c>
      <c r="O601" s="2">
        <v>5801.37</v>
      </c>
      <c r="P601" s="1">
        <v>45259</v>
      </c>
      <c r="Q601" s="1">
        <v>45240</v>
      </c>
      <c r="R601" s="1">
        <v>45621</v>
      </c>
      <c r="S601" s="1">
        <v>45621</v>
      </c>
      <c r="T601" s="1">
        <v>45621</v>
      </c>
      <c r="U601" s="1">
        <v>45622</v>
      </c>
      <c r="V601" s="1">
        <v>45622</v>
      </c>
      <c r="W601" t="s">
        <v>155</v>
      </c>
      <c r="X601" t="s">
        <v>221</v>
      </c>
      <c r="Y601">
        <v>12678</v>
      </c>
      <c r="Z601" t="s">
        <v>160</v>
      </c>
      <c r="AA601">
        <v>2</v>
      </c>
      <c r="AB601" t="s">
        <v>161</v>
      </c>
      <c r="AC601" t="s">
        <v>155</v>
      </c>
      <c r="AD601" t="s">
        <v>162</v>
      </c>
      <c r="AE601" t="s">
        <v>1276</v>
      </c>
      <c r="AF601" t="s">
        <v>1277</v>
      </c>
      <c r="AG601" t="s">
        <v>1278</v>
      </c>
    </row>
    <row r="602" spans="1:34" x14ac:dyDescent="0.25">
      <c r="A602">
        <v>22821</v>
      </c>
      <c r="B602" t="s">
        <v>246</v>
      </c>
      <c r="C602" t="s">
        <v>1</v>
      </c>
      <c r="D602" t="s">
        <v>826</v>
      </c>
      <c r="E602" t="s">
        <v>881</v>
      </c>
      <c r="F602" t="s">
        <v>117</v>
      </c>
      <c r="G602" t="s">
        <v>98</v>
      </c>
      <c r="H602" s="2">
        <v>7000</v>
      </c>
      <c r="I602" s="2">
        <v>7000</v>
      </c>
      <c r="J602" s="2">
        <v>7363.95</v>
      </c>
      <c r="K602">
        <v>0</v>
      </c>
      <c r="L602">
        <v>0</v>
      </c>
      <c r="M602">
        <v>0</v>
      </c>
      <c r="N602" s="2">
        <v>7363.95</v>
      </c>
      <c r="O602" s="2">
        <v>7363.95</v>
      </c>
      <c r="P602" s="1">
        <v>45323</v>
      </c>
      <c r="Q602" s="1">
        <v>45314</v>
      </c>
      <c r="R602" s="1">
        <v>45621</v>
      </c>
      <c r="S602" s="1">
        <v>45621</v>
      </c>
      <c r="T602" s="1">
        <v>45614</v>
      </c>
      <c r="U602" s="1">
        <v>45615</v>
      </c>
      <c r="V602" s="1">
        <v>45615</v>
      </c>
      <c r="W602" t="s">
        <v>155</v>
      </c>
      <c r="X602" t="s">
        <v>221</v>
      </c>
      <c r="Y602">
        <v>12680</v>
      </c>
      <c r="Z602" t="s">
        <v>160</v>
      </c>
      <c r="AA602">
        <v>2</v>
      </c>
      <c r="AB602" t="s">
        <v>161</v>
      </c>
      <c r="AC602" t="s">
        <v>155</v>
      </c>
      <c r="AD602" t="s">
        <v>162</v>
      </c>
      <c r="AE602" t="s">
        <v>1276</v>
      </c>
      <c r="AF602" t="s">
        <v>1277</v>
      </c>
      <c r="AG602" t="s">
        <v>1278</v>
      </c>
    </row>
    <row r="603" spans="1:34" x14ac:dyDescent="0.25">
      <c r="A603">
        <v>24593</v>
      </c>
      <c r="B603" t="s">
        <v>246</v>
      </c>
      <c r="C603" t="s">
        <v>252</v>
      </c>
      <c r="D603" t="s">
        <v>730</v>
      </c>
      <c r="E603" t="s">
        <v>1035</v>
      </c>
      <c r="F603" t="s">
        <v>117</v>
      </c>
      <c r="G603" t="s">
        <v>95</v>
      </c>
      <c r="H603" s="2">
        <v>2500</v>
      </c>
      <c r="I603" s="2">
        <v>2500</v>
      </c>
      <c r="J603" s="2">
        <v>2611.4499999999998</v>
      </c>
      <c r="K603">
        <v>0</v>
      </c>
      <c r="L603">
        <v>0</v>
      </c>
      <c r="M603">
        <v>0</v>
      </c>
      <c r="N603" s="2">
        <v>2611.4499999999998</v>
      </c>
      <c r="O603" s="2">
        <v>2611.4499999999998</v>
      </c>
      <c r="P603" s="1">
        <v>45406</v>
      </c>
      <c r="Q603" s="1">
        <v>45401</v>
      </c>
      <c r="R603" s="1">
        <v>45621</v>
      </c>
      <c r="S603" s="1">
        <v>45621</v>
      </c>
      <c r="T603" s="1">
        <v>45621</v>
      </c>
      <c r="U603" s="1">
        <v>45622</v>
      </c>
      <c r="V603" s="1">
        <v>45622</v>
      </c>
      <c r="W603" t="s">
        <v>155</v>
      </c>
      <c r="X603" t="s">
        <v>221</v>
      </c>
      <c r="Y603">
        <v>12690</v>
      </c>
      <c r="Z603" t="s">
        <v>160</v>
      </c>
      <c r="AA603">
        <v>2</v>
      </c>
      <c r="AB603" t="s">
        <v>1037</v>
      </c>
      <c r="AC603" t="s">
        <v>155</v>
      </c>
      <c r="AD603" t="s">
        <v>162</v>
      </c>
      <c r="AE603" t="s">
        <v>1276</v>
      </c>
      <c r="AF603" t="s">
        <v>1277</v>
      </c>
      <c r="AG603" t="s">
        <v>1278</v>
      </c>
    </row>
    <row r="604" spans="1:34" x14ac:dyDescent="0.25">
      <c r="A604">
        <v>30322</v>
      </c>
      <c r="B604" t="s">
        <v>246</v>
      </c>
      <c r="C604" t="s">
        <v>1</v>
      </c>
      <c r="D604" t="s">
        <v>827</v>
      </c>
      <c r="E604" t="s">
        <v>1341</v>
      </c>
      <c r="F604" t="s">
        <v>117</v>
      </c>
      <c r="G604" t="s">
        <v>87</v>
      </c>
      <c r="H604" s="2">
        <v>25000</v>
      </c>
      <c r="I604" s="2">
        <v>25000</v>
      </c>
      <c r="J604" s="2">
        <v>25000</v>
      </c>
      <c r="K604">
        <v>0</v>
      </c>
      <c r="L604">
        <v>0</v>
      </c>
      <c r="M604">
        <v>0</v>
      </c>
      <c r="N604" s="2">
        <v>25000</v>
      </c>
      <c r="O604" s="2">
        <v>25000</v>
      </c>
      <c r="P604" s="1">
        <v>45628</v>
      </c>
      <c r="Q604" s="1">
        <v>45617</v>
      </c>
      <c r="R604" s="1">
        <v>45621</v>
      </c>
      <c r="S604" s="1">
        <v>45621</v>
      </c>
      <c r="T604" s="1">
        <v>45623</v>
      </c>
      <c r="U604" s="1">
        <v>45623</v>
      </c>
      <c r="V604" s="1">
        <v>45629</v>
      </c>
      <c r="W604" t="s">
        <v>155</v>
      </c>
      <c r="X604" t="s">
        <v>1153</v>
      </c>
      <c r="Z604" t="s">
        <v>163</v>
      </c>
      <c r="AA604">
        <v>2</v>
      </c>
      <c r="AB604" t="s">
        <v>1037</v>
      </c>
      <c r="AC604" t="s">
        <v>155</v>
      </c>
      <c r="AD604" t="s">
        <v>162</v>
      </c>
      <c r="AE604" t="s">
        <v>1276</v>
      </c>
      <c r="AF604" t="s">
        <v>1277</v>
      </c>
      <c r="AG604" t="s">
        <v>1278</v>
      </c>
      <c r="AH604" t="s">
        <v>191</v>
      </c>
    </row>
    <row r="605" spans="1:34" x14ac:dyDescent="0.25">
      <c r="A605">
        <v>30344</v>
      </c>
      <c r="B605" t="s">
        <v>246</v>
      </c>
      <c r="C605" t="s">
        <v>252</v>
      </c>
      <c r="D605" t="s">
        <v>262</v>
      </c>
      <c r="E605" t="s">
        <v>613</v>
      </c>
      <c r="F605" t="s">
        <v>117</v>
      </c>
      <c r="G605" t="s">
        <v>92</v>
      </c>
      <c r="H605" s="2">
        <v>1075.75</v>
      </c>
      <c r="I605" s="2">
        <v>1075.75</v>
      </c>
      <c r="J605" s="2">
        <v>1075.75</v>
      </c>
      <c r="K605">
        <v>0</v>
      </c>
      <c r="L605">
        <v>0</v>
      </c>
      <c r="M605">
        <v>0</v>
      </c>
      <c r="N605" s="2">
        <v>1075.75</v>
      </c>
      <c r="O605" s="2">
        <v>1075.75</v>
      </c>
      <c r="P605" s="1">
        <v>45623</v>
      </c>
      <c r="Q605" s="1">
        <v>45623</v>
      </c>
      <c r="R605" s="1">
        <v>45624</v>
      </c>
      <c r="S605" s="1">
        <v>45624</v>
      </c>
      <c r="T605" s="1">
        <v>45623</v>
      </c>
      <c r="U605" s="1">
        <v>45624</v>
      </c>
      <c r="V605" s="1">
        <v>45624</v>
      </c>
      <c r="W605" t="s">
        <v>155</v>
      </c>
      <c r="X605" t="s">
        <v>221</v>
      </c>
      <c r="Y605">
        <v>12988</v>
      </c>
      <c r="Z605" t="s">
        <v>160</v>
      </c>
      <c r="AA605">
        <v>2</v>
      </c>
      <c r="AB605" t="s">
        <v>161</v>
      </c>
      <c r="AC605" t="s">
        <v>155</v>
      </c>
      <c r="AD605" t="s">
        <v>162</v>
      </c>
      <c r="AE605" t="s">
        <v>1276</v>
      </c>
      <c r="AF605" t="s">
        <v>1277</v>
      </c>
      <c r="AG605" t="s">
        <v>1278</v>
      </c>
    </row>
    <row r="606" spans="1:34" x14ac:dyDescent="0.25">
      <c r="A606">
        <v>31324</v>
      </c>
      <c r="B606" t="s">
        <v>246</v>
      </c>
      <c r="C606" t="s">
        <v>252</v>
      </c>
      <c r="D606" t="s">
        <v>272</v>
      </c>
      <c r="E606" t="s">
        <v>668</v>
      </c>
      <c r="F606" t="s">
        <v>117</v>
      </c>
      <c r="G606" t="s">
        <v>92</v>
      </c>
      <c r="H606" s="2">
        <v>3248.25</v>
      </c>
      <c r="I606" s="2">
        <v>3248.25</v>
      </c>
      <c r="J606" s="2">
        <v>3270.37</v>
      </c>
      <c r="K606">
        <v>0</v>
      </c>
      <c r="L606">
        <v>0</v>
      </c>
      <c r="M606">
        <v>22.12</v>
      </c>
      <c r="N606" s="2">
        <v>3248.25</v>
      </c>
      <c r="O606" s="2">
        <v>3248.25</v>
      </c>
      <c r="P606" s="1">
        <v>45663</v>
      </c>
      <c r="Q606" s="1">
        <v>45625</v>
      </c>
      <c r="R606" s="1">
        <v>45626</v>
      </c>
      <c r="S606" s="1">
        <v>45626</v>
      </c>
      <c r="T606" s="1">
        <v>45628</v>
      </c>
      <c r="U606" s="1">
        <v>45629</v>
      </c>
      <c r="V606" s="1">
        <v>45663</v>
      </c>
      <c r="W606" t="s">
        <v>155</v>
      </c>
      <c r="X606" t="s">
        <v>159</v>
      </c>
      <c r="Z606" t="s">
        <v>160</v>
      </c>
      <c r="AA606">
        <v>2</v>
      </c>
      <c r="AB606" t="s">
        <v>161</v>
      </c>
      <c r="AC606" t="s">
        <v>155</v>
      </c>
      <c r="AD606" t="s">
        <v>162</v>
      </c>
      <c r="AE606" t="s">
        <v>1276</v>
      </c>
      <c r="AF606" t="s">
        <v>1277</v>
      </c>
      <c r="AG606" t="s">
        <v>1278</v>
      </c>
      <c r="AH606" t="s">
        <v>191</v>
      </c>
    </row>
    <row r="607" spans="1:34" x14ac:dyDescent="0.25">
      <c r="A607">
        <v>19397</v>
      </c>
      <c r="B607" t="s">
        <v>246</v>
      </c>
      <c r="C607" t="s">
        <v>252</v>
      </c>
      <c r="D607" t="s">
        <v>279</v>
      </c>
      <c r="E607" t="s">
        <v>614</v>
      </c>
      <c r="F607" t="s">
        <v>117</v>
      </c>
      <c r="G607" t="s">
        <v>105</v>
      </c>
      <c r="H607" s="2">
        <v>1080</v>
      </c>
      <c r="I607" s="2">
        <v>1080</v>
      </c>
      <c r="J607" s="2">
        <v>1144.97</v>
      </c>
      <c r="K607">
        <v>0</v>
      </c>
      <c r="L607">
        <v>0</v>
      </c>
      <c r="M607">
        <v>0</v>
      </c>
      <c r="N607" s="2">
        <v>1144.97</v>
      </c>
      <c r="O607" s="2">
        <v>1144.97</v>
      </c>
      <c r="P607" s="1">
        <v>45205</v>
      </c>
      <c r="Q607" s="1">
        <v>45197</v>
      </c>
      <c r="R607" s="1">
        <v>45626</v>
      </c>
      <c r="S607" s="1">
        <v>45626</v>
      </c>
      <c r="T607" s="1">
        <v>45628</v>
      </c>
      <c r="U607" s="1">
        <v>45629</v>
      </c>
      <c r="V607" s="1">
        <v>45632</v>
      </c>
      <c r="W607" t="s">
        <v>155</v>
      </c>
      <c r="X607" t="s">
        <v>221</v>
      </c>
      <c r="Y607">
        <v>12674</v>
      </c>
      <c r="Z607" t="s">
        <v>160</v>
      </c>
      <c r="AA607">
        <v>2</v>
      </c>
      <c r="AB607" t="s">
        <v>161</v>
      </c>
      <c r="AC607" t="s">
        <v>155</v>
      </c>
      <c r="AD607" t="s">
        <v>162</v>
      </c>
      <c r="AE607" t="s">
        <v>1276</v>
      </c>
      <c r="AF607" t="s">
        <v>1277</v>
      </c>
      <c r="AG607" t="s">
        <v>1278</v>
      </c>
    </row>
    <row r="608" spans="1:34" x14ac:dyDescent="0.25">
      <c r="A608">
        <v>23273</v>
      </c>
      <c r="B608" t="s">
        <v>246</v>
      </c>
      <c r="C608" t="s">
        <v>252</v>
      </c>
      <c r="D608" t="s">
        <v>742</v>
      </c>
      <c r="E608" t="s">
        <v>926</v>
      </c>
      <c r="F608" t="s">
        <v>117</v>
      </c>
      <c r="G608" t="s">
        <v>97</v>
      </c>
      <c r="H608" s="2">
        <v>2300</v>
      </c>
      <c r="I608" s="2">
        <v>2300</v>
      </c>
      <c r="J608" s="2">
        <v>2412.19</v>
      </c>
      <c r="K608">
        <v>0</v>
      </c>
      <c r="L608">
        <v>0</v>
      </c>
      <c r="M608">
        <v>0</v>
      </c>
      <c r="N608" s="2">
        <v>2412.19</v>
      </c>
      <c r="O608" s="2">
        <v>2412.19</v>
      </c>
      <c r="P608" s="1">
        <v>45345</v>
      </c>
      <c r="Q608" s="1">
        <v>45331</v>
      </c>
      <c r="R608" s="1">
        <v>45626</v>
      </c>
      <c r="S608" s="1">
        <v>45626</v>
      </c>
      <c r="T608" s="1">
        <v>45625</v>
      </c>
      <c r="U608" s="1">
        <v>45628</v>
      </c>
      <c r="V608" s="1">
        <v>45628</v>
      </c>
      <c r="W608" t="s">
        <v>155</v>
      </c>
      <c r="X608" t="s">
        <v>221</v>
      </c>
      <c r="Y608">
        <v>12682</v>
      </c>
      <c r="Z608" t="s">
        <v>160</v>
      </c>
      <c r="AA608">
        <v>2</v>
      </c>
      <c r="AB608" t="s">
        <v>161</v>
      </c>
      <c r="AC608" t="s">
        <v>155</v>
      </c>
      <c r="AD608" t="s">
        <v>162</v>
      </c>
      <c r="AE608" t="s">
        <v>1276</v>
      </c>
      <c r="AF608" t="s">
        <v>1277</v>
      </c>
      <c r="AG608" t="s">
        <v>1278</v>
      </c>
    </row>
    <row r="609" spans="1:34" x14ac:dyDescent="0.25">
      <c r="A609">
        <v>23823</v>
      </c>
      <c r="B609" t="s">
        <v>246</v>
      </c>
      <c r="C609" t="s">
        <v>1</v>
      </c>
      <c r="D609" t="s">
        <v>824</v>
      </c>
      <c r="E609" t="s">
        <v>955</v>
      </c>
      <c r="F609" t="s">
        <v>117</v>
      </c>
      <c r="G609" t="s">
        <v>93</v>
      </c>
      <c r="H609" s="2">
        <v>5000</v>
      </c>
      <c r="I609" s="2">
        <v>5000</v>
      </c>
      <c r="J609" s="2">
        <v>5229.7700000000004</v>
      </c>
      <c r="K609">
        <v>0</v>
      </c>
      <c r="L609">
        <v>0</v>
      </c>
      <c r="M609">
        <v>0</v>
      </c>
      <c r="N609" s="2">
        <v>5229.7700000000004</v>
      </c>
      <c r="O609" s="2">
        <v>5229.7700000000004</v>
      </c>
      <c r="P609" s="1">
        <v>45377</v>
      </c>
      <c r="Q609" s="1">
        <v>45371</v>
      </c>
      <c r="R609" s="1">
        <v>45626</v>
      </c>
      <c r="S609" s="1">
        <v>45626</v>
      </c>
      <c r="T609" s="1">
        <v>45628</v>
      </c>
      <c r="U609" s="1">
        <v>45629</v>
      </c>
      <c r="V609" s="1">
        <v>45632</v>
      </c>
      <c r="W609" t="s">
        <v>155</v>
      </c>
      <c r="X609" t="s">
        <v>221</v>
      </c>
      <c r="Y609">
        <v>12684</v>
      </c>
      <c r="Z609" t="s">
        <v>160</v>
      </c>
      <c r="AA609">
        <v>2</v>
      </c>
      <c r="AB609" t="s">
        <v>161</v>
      </c>
      <c r="AC609" t="s">
        <v>155</v>
      </c>
      <c r="AD609" t="s">
        <v>162</v>
      </c>
      <c r="AE609" t="s">
        <v>1276</v>
      </c>
      <c r="AF609" t="s">
        <v>1277</v>
      </c>
      <c r="AG609" t="s">
        <v>1278</v>
      </c>
    </row>
    <row r="610" spans="1:34" x14ac:dyDescent="0.25">
      <c r="A610">
        <v>29801</v>
      </c>
      <c r="B610" t="s">
        <v>246</v>
      </c>
      <c r="C610" t="s">
        <v>1</v>
      </c>
      <c r="D610" t="s">
        <v>831</v>
      </c>
      <c r="E610" t="s">
        <v>954</v>
      </c>
      <c r="F610" t="s">
        <v>117</v>
      </c>
      <c r="G610" t="s">
        <v>950</v>
      </c>
      <c r="H610" s="2">
        <v>114489.59</v>
      </c>
      <c r="I610" s="2">
        <v>114489.59</v>
      </c>
      <c r="J610" s="2">
        <v>114489.59</v>
      </c>
      <c r="K610">
        <v>0</v>
      </c>
      <c r="L610">
        <v>0</v>
      </c>
      <c r="M610">
        <v>0</v>
      </c>
      <c r="N610" s="2">
        <v>114489.59</v>
      </c>
      <c r="O610" s="2">
        <v>114489.59</v>
      </c>
      <c r="P610" s="1">
        <v>45608</v>
      </c>
      <c r="Q610" s="1">
        <v>45608</v>
      </c>
      <c r="R610" s="1">
        <v>45626</v>
      </c>
      <c r="S610" s="1">
        <v>45626</v>
      </c>
      <c r="T610" s="1">
        <v>45610</v>
      </c>
      <c r="U610" s="1">
        <v>45614</v>
      </c>
      <c r="V610" s="1">
        <v>45614</v>
      </c>
      <c r="W610" t="s">
        <v>155</v>
      </c>
      <c r="X610" t="s">
        <v>221</v>
      </c>
      <c r="Y610">
        <v>12789</v>
      </c>
      <c r="Z610" t="s">
        <v>163</v>
      </c>
      <c r="AA610">
        <v>2</v>
      </c>
      <c r="AB610" t="s">
        <v>161</v>
      </c>
      <c r="AC610" t="s">
        <v>155</v>
      </c>
      <c r="AD610" t="s">
        <v>162</v>
      </c>
      <c r="AE610" t="s">
        <v>1276</v>
      </c>
      <c r="AF610" t="s">
        <v>1277</v>
      </c>
      <c r="AG610" t="s">
        <v>1278</v>
      </c>
    </row>
    <row r="611" spans="1:34" x14ac:dyDescent="0.25">
      <c r="A611">
        <v>29802</v>
      </c>
      <c r="B611" t="s">
        <v>246</v>
      </c>
      <c r="C611" t="s">
        <v>1</v>
      </c>
      <c r="D611" t="s">
        <v>831</v>
      </c>
      <c r="E611" t="s">
        <v>954</v>
      </c>
      <c r="F611" t="s">
        <v>117</v>
      </c>
      <c r="G611" t="s">
        <v>950</v>
      </c>
      <c r="H611" s="2">
        <v>126312.43</v>
      </c>
      <c r="I611" s="2">
        <v>126312.43</v>
      </c>
      <c r="J611" s="2">
        <v>126312.43</v>
      </c>
      <c r="K611">
        <v>0</v>
      </c>
      <c r="L611">
        <v>0</v>
      </c>
      <c r="M611">
        <v>0</v>
      </c>
      <c r="N611" s="2">
        <v>126312.43</v>
      </c>
      <c r="O611" s="2">
        <v>126312.43</v>
      </c>
      <c r="P611" s="1">
        <v>45608</v>
      </c>
      <c r="Q611" s="1">
        <v>45608</v>
      </c>
      <c r="R611" s="1">
        <v>45626</v>
      </c>
      <c r="S611" s="1">
        <v>45626</v>
      </c>
      <c r="T611" s="1">
        <v>45614</v>
      </c>
      <c r="U611" s="1">
        <v>45615</v>
      </c>
      <c r="V611" s="1">
        <v>45615</v>
      </c>
      <c r="W611" t="s">
        <v>155</v>
      </c>
      <c r="X611" t="s">
        <v>221</v>
      </c>
      <c r="Y611">
        <v>12790</v>
      </c>
      <c r="Z611" t="s">
        <v>163</v>
      </c>
      <c r="AA611">
        <v>2</v>
      </c>
      <c r="AB611" t="s">
        <v>161</v>
      </c>
      <c r="AC611" t="s">
        <v>155</v>
      </c>
      <c r="AD611" t="s">
        <v>162</v>
      </c>
      <c r="AE611" t="s">
        <v>1276</v>
      </c>
      <c r="AF611" t="s">
        <v>1277</v>
      </c>
      <c r="AG611" t="s">
        <v>1278</v>
      </c>
    </row>
    <row r="612" spans="1:34" x14ac:dyDescent="0.25">
      <c r="A612">
        <v>24472</v>
      </c>
      <c r="B612" t="s">
        <v>246</v>
      </c>
      <c r="C612" t="s">
        <v>1</v>
      </c>
      <c r="D612" t="s">
        <v>811</v>
      </c>
      <c r="E612" t="s">
        <v>1352</v>
      </c>
      <c r="F612" t="s">
        <v>117</v>
      </c>
      <c r="G612" t="s">
        <v>98</v>
      </c>
      <c r="H612" s="2">
        <v>4500</v>
      </c>
      <c r="I612" s="2">
        <v>4500</v>
      </c>
      <c r="J612" s="2">
        <v>4700.6099999999997</v>
      </c>
      <c r="K612">
        <v>0</v>
      </c>
      <c r="L612">
        <v>0</v>
      </c>
      <c r="M612">
        <v>0</v>
      </c>
      <c r="N612" s="2">
        <v>4700.6099999999997</v>
      </c>
      <c r="O612" s="2">
        <v>4700.6099999999997</v>
      </c>
      <c r="P612" s="1">
        <v>45400</v>
      </c>
      <c r="Q612" s="1">
        <v>45397</v>
      </c>
      <c r="R612" s="1">
        <v>45626</v>
      </c>
      <c r="S612" s="1">
        <v>45626</v>
      </c>
      <c r="T612" s="1">
        <v>45625</v>
      </c>
      <c r="U612" s="1">
        <v>45628</v>
      </c>
      <c r="V612" s="1">
        <v>45628</v>
      </c>
      <c r="W612" t="s">
        <v>155</v>
      </c>
      <c r="X612" t="s">
        <v>221</v>
      </c>
      <c r="Y612">
        <v>12689</v>
      </c>
      <c r="Z612" t="s">
        <v>160</v>
      </c>
      <c r="AA612">
        <v>2</v>
      </c>
      <c r="AB612" t="s">
        <v>1037</v>
      </c>
      <c r="AC612" t="s">
        <v>155</v>
      </c>
      <c r="AD612" t="s">
        <v>162</v>
      </c>
      <c r="AE612" t="s">
        <v>1276</v>
      </c>
      <c r="AF612" t="s">
        <v>1277</v>
      </c>
      <c r="AG612" t="s">
        <v>1278</v>
      </c>
    </row>
    <row r="613" spans="1:34" x14ac:dyDescent="0.25">
      <c r="A613">
        <v>24200</v>
      </c>
      <c r="B613" t="s">
        <v>246</v>
      </c>
      <c r="C613" t="s">
        <v>1</v>
      </c>
      <c r="D613" t="s">
        <v>775</v>
      </c>
      <c r="E613" t="s">
        <v>966</v>
      </c>
      <c r="F613" t="s">
        <v>117</v>
      </c>
      <c r="G613" t="s">
        <v>96</v>
      </c>
      <c r="H613" s="2">
        <v>5000</v>
      </c>
      <c r="I613" s="2">
        <v>5000</v>
      </c>
      <c r="J613" s="2">
        <v>5229.7700000000004</v>
      </c>
      <c r="K613">
        <v>0</v>
      </c>
      <c r="L613">
        <v>0</v>
      </c>
      <c r="M613">
        <v>0</v>
      </c>
      <c r="N613" s="2">
        <v>5229.7700000000004</v>
      </c>
      <c r="O613">
        <v>5229.7700000000004</v>
      </c>
      <c r="P613" s="1">
        <v>45383</v>
      </c>
      <c r="Q613" s="1">
        <v>45381</v>
      </c>
      <c r="R613" s="1">
        <v>45626</v>
      </c>
      <c r="S613" s="1">
        <v>45626</v>
      </c>
      <c r="T613">
        <v>45623</v>
      </c>
      <c r="U613">
        <v>45624</v>
      </c>
      <c r="V613">
        <v>45624</v>
      </c>
      <c r="W613" t="s">
        <v>155</v>
      </c>
      <c r="X613" t="s">
        <v>221</v>
      </c>
      <c r="Y613">
        <v>12687</v>
      </c>
      <c r="Z613" t="s">
        <v>160</v>
      </c>
      <c r="AA613">
        <v>2</v>
      </c>
      <c r="AB613" t="s">
        <v>161</v>
      </c>
      <c r="AC613" t="s">
        <v>155</v>
      </c>
      <c r="AD613" t="s">
        <v>162</v>
      </c>
      <c r="AE613" t="s">
        <v>1276</v>
      </c>
      <c r="AF613" t="s">
        <v>1277</v>
      </c>
      <c r="AG613" t="s">
        <v>1278</v>
      </c>
    </row>
    <row r="614" spans="1:34" x14ac:dyDescent="0.25">
      <c r="A614">
        <v>31313</v>
      </c>
      <c r="B614" t="s">
        <v>246</v>
      </c>
      <c r="C614" t="s">
        <v>1</v>
      </c>
      <c r="D614" t="s">
        <v>818</v>
      </c>
      <c r="E614" t="s">
        <v>958</v>
      </c>
      <c r="F614" t="s">
        <v>117</v>
      </c>
      <c r="G614" t="s">
        <v>96</v>
      </c>
      <c r="H614" s="2">
        <v>5000</v>
      </c>
      <c r="I614" s="2">
        <v>5000</v>
      </c>
      <c r="J614" s="2">
        <v>5286.25</v>
      </c>
      <c r="K614">
        <v>105.73</v>
      </c>
      <c r="L614">
        <v>66.959999999999994</v>
      </c>
      <c r="M614">
        <v>0</v>
      </c>
      <c r="N614" s="2">
        <v>5458.93</v>
      </c>
      <c r="O614" s="2"/>
      <c r="P614" s="1">
        <v>45663</v>
      </c>
      <c r="Q614" s="1">
        <v>45373</v>
      </c>
      <c r="R614" s="1">
        <v>45626</v>
      </c>
      <c r="S614" s="1">
        <v>45626</v>
      </c>
      <c r="T614" s="1"/>
      <c r="U614" s="1"/>
      <c r="V614" s="1"/>
      <c r="W614" t="s">
        <v>155</v>
      </c>
      <c r="X614" t="s">
        <v>191</v>
      </c>
      <c r="Z614" t="s">
        <v>160</v>
      </c>
      <c r="AA614">
        <v>2</v>
      </c>
      <c r="AB614" t="s">
        <v>161</v>
      </c>
      <c r="AC614" t="s">
        <v>155</v>
      </c>
      <c r="AD614" t="s">
        <v>162</v>
      </c>
      <c r="AE614" t="s">
        <v>1276</v>
      </c>
      <c r="AF614" t="s">
        <v>1277</v>
      </c>
      <c r="AG614" t="s">
        <v>1278</v>
      </c>
    </row>
    <row r="615" spans="1:34" x14ac:dyDescent="0.25">
      <c r="A615">
        <v>29745</v>
      </c>
      <c r="B615" t="s">
        <v>246</v>
      </c>
      <c r="C615" t="s">
        <v>1</v>
      </c>
      <c r="D615" t="s">
        <v>775</v>
      </c>
      <c r="E615" t="s">
        <v>966</v>
      </c>
      <c r="F615" t="s">
        <v>117</v>
      </c>
      <c r="G615" t="s">
        <v>89</v>
      </c>
      <c r="H615" s="2">
        <v>73036.69</v>
      </c>
      <c r="I615" s="2">
        <v>73036.69</v>
      </c>
      <c r="J615" s="2">
        <v>73036.69</v>
      </c>
      <c r="K615">
        <v>0</v>
      </c>
      <c r="L615">
        <v>0</v>
      </c>
      <c r="M615">
        <v>0</v>
      </c>
      <c r="N615" s="2">
        <v>73036.69</v>
      </c>
      <c r="O615" s="2">
        <v>73036.69</v>
      </c>
      <c r="P615" s="1">
        <v>45600</v>
      </c>
      <c r="Q615" s="1">
        <v>45600</v>
      </c>
      <c r="R615" s="1">
        <v>45626</v>
      </c>
      <c r="S615" s="1">
        <v>45626</v>
      </c>
      <c r="T615" s="1">
        <v>45621</v>
      </c>
      <c r="U615" s="1">
        <v>45622</v>
      </c>
      <c r="V615" s="1">
        <v>45622</v>
      </c>
      <c r="W615" t="s">
        <v>155</v>
      </c>
      <c r="X615" t="s">
        <v>221</v>
      </c>
      <c r="Y615">
        <v>12759</v>
      </c>
      <c r="Z615" t="s">
        <v>163</v>
      </c>
      <c r="AA615">
        <v>2</v>
      </c>
      <c r="AB615" t="s">
        <v>161</v>
      </c>
      <c r="AC615" t="s">
        <v>155</v>
      </c>
      <c r="AD615" t="s">
        <v>162</v>
      </c>
      <c r="AE615" t="s">
        <v>1276</v>
      </c>
      <c r="AF615" t="s">
        <v>1277</v>
      </c>
      <c r="AG615" t="s">
        <v>1278</v>
      </c>
    </row>
    <row r="616" spans="1:34" x14ac:dyDescent="0.25">
      <c r="A616">
        <v>25529</v>
      </c>
      <c r="B616" t="s">
        <v>246</v>
      </c>
      <c r="C616" t="s">
        <v>1</v>
      </c>
      <c r="D616" t="s">
        <v>286</v>
      </c>
      <c r="E616" t="s">
        <v>616</v>
      </c>
      <c r="F616" t="s">
        <v>117</v>
      </c>
      <c r="G616" t="s">
        <v>99</v>
      </c>
      <c r="H616" s="2">
        <v>5200</v>
      </c>
      <c r="I616" s="2">
        <v>5200</v>
      </c>
      <c r="J616" s="2">
        <v>5512.84</v>
      </c>
      <c r="K616">
        <v>0</v>
      </c>
      <c r="L616">
        <v>0</v>
      </c>
      <c r="M616">
        <v>0</v>
      </c>
      <c r="N616" s="2">
        <v>5512.84</v>
      </c>
      <c r="O616">
        <v>5512.84</v>
      </c>
      <c r="P616" s="1">
        <v>45484</v>
      </c>
      <c r="Q616" s="1">
        <v>45186</v>
      </c>
      <c r="R616" s="1">
        <v>45626</v>
      </c>
      <c r="S616" s="1">
        <v>45626</v>
      </c>
      <c r="T616">
        <v>45628</v>
      </c>
      <c r="U616">
        <v>45629</v>
      </c>
      <c r="V616">
        <v>45632</v>
      </c>
      <c r="W616" t="s">
        <v>155</v>
      </c>
      <c r="X616" t="s">
        <v>221</v>
      </c>
      <c r="Y616">
        <v>12672</v>
      </c>
      <c r="Z616" t="s">
        <v>160</v>
      </c>
      <c r="AA616">
        <v>2</v>
      </c>
      <c r="AB616" t="s">
        <v>161</v>
      </c>
      <c r="AC616" t="s">
        <v>155</v>
      </c>
      <c r="AD616" t="s">
        <v>162</v>
      </c>
      <c r="AE616" t="s">
        <v>1276</v>
      </c>
      <c r="AF616" t="s">
        <v>1277</v>
      </c>
      <c r="AG616" t="s">
        <v>1278</v>
      </c>
    </row>
    <row r="617" spans="1:34" x14ac:dyDescent="0.25">
      <c r="A617">
        <v>16747</v>
      </c>
      <c r="B617" t="s">
        <v>246</v>
      </c>
      <c r="C617" t="s">
        <v>1</v>
      </c>
      <c r="D617" t="s">
        <v>284</v>
      </c>
      <c r="E617" t="s">
        <v>367</v>
      </c>
      <c r="F617" t="s">
        <v>117</v>
      </c>
      <c r="G617" t="s">
        <v>105</v>
      </c>
      <c r="H617" s="2">
        <v>1000</v>
      </c>
      <c r="I617" s="2">
        <v>1000</v>
      </c>
      <c r="J617" s="2">
        <v>1075.1300000000001</v>
      </c>
      <c r="K617">
        <v>0</v>
      </c>
      <c r="L617">
        <v>0</v>
      </c>
      <c r="M617">
        <v>0</v>
      </c>
      <c r="N617" s="2">
        <v>1075.1300000000001</v>
      </c>
      <c r="O617" s="2">
        <v>1075.1300000000001</v>
      </c>
      <c r="P617" s="1">
        <v>45110</v>
      </c>
      <c r="Q617" s="1">
        <v>45094</v>
      </c>
      <c r="R617" s="1">
        <v>45626</v>
      </c>
      <c r="S617" s="1">
        <v>45626</v>
      </c>
      <c r="T617" s="1">
        <v>45628</v>
      </c>
      <c r="U617" s="1">
        <v>45629</v>
      </c>
      <c r="V617" s="1">
        <v>45632</v>
      </c>
      <c r="W617" t="s">
        <v>155</v>
      </c>
      <c r="X617" t="s">
        <v>221</v>
      </c>
      <c r="Y617">
        <v>12666</v>
      </c>
      <c r="Z617" t="s">
        <v>160</v>
      </c>
      <c r="AA617">
        <v>2</v>
      </c>
      <c r="AB617" t="s">
        <v>161</v>
      </c>
      <c r="AC617" t="s">
        <v>155</v>
      </c>
      <c r="AD617" t="s">
        <v>162</v>
      </c>
      <c r="AE617" t="s">
        <v>1276</v>
      </c>
      <c r="AF617" t="s">
        <v>1277</v>
      </c>
      <c r="AG617" t="s">
        <v>1278</v>
      </c>
    </row>
    <row r="618" spans="1:34" x14ac:dyDescent="0.25">
      <c r="A618">
        <v>17175</v>
      </c>
      <c r="B618" t="s">
        <v>246</v>
      </c>
      <c r="C618" t="s">
        <v>1</v>
      </c>
      <c r="D618" t="s">
        <v>204</v>
      </c>
      <c r="E618" t="s">
        <v>411</v>
      </c>
      <c r="F618" t="s">
        <v>117</v>
      </c>
      <c r="G618" t="s">
        <v>104</v>
      </c>
      <c r="H618" s="2">
        <v>4000</v>
      </c>
      <c r="I618" s="2">
        <v>4000</v>
      </c>
      <c r="J618" s="2">
        <v>4275.22</v>
      </c>
      <c r="K618">
        <v>0</v>
      </c>
      <c r="L618">
        <v>0</v>
      </c>
      <c r="M618">
        <v>0</v>
      </c>
      <c r="N618" s="2">
        <v>4275.22</v>
      </c>
      <c r="O618">
        <v>4275.22</v>
      </c>
      <c r="P618" s="1">
        <v>45140</v>
      </c>
      <c r="Q618" s="1">
        <v>45129</v>
      </c>
      <c r="R618" s="1">
        <v>45626</v>
      </c>
      <c r="S618" s="1">
        <v>45626</v>
      </c>
      <c r="T618">
        <v>45618</v>
      </c>
      <c r="U618">
        <v>45621</v>
      </c>
      <c r="V618">
        <v>45621</v>
      </c>
      <c r="W618" t="s">
        <v>155</v>
      </c>
      <c r="X618" t="s">
        <v>221</v>
      </c>
      <c r="Y618">
        <v>12667</v>
      </c>
      <c r="Z618" t="s">
        <v>160</v>
      </c>
      <c r="AA618">
        <v>2</v>
      </c>
      <c r="AB618" t="s">
        <v>161</v>
      </c>
      <c r="AC618" t="s">
        <v>155</v>
      </c>
      <c r="AD618" t="s">
        <v>162</v>
      </c>
      <c r="AE618" t="s">
        <v>1276</v>
      </c>
      <c r="AF618" t="s">
        <v>1277</v>
      </c>
      <c r="AG618" t="s">
        <v>1278</v>
      </c>
    </row>
    <row r="619" spans="1:34" x14ac:dyDescent="0.25">
      <c r="A619">
        <v>16032</v>
      </c>
      <c r="B619" t="s">
        <v>246</v>
      </c>
      <c r="C619" t="s">
        <v>1</v>
      </c>
      <c r="D619" t="s">
        <v>202</v>
      </c>
      <c r="E619" t="s">
        <v>294</v>
      </c>
      <c r="F619" t="s">
        <v>117</v>
      </c>
      <c r="G619" t="s">
        <v>108</v>
      </c>
      <c r="H619" s="2">
        <v>1500</v>
      </c>
      <c r="I619" s="2">
        <v>1500</v>
      </c>
      <c r="J619" s="2">
        <v>1615.01</v>
      </c>
      <c r="K619">
        <v>0</v>
      </c>
      <c r="L619">
        <v>0</v>
      </c>
      <c r="M619">
        <v>0</v>
      </c>
      <c r="N619" s="2">
        <v>1615.01</v>
      </c>
      <c r="O619" s="2">
        <v>1615.01</v>
      </c>
      <c r="P619" s="1">
        <v>45057</v>
      </c>
      <c r="Q619" s="1">
        <v>45052</v>
      </c>
      <c r="R619" s="1">
        <v>45626</v>
      </c>
      <c r="S619" s="1">
        <v>45626</v>
      </c>
      <c r="T619" s="1">
        <v>45624</v>
      </c>
      <c r="U619" s="1">
        <v>45625</v>
      </c>
      <c r="V619" s="1">
        <v>45625</v>
      </c>
      <c r="W619" t="s">
        <v>155</v>
      </c>
      <c r="X619" t="s">
        <v>221</v>
      </c>
      <c r="Y619">
        <v>12658</v>
      </c>
      <c r="Z619" t="s">
        <v>160</v>
      </c>
      <c r="AA619">
        <v>2</v>
      </c>
      <c r="AB619" t="s">
        <v>161</v>
      </c>
      <c r="AC619" t="s">
        <v>155</v>
      </c>
      <c r="AD619" t="s">
        <v>162</v>
      </c>
      <c r="AE619" t="s">
        <v>1276</v>
      </c>
      <c r="AF619" t="s">
        <v>1277</v>
      </c>
      <c r="AG619" t="s">
        <v>1278</v>
      </c>
    </row>
    <row r="620" spans="1:34" x14ac:dyDescent="0.25">
      <c r="A620">
        <v>30301</v>
      </c>
      <c r="B620" t="s">
        <v>246</v>
      </c>
      <c r="C620" t="s">
        <v>1</v>
      </c>
      <c r="D620" t="s">
        <v>782</v>
      </c>
      <c r="E620" t="s">
        <v>1330</v>
      </c>
      <c r="F620" t="s">
        <v>117</v>
      </c>
      <c r="G620" t="s">
        <v>87</v>
      </c>
      <c r="H620" s="2">
        <v>332800</v>
      </c>
      <c r="I620" s="2">
        <v>332800</v>
      </c>
      <c r="J620" s="2">
        <v>332800</v>
      </c>
      <c r="K620">
        <v>0</v>
      </c>
      <c r="L620">
        <v>0</v>
      </c>
      <c r="M620">
        <v>0</v>
      </c>
      <c r="N620" s="2">
        <v>332800</v>
      </c>
      <c r="O620" s="2">
        <v>332800</v>
      </c>
      <c r="P620" s="1">
        <v>45628</v>
      </c>
      <c r="Q620" s="1">
        <v>45621</v>
      </c>
      <c r="R620" s="1">
        <v>45626</v>
      </c>
      <c r="S620" s="1">
        <v>45626</v>
      </c>
      <c r="T620" s="1">
        <v>45624</v>
      </c>
      <c r="U620" s="1">
        <v>45624</v>
      </c>
      <c r="V620" s="1">
        <v>45629</v>
      </c>
      <c r="W620" t="s">
        <v>155</v>
      </c>
      <c r="X620" t="s">
        <v>1153</v>
      </c>
      <c r="Z620" t="s">
        <v>163</v>
      </c>
      <c r="AA620">
        <v>2</v>
      </c>
      <c r="AB620" t="s">
        <v>1037</v>
      </c>
      <c r="AC620" t="s">
        <v>155</v>
      </c>
      <c r="AD620" t="s">
        <v>162</v>
      </c>
      <c r="AE620" t="s">
        <v>1276</v>
      </c>
      <c r="AF620" t="s">
        <v>1277</v>
      </c>
      <c r="AG620" t="s">
        <v>1278</v>
      </c>
      <c r="AH620" t="s">
        <v>191</v>
      </c>
    </row>
    <row r="621" spans="1:34" x14ac:dyDescent="0.25">
      <c r="A621">
        <v>24674</v>
      </c>
      <c r="B621" t="s">
        <v>246</v>
      </c>
      <c r="C621" t="s">
        <v>1</v>
      </c>
      <c r="D621" t="s">
        <v>830</v>
      </c>
      <c r="E621" t="s">
        <v>1029</v>
      </c>
      <c r="F621" t="s">
        <v>117</v>
      </c>
      <c r="G621" t="s">
        <v>98</v>
      </c>
      <c r="H621" s="2">
        <v>1000</v>
      </c>
      <c r="I621" s="2">
        <v>1000</v>
      </c>
      <c r="J621" s="2">
        <v>1044.58</v>
      </c>
      <c r="K621">
        <v>0</v>
      </c>
      <c r="L621">
        <v>0</v>
      </c>
      <c r="M621">
        <v>0</v>
      </c>
      <c r="N621" s="2">
        <v>1044.58</v>
      </c>
      <c r="O621">
        <v>1044.58</v>
      </c>
      <c r="P621" s="1">
        <v>45412</v>
      </c>
      <c r="Q621" s="1">
        <v>45404</v>
      </c>
      <c r="R621" s="1">
        <v>45626</v>
      </c>
      <c r="S621" s="1">
        <v>45626</v>
      </c>
      <c r="T621">
        <v>45628</v>
      </c>
      <c r="U621">
        <v>45629</v>
      </c>
      <c r="V621">
        <v>45632</v>
      </c>
      <c r="W621" t="s">
        <v>155</v>
      </c>
      <c r="X621" t="s">
        <v>221</v>
      </c>
      <c r="Y621">
        <v>12691</v>
      </c>
      <c r="Z621" t="s">
        <v>160</v>
      </c>
      <c r="AA621">
        <v>2</v>
      </c>
      <c r="AB621" t="s">
        <v>1037</v>
      </c>
      <c r="AC621" t="s">
        <v>155</v>
      </c>
      <c r="AD621" t="s">
        <v>162</v>
      </c>
      <c r="AE621" t="s">
        <v>1276</v>
      </c>
      <c r="AF621" t="s">
        <v>1277</v>
      </c>
      <c r="AG621" t="s">
        <v>1278</v>
      </c>
    </row>
    <row r="622" spans="1:34" x14ac:dyDescent="0.25">
      <c r="A622">
        <v>24753</v>
      </c>
      <c r="B622" t="s">
        <v>246</v>
      </c>
      <c r="C622" t="s">
        <v>1</v>
      </c>
      <c r="D622" t="s">
        <v>795</v>
      </c>
      <c r="E622" t="s">
        <v>1034</v>
      </c>
      <c r="F622" t="s">
        <v>117</v>
      </c>
      <c r="G622" t="s">
        <v>98</v>
      </c>
      <c r="H622" s="2">
        <v>6000</v>
      </c>
      <c r="I622" s="2">
        <v>6000</v>
      </c>
      <c r="J622" s="2">
        <v>6267.49</v>
      </c>
      <c r="K622">
        <v>0</v>
      </c>
      <c r="L622">
        <v>0</v>
      </c>
      <c r="M622">
        <v>0</v>
      </c>
      <c r="N622" s="2">
        <v>6267.49</v>
      </c>
      <c r="O622" s="2">
        <v>6267.49</v>
      </c>
      <c r="P622" s="1">
        <v>45412</v>
      </c>
      <c r="Q622" s="1">
        <v>45407</v>
      </c>
      <c r="R622" s="1">
        <v>45626</v>
      </c>
      <c r="S622" s="1">
        <v>45626</v>
      </c>
      <c r="T622" s="1">
        <v>45625</v>
      </c>
      <c r="U622" s="1">
        <v>45628</v>
      </c>
      <c r="V622" s="1">
        <v>45628</v>
      </c>
      <c r="W622" t="s">
        <v>155</v>
      </c>
      <c r="X622" t="s">
        <v>221</v>
      </c>
      <c r="Y622">
        <v>12693</v>
      </c>
      <c r="Z622" t="s">
        <v>160</v>
      </c>
      <c r="AA622">
        <v>2</v>
      </c>
      <c r="AB622" t="s">
        <v>1037</v>
      </c>
      <c r="AC622" t="s">
        <v>155</v>
      </c>
      <c r="AD622" t="s">
        <v>162</v>
      </c>
      <c r="AE622" t="s">
        <v>1276</v>
      </c>
      <c r="AF622" t="s">
        <v>1277</v>
      </c>
      <c r="AG622" t="s">
        <v>1278</v>
      </c>
    </row>
    <row r="623" spans="1:34" x14ac:dyDescent="0.25">
      <c r="A623">
        <v>24698</v>
      </c>
      <c r="B623" t="s">
        <v>246</v>
      </c>
      <c r="C623" t="s">
        <v>1</v>
      </c>
      <c r="D623" t="s">
        <v>804</v>
      </c>
      <c r="E623" t="s">
        <v>1030</v>
      </c>
      <c r="F623" t="s">
        <v>117</v>
      </c>
      <c r="G623" t="s">
        <v>98</v>
      </c>
      <c r="H623" s="2">
        <v>1000</v>
      </c>
      <c r="I623" s="2">
        <v>1000</v>
      </c>
      <c r="J623" s="2">
        <v>1044.58</v>
      </c>
      <c r="K623">
        <v>0</v>
      </c>
      <c r="L623">
        <v>0</v>
      </c>
      <c r="M623">
        <v>0</v>
      </c>
      <c r="N623" s="2">
        <v>1044.58</v>
      </c>
      <c r="O623">
        <v>1044.58</v>
      </c>
      <c r="P623" s="1">
        <v>45408</v>
      </c>
      <c r="Q623" s="1">
        <v>45404</v>
      </c>
      <c r="R623" s="1">
        <v>45626</v>
      </c>
      <c r="S623" s="1">
        <v>45626</v>
      </c>
      <c r="T623">
        <v>45618</v>
      </c>
      <c r="U623">
        <v>45621</v>
      </c>
      <c r="V623">
        <v>45621</v>
      </c>
      <c r="W623" t="s">
        <v>155</v>
      </c>
      <c r="X623" t="s">
        <v>221</v>
      </c>
      <c r="Y623">
        <v>12692</v>
      </c>
      <c r="Z623" t="s">
        <v>160</v>
      </c>
      <c r="AA623">
        <v>2</v>
      </c>
      <c r="AB623" t="s">
        <v>1037</v>
      </c>
      <c r="AC623" t="s">
        <v>155</v>
      </c>
      <c r="AD623" t="s">
        <v>162</v>
      </c>
      <c r="AE623" t="s">
        <v>1276</v>
      </c>
      <c r="AF623" t="s">
        <v>1277</v>
      </c>
      <c r="AG623" t="s">
        <v>1278</v>
      </c>
    </row>
    <row r="624" spans="1:34" x14ac:dyDescent="0.25">
      <c r="A624">
        <v>24738</v>
      </c>
      <c r="B624" t="s">
        <v>246</v>
      </c>
      <c r="C624" t="s">
        <v>1</v>
      </c>
      <c r="D624" t="s">
        <v>795</v>
      </c>
      <c r="E624" t="s">
        <v>1034</v>
      </c>
      <c r="F624" t="s">
        <v>117</v>
      </c>
      <c r="G624" t="s">
        <v>190</v>
      </c>
      <c r="H624" s="2">
        <v>40000</v>
      </c>
      <c r="I624" s="2">
        <v>40000</v>
      </c>
      <c r="J624" s="2">
        <v>41783.24</v>
      </c>
      <c r="K624">
        <v>0</v>
      </c>
      <c r="L624">
        <v>0</v>
      </c>
      <c r="M624">
        <v>0</v>
      </c>
      <c r="N624" s="2">
        <v>41783.24</v>
      </c>
      <c r="O624" s="2">
        <v>41783.24</v>
      </c>
      <c r="P624" s="1">
        <v>45412</v>
      </c>
      <c r="Q624" s="1">
        <v>45407</v>
      </c>
      <c r="R624" s="1">
        <v>45626</v>
      </c>
      <c r="S624" s="1">
        <v>45626</v>
      </c>
      <c r="T624" s="1">
        <v>45625</v>
      </c>
      <c r="U624" s="1">
        <v>45628</v>
      </c>
      <c r="V624" s="1">
        <v>45628</v>
      </c>
      <c r="W624" t="s">
        <v>155</v>
      </c>
      <c r="X624" t="s">
        <v>221</v>
      </c>
      <c r="Y624">
        <v>12694</v>
      </c>
      <c r="Z624" t="s">
        <v>160</v>
      </c>
      <c r="AA624">
        <v>2</v>
      </c>
      <c r="AB624" t="s">
        <v>1037</v>
      </c>
      <c r="AC624" t="s">
        <v>155</v>
      </c>
      <c r="AD624" t="s">
        <v>162</v>
      </c>
      <c r="AE624" t="s">
        <v>1276</v>
      </c>
      <c r="AF624" t="s">
        <v>1277</v>
      </c>
      <c r="AG624" t="s">
        <v>1278</v>
      </c>
      <c r="AH624" t="s">
        <v>191</v>
      </c>
    </row>
    <row r="625" spans="1:34" x14ac:dyDescent="0.25">
      <c r="A625">
        <v>24902</v>
      </c>
      <c r="B625" t="s">
        <v>246</v>
      </c>
      <c r="C625" t="s">
        <v>1</v>
      </c>
      <c r="D625" t="s">
        <v>802</v>
      </c>
      <c r="E625" t="s">
        <v>1032</v>
      </c>
      <c r="F625" t="s">
        <v>117</v>
      </c>
      <c r="G625" t="s">
        <v>95</v>
      </c>
      <c r="H625" s="2">
        <v>6000</v>
      </c>
      <c r="I625" s="2">
        <v>6000</v>
      </c>
      <c r="J625" s="2">
        <v>6267.49</v>
      </c>
      <c r="K625">
        <v>0</v>
      </c>
      <c r="L625">
        <v>0</v>
      </c>
      <c r="M625">
        <v>0</v>
      </c>
      <c r="N625" s="2">
        <v>6267.49</v>
      </c>
      <c r="O625" s="2">
        <v>6267.49</v>
      </c>
      <c r="P625" s="1">
        <v>45421</v>
      </c>
      <c r="Q625" s="1">
        <v>45410</v>
      </c>
      <c r="R625" s="1">
        <v>45626</v>
      </c>
      <c r="S625" s="1">
        <v>45626</v>
      </c>
      <c r="T625" s="1">
        <v>45623</v>
      </c>
      <c r="U625" s="1">
        <v>45624</v>
      </c>
      <c r="V625" s="1">
        <v>45624</v>
      </c>
      <c r="W625" t="s">
        <v>155</v>
      </c>
      <c r="X625" t="s">
        <v>221</v>
      </c>
      <c r="Y625">
        <v>12695</v>
      </c>
      <c r="Z625" t="s">
        <v>160</v>
      </c>
      <c r="AA625">
        <v>2</v>
      </c>
      <c r="AB625" t="s">
        <v>1037</v>
      </c>
      <c r="AC625" t="s">
        <v>155</v>
      </c>
      <c r="AD625" t="s">
        <v>162</v>
      </c>
      <c r="AE625" t="s">
        <v>1276</v>
      </c>
      <c r="AF625" t="s">
        <v>1277</v>
      </c>
      <c r="AG625" t="s">
        <v>1278</v>
      </c>
    </row>
    <row r="626" spans="1:34" x14ac:dyDescent="0.25">
      <c r="A626">
        <v>25147</v>
      </c>
      <c r="B626" t="s">
        <v>246</v>
      </c>
      <c r="C626" t="s">
        <v>1</v>
      </c>
      <c r="D626" t="s">
        <v>783</v>
      </c>
      <c r="E626" t="s">
        <v>1112</v>
      </c>
      <c r="F626" t="s">
        <v>117</v>
      </c>
      <c r="G626" t="s">
        <v>94</v>
      </c>
      <c r="H626" s="2">
        <v>5000</v>
      </c>
      <c r="I626" s="2">
        <v>5000</v>
      </c>
      <c r="J626" s="2">
        <v>5208.3500000000004</v>
      </c>
      <c r="K626">
        <v>0</v>
      </c>
      <c r="L626">
        <v>0</v>
      </c>
      <c r="M626">
        <v>0</v>
      </c>
      <c r="N626" s="2">
        <v>5208.3500000000004</v>
      </c>
      <c r="O626">
        <v>5208.3500000000004</v>
      </c>
      <c r="P626" s="1">
        <v>45453</v>
      </c>
      <c r="Q626" s="1">
        <v>45442</v>
      </c>
      <c r="R626" s="1">
        <v>45626</v>
      </c>
      <c r="S626" s="1">
        <v>45626</v>
      </c>
      <c r="T626">
        <v>45628</v>
      </c>
      <c r="U626">
        <v>45629</v>
      </c>
      <c r="V626">
        <v>45632</v>
      </c>
      <c r="W626" t="s">
        <v>155</v>
      </c>
      <c r="X626" t="s">
        <v>221</v>
      </c>
      <c r="Y626">
        <v>12697</v>
      </c>
      <c r="Z626" t="s">
        <v>160</v>
      </c>
      <c r="AA626">
        <v>2</v>
      </c>
      <c r="AB626" t="s">
        <v>1037</v>
      </c>
      <c r="AC626" t="s">
        <v>155</v>
      </c>
      <c r="AD626" t="s">
        <v>162</v>
      </c>
      <c r="AE626" t="s">
        <v>1276</v>
      </c>
      <c r="AF626" t="s">
        <v>1277</v>
      </c>
      <c r="AG626" t="s">
        <v>1278</v>
      </c>
    </row>
    <row r="627" spans="1:34" x14ac:dyDescent="0.25">
      <c r="A627">
        <v>25384</v>
      </c>
      <c r="B627" t="s">
        <v>246</v>
      </c>
      <c r="C627" t="s">
        <v>1</v>
      </c>
      <c r="D627" t="s">
        <v>200</v>
      </c>
      <c r="E627" t="s">
        <v>1150</v>
      </c>
      <c r="F627" t="s">
        <v>117</v>
      </c>
      <c r="G627" t="s">
        <v>95</v>
      </c>
      <c r="H627" s="2">
        <v>5000</v>
      </c>
      <c r="I627" s="2">
        <v>5000</v>
      </c>
      <c r="J627" s="2">
        <v>5181.63</v>
      </c>
      <c r="K627">
        <v>0</v>
      </c>
      <c r="L627">
        <v>0</v>
      </c>
      <c r="M627">
        <v>0</v>
      </c>
      <c r="N627" s="2">
        <v>5181.63</v>
      </c>
      <c r="O627" s="2">
        <v>5181.63</v>
      </c>
      <c r="P627" s="1">
        <v>45470</v>
      </c>
      <c r="Q627" s="1">
        <v>45461</v>
      </c>
      <c r="R627" s="1">
        <v>45626</v>
      </c>
      <c r="S627" s="1">
        <v>45626</v>
      </c>
      <c r="T627" s="1">
        <v>45597</v>
      </c>
      <c r="U627" s="1">
        <v>45600</v>
      </c>
      <c r="V627" s="1">
        <v>45600</v>
      </c>
      <c r="W627" t="s">
        <v>155</v>
      </c>
      <c r="X627" t="s">
        <v>221</v>
      </c>
      <c r="Y627">
        <v>12699</v>
      </c>
      <c r="Z627" t="s">
        <v>160</v>
      </c>
      <c r="AA627">
        <v>2</v>
      </c>
      <c r="AB627" t="s">
        <v>1037</v>
      </c>
      <c r="AC627" t="s">
        <v>155</v>
      </c>
      <c r="AD627" t="s">
        <v>162</v>
      </c>
      <c r="AE627" t="s">
        <v>1276</v>
      </c>
      <c r="AF627" t="s">
        <v>1277</v>
      </c>
      <c r="AG627" t="s">
        <v>1278</v>
      </c>
    </row>
    <row r="628" spans="1:34" x14ac:dyDescent="0.25">
      <c r="A628">
        <v>25784</v>
      </c>
      <c r="B628" t="s">
        <v>246</v>
      </c>
      <c r="C628" t="s">
        <v>1</v>
      </c>
      <c r="D628" t="s">
        <v>753</v>
      </c>
      <c r="E628" t="s">
        <v>1201</v>
      </c>
      <c r="F628" t="s">
        <v>117</v>
      </c>
      <c r="G628" t="s">
        <v>92</v>
      </c>
      <c r="H628" s="2">
        <v>3000</v>
      </c>
      <c r="I628" s="2">
        <v>3000</v>
      </c>
      <c r="J628" s="2">
        <v>3082.4</v>
      </c>
      <c r="K628">
        <v>0</v>
      </c>
      <c r="L628">
        <v>0</v>
      </c>
      <c r="M628">
        <v>0</v>
      </c>
      <c r="N628" s="2">
        <v>3082.4</v>
      </c>
      <c r="O628" s="2">
        <v>3082.4</v>
      </c>
      <c r="P628" s="1">
        <v>45510</v>
      </c>
      <c r="Q628" s="1">
        <v>45504</v>
      </c>
      <c r="R628" s="1">
        <v>45626</v>
      </c>
      <c r="S628" s="1">
        <v>45626</v>
      </c>
      <c r="T628" s="1">
        <v>45628</v>
      </c>
      <c r="U628" s="1">
        <v>45629</v>
      </c>
      <c r="V628" s="1">
        <v>45632</v>
      </c>
      <c r="W628" t="s">
        <v>155</v>
      </c>
      <c r="X628" t="s">
        <v>221</v>
      </c>
      <c r="Y628">
        <v>12702</v>
      </c>
      <c r="Z628" t="s">
        <v>160</v>
      </c>
      <c r="AA628">
        <v>2</v>
      </c>
      <c r="AB628" t="s">
        <v>1037</v>
      </c>
      <c r="AC628" t="s">
        <v>155</v>
      </c>
      <c r="AD628" t="s">
        <v>162</v>
      </c>
      <c r="AE628" t="s">
        <v>1276</v>
      </c>
      <c r="AF628" t="s">
        <v>1277</v>
      </c>
      <c r="AG628" t="s">
        <v>1278</v>
      </c>
    </row>
    <row r="629" spans="1:34" x14ac:dyDescent="0.25">
      <c r="A629">
        <v>29753</v>
      </c>
      <c r="B629" t="s">
        <v>246</v>
      </c>
      <c r="C629" t="s">
        <v>1</v>
      </c>
      <c r="D629" t="s">
        <v>200</v>
      </c>
      <c r="E629" t="s">
        <v>1150</v>
      </c>
      <c r="F629" t="s">
        <v>117</v>
      </c>
      <c r="G629" t="s">
        <v>950</v>
      </c>
      <c r="H629" s="2">
        <v>49691.3</v>
      </c>
      <c r="I629" s="2">
        <v>49691.3</v>
      </c>
      <c r="J629" s="2">
        <v>49691.3</v>
      </c>
      <c r="K629">
        <v>0</v>
      </c>
      <c r="L629">
        <v>0</v>
      </c>
      <c r="M629">
        <v>0</v>
      </c>
      <c r="N629" s="2">
        <v>49691.3</v>
      </c>
      <c r="O629" s="2">
        <v>49691.3</v>
      </c>
      <c r="P629" s="1">
        <v>45603</v>
      </c>
      <c r="Q629" s="1">
        <v>45603</v>
      </c>
      <c r="R629" s="1">
        <v>45626</v>
      </c>
      <c r="S629" s="1">
        <v>45626</v>
      </c>
      <c r="T629" s="1">
        <v>45607</v>
      </c>
      <c r="U629" s="1">
        <v>45608</v>
      </c>
      <c r="V629" s="1">
        <v>45608</v>
      </c>
      <c r="W629" t="s">
        <v>155</v>
      </c>
      <c r="X629" t="s">
        <v>221</v>
      </c>
      <c r="Y629">
        <v>12765</v>
      </c>
      <c r="Z629" t="s">
        <v>163</v>
      </c>
      <c r="AA629">
        <v>2</v>
      </c>
      <c r="AB629" t="s">
        <v>1037</v>
      </c>
      <c r="AC629" t="s">
        <v>155</v>
      </c>
      <c r="AD629" t="s">
        <v>162</v>
      </c>
      <c r="AE629" t="s">
        <v>1276</v>
      </c>
      <c r="AF629" t="s">
        <v>1277</v>
      </c>
      <c r="AG629" t="s">
        <v>1278</v>
      </c>
    </row>
    <row r="630" spans="1:34" x14ac:dyDescent="0.25">
      <c r="A630">
        <v>25999</v>
      </c>
      <c r="B630" t="s">
        <v>246</v>
      </c>
      <c r="C630" t="s">
        <v>1</v>
      </c>
      <c r="D630" t="s">
        <v>715</v>
      </c>
      <c r="E630" t="s">
        <v>1206</v>
      </c>
      <c r="F630" t="s">
        <v>117</v>
      </c>
      <c r="G630" t="s">
        <v>91</v>
      </c>
      <c r="H630" s="2">
        <v>25000</v>
      </c>
      <c r="I630" s="2">
        <v>25000</v>
      </c>
      <c r="J630" s="2">
        <v>25504.35</v>
      </c>
      <c r="K630">
        <v>0</v>
      </c>
      <c r="L630">
        <v>0</v>
      </c>
      <c r="M630">
        <v>0</v>
      </c>
      <c r="N630" s="2">
        <v>25504.35</v>
      </c>
      <c r="O630">
        <v>25504.35</v>
      </c>
      <c r="P630" s="1">
        <v>45537</v>
      </c>
      <c r="Q630" s="1">
        <v>45522</v>
      </c>
      <c r="R630" s="1">
        <v>45626</v>
      </c>
      <c r="S630" s="1">
        <v>45626</v>
      </c>
      <c r="T630">
        <v>45624</v>
      </c>
      <c r="U630">
        <v>45625</v>
      </c>
      <c r="V630">
        <v>45625</v>
      </c>
      <c r="W630" t="s">
        <v>155</v>
      </c>
      <c r="X630" t="s">
        <v>221</v>
      </c>
      <c r="Y630">
        <v>12703</v>
      </c>
      <c r="Z630" t="s">
        <v>160</v>
      </c>
      <c r="AA630">
        <v>2</v>
      </c>
      <c r="AB630" t="s">
        <v>1037</v>
      </c>
      <c r="AC630" t="s">
        <v>155</v>
      </c>
      <c r="AD630" t="s">
        <v>162</v>
      </c>
      <c r="AE630" t="s">
        <v>1276</v>
      </c>
      <c r="AF630" t="s">
        <v>1277</v>
      </c>
      <c r="AG630" t="s">
        <v>1278</v>
      </c>
    </row>
    <row r="631" spans="1:34" x14ac:dyDescent="0.25">
      <c r="A631">
        <v>27755</v>
      </c>
      <c r="B631" t="s">
        <v>246</v>
      </c>
      <c r="C631" t="s">
        <v>1</v>
      </c>
      <c r="D631" t="s">
        <v>814</v>
      </c>
      <c r="E631" t="s">
        <v>1208</v>
      </c>
      <c r="F631" t="s">
        <v>117</v>
      </c>
      <c r="G631" t="s">
        <v>94</v>
      </c>
      <c r="H631" s="2">
        <v>5000</v>
      </c>
      <c r="I631" s="2">
        <v>5000</v>
      </c>
      <c r="J631" s="2">
        <v>5100.87</v>
      </c>
      <c r="K631">
        <v>0</v>
      </c>
      <c r="L631">
        <v>0</v>
      </c>
      <c r="M631">
        <v>0</v>
      </c>
      <c r="N631" s="2">
        <v>5100.87</v>
      </c>
      <c r="O631">
        <v>5100.87</v>
      </c>
      <c r="P631" s="1">
        <v>45541</v>
      </c>
      <c r="Q631" s="1">
        <v>45535</v>
      </c>
      <c r="R631" s="1">
        <v>45626</v>
      </c>
      <c r="S631" s="1">
        <v>45626</v>
      </c>
      <c r="T631">
        <v>45628</v>
      </c>
      <c r="U631">
        <v>45629</v>
      </c>
      <c r="V631">
        <v>45632</v>
      </c>
      <c r="W631" t="s">
        <v>155</v>
      </c>
      <c r="X631" t="s">
        <v>221</v>
      </c>
      <c r="Y631">
        <v>12706</v>
      </c>
      <c r="Z631" t="s">
        <v>160</v>
      </c>
      <c r="AA631">
        <v>2</v>
      </c>
      <c r="AB631" t="s">
        <v>1037</v>
      </c>
      <c r="AC631" t="s">
        <v>155</v>
      </c>
      <c r="AD631" t="s">
        <v>162</v>
      </c>
      <c r="AE631" t="s">
        <v>1276</v>
      </c>
      <c r="AF631" t="s">
        <v>1277</v>
      </c>
      <c r="AG631" t="s">
        <v>1278</v>
      </c>
    </row>
    <row r="632" spans="1:34" x14ac:dyDescent="0.25">
      <c r="A632">
        <v>26176</v>
      </c>
      <c r="B632" t="s">
        <v>246</v>
      </c>
      <c r="C632" t="s">
        <v>1</v>
      </c>
      <c r="D632" t="s">
        <v>755</v>
      </c>
      <c r="E632" t="s">
        <v>1211</v>
      </c>
      <c r="F632" t="s">
        <v>117</v>
      </c>
      <c r="G632" t="s">
        <v>164</v>
      </c>
      <c r="H632" s="2">
        <v>30000</v>
      </c>
      <c r="I632" s="2">
        <v>30000</v>
      </c>
      <c r="J632" s="2">
        <v>30605.21</v>
      </c>
      <c r="K632">
        <v>0</v>
      </c>
      <c r="L632">
        <v>0</v>
      </c>
      <c r="M632">
        <v>0</v>
      </c>
      <c r="N632" s="2">
        <v>30605.21</v>
      </c>
      <c r="O632">
        <v>30605.21</v>
      </c>
      <c r="P632" s="1">
        <v>45537</v>
      </c>
      <c r="Q632" s="1">
        <v>45531</v>
      </c>
      <c r="R632" s="1">
        <v>45626</v>
      </c>
      <c r="S632" s="1">
        <v>45626</v>
      </c>
      <c r="T632">
        <v>45625</v>
      </c>
      <c r="U632">
        <v>45628</v>
      </c>
      <c r="V632">
        <v>45628</v>
      </c>
      <c r="W632" t="s">
        <v>155</v>
      </c>
      <c r="X632" t="s">
        <v>221</v>
      </c>
      <c r="Y632">
        <v>12704</v>
      </c>
      <c r="Z632" t="s">
        <v>160</v>
      </c>
      <c r="AA632">
        <v>2</v>
      </c>
      <c r="AB632" t="s">
        <v>1037</v>
      </c>
      <c r="AC632" t="s">
        <v>155</v>
      </c>
      <c r="AD632" t="s">
        <v>162</v>
      </c>
      <c r="AE632" t="s">
        <v>1276</v>
      </c>
      <c r="AF632" t="s">
        <v>1277</v>
      </c>
      <c r="AG632" t="s">
        <v>1278</v>
      </c>
    </row>
    <row r="633" spans="1:34" x14ac:dyDescent="0.25">
      <c r="A633">
        <v>27534</v>
      </c>
      <c r="B633" t="s">
        <v>246</v>
      </c>
      <c r="C633" t="s">
        <v>1</v>
      </c>
      <c r="D633" t="s">
        <v>789</v>
      </c>
      <c r="E633" t="s">
        <v>1210</v>
      </c>
      <c r="F633" t="s">
        <v>117</v>
      </c>
      <c r="G633" t="s">
        <v>91</v>
      </c>
      <c r="H633" s="2">
        <v>9433.5400000000009</v>
      </c>
      <c r="I633" s="2">
        <v>9433.5400000000009</v>
      </c>
      <c r="J633" s="2">
        <v>9623.85</v>
      </c>
      <c r="K633">
        <v>0</v>
      </c>
      <c r="L633">
        <v>0</v>
      </c>
      <c r="M633">
        <v>0</v>
      </c>
      <c r="N633" s="2">
        <v>9623.85</v>
      </c>
      <c r="O633" s="2">
        <v>9623.85</v>
      </c>
      <c r="P633" s="1">
        <v>45541</v>
      </c>
      <c r="Q633" s="1">
        <v>45533</v>
      </c>
      <c r="R633" s="1">
        <v>45626</v>
      </c>
      <c r="S633" s="1">
        <v>45626</v>
      </c>
      <c r="T633" s="1">
        <v>45625</v>
      </c>
      <c r="U633" s="1">
        <v>45628</v>
      </c>
      <c r="V633" s="1">
        <v>45628</v>
      </c>
      <c r="W633" t="s">
        <v>155</v>
      </c>
      <c r="X633" t="s">
        <v>221</v>
      </c>
      <c r="Y633">
        <v>12705</v>
      </c>
      <c r="Z633" t="s">
        <v>160</v>
      </c>
      <c r="AA633">
        <v>2</v>
      </c>
      <c r="AB633" t="s">
        <v>1037</v>
      </c>
      <c r="AC633" t="s">
        <v>155</v>
      </c>
      <c r="AD633" t="s">
        <v>162</v>
      </c>
      <c r="AE633" t="s">
        <v>1276</v>
      </c>
      <c r="AF633" t="s">
        <v>1277</v>
      </c>
      <c r="AG633" t="s">
        <v>1278</v>
      </c>
    </row>
    <row r="634" spans="1:34" x14ac:dyDescent="0.25">
      <c r="A634">
        <v>30415</v>
      </c>
      <c r="B634" t="s">
        <v>246</v>
      </c>
      <c r="C634" t="s">
        <v>252</v>
      </c>
      <c r="D634" t="s">
        <v>731</v>
      </c>
      <c r="E634" t="s">
        <v>1152</v>
      </c>
      <c r="F634" t="s">
        <v>117</v>
      </c>
      <c r="G634" t="s">
        <v>92</v>
      </c>
      <c r="H634" s="2">
        <v>855.58</v>
      </c>
      <c r="I634" s="2">
        <v>855.58</v>
      </c>
      <c r="J634" s="2">
        <v>855.58</v>
      </c>
      <c r="K634">
        <v>0</v>
      </c>
      <c r="L634">
        <v>0</v>
      </c>
      <c r="M634">
        <v>0</v>
      </c>
      <c r="N634" s="2">
        <v>855.58</v>
      </c>
      <c r="O634" s="2">
        <v>855.58</v>
      </c>
      <c r="P634" s="1">
        <v>45631</v>
      </c>
      <c r="Q634" s="1">
        <v>45631</v>
      </c>
      <c r="R634" s="1">
        <v>45632</v>
      </c>
      <c r="S634" s="1">
        <v>45632</v>
      </c>
      <c r="T634" s="1">
        <v>45632</v>
      </c>
      <c r="U634" s="1">
        <v>45635</v>
      </c>
      <c r="V634" s="1">
        <v>45635</v>
      </c>
      <c r="W634" t="s">
        <v>155</v>
      </c>
      <c r="X634" t="s">
        <v>221</v>
      </c>
      <c r="Y634">
        <v>13005</v>
      </c>
      <c r="Z634" t="s">
        <v>160</v>
      </c>
      <c r="AA634">
        <v>2</v>
      </c>
      <c r="AB634" t="s">
        <v>1037</v>
      </c>
      <c r="AC634" t="s">
        <v>155</v>
      </c>
      <c r="AD634" t="s">
        <v>162</v>
      </c>
      <c r="AE634" t="s">
        <v>1276</v>
      </c>
      <c r="AF634" t="s">
        <v>1277</v>
      </c>
      <c r="AG634" t="s">
        <v>1278</v>
      </c>
    </row>
    <row r="635" spans="1:34" x14ac:dyDescent="0.25">
      <c r="A635">
        <v>29821</v>
      </c>
      <c r="B635" t="s">
        <v>246</v>
      </c>
      <c r="C635" t="s">
        <v>1</v>
      </c>
      <c r="D635" t="s">
        <v>788</v>
      </c>
      <c r="E635" t="s">
        <v>1329</v>
      </c>
      <c r="F635" t="s">
        <v>117</v>
      </c>
      <c r="G635" t="s">
        <v>92</v>
      </c>
      <c r="H635" s="2">
        <v>1650</v>
      </c>
      <c r="I635" s="2">
        <v>1650</v>
      </c>
      <c r="J635" s="2">
        <v>1661.24</v>
      </c>
      <c r="K635">
        <v>0</v>
      </c>
      <c r="L635">
        <v>0</v>
      </c>
      <c r="M635">
        <v>0</v>
      </c>
      <c r="N635" s="2">
        <v>1661.24</v>
      </c>
      <c r="O635">
        <v>1661.24</v>
      </c>
      <c r="P635" s="1">
        <v>45613</v>
      </c>
      <c r="Q635" s="1">
        <v>45608</v>
      </c>
      <c r="R635" s="1">
        <v>45636</v>
      </c>
      <c r="S635" s="1">
        <v>45636</v>
      </c>
      <c r="T635">
        <v>45630</v>
      </c>
      <c r="U635">
        <v>45631</v>
      </c>
      <c r="V635">
        <v>45631</v>
      </c>
      <c r="W635" t="s">
        <v>155</v>
      </c>
      <c r="X635" t="s">
        <v>221</v>
      </c>
      <c r="Y635">
        <v>12897</v>
      </c>
      <c r="Z635" t="s">
        <v>160</v>
      </c>
      <c r="AA635">
        <v>2</v>
      </c>
      <c r="AB635" t="s">
        <v>1037</v>
      </c>
      <c r="AC635" t="s">
        <v>155</v>
      </c>
      <c r="AD635" t="s">
        <v>162</v>
      </c>
      <c r="AE635" t="s">
        <v>1276</v>
      </c>
      <c r="AF635" t="s">
        <v>1277</v>
      </c>
      <c r="AG635" t="s">
        <v>1278</v>
      </c>
    </row>
    <row r="636" spans="1:34" x14ac:dyDescent="0.25">
      <c r="A636">
        <v>16082</v>
      </c>
      <c r="B636" t="s">
        <v>246</v>
      </c>
      <c r="C636" t="s">
        <v>1</v>
      </c>
      <c r="D636" t="s">
        <v>249</v>
      </c>
      <c r="E636" t="s">
        <v>250</v>
      </c>
      <c r="F636" t="s">
        <v>117</v>
      </c>
      <c r="G636" t="s">
        <v>107</v>
      </c>
      <c r="H636" s="2">
        <v>2400</v>
      </c>
      <c r="I636" s="2">
        <v>2400</v>
      </c>
      <c r="J636" s="2">
        <v>2601.61</v>
      </c>
      <c r="K636">
        <v>0</v>
      </c>
      <c r="L636">
        <v>0</v>
      </c>
      <c r="M636">
        <v>0</v>
      </c>
      <c r="N636" s="2">
        <v>2601.61</v>
      </c>
      <c r="O636">
        <v>2601.61</v>
      </c>
      <c r="P636" s="1">
        <v>45056</v>
      </c>
      <c r="Q636" s="1">
        <v>45052</v>
      </c>
      <c r="R636" s="1">
        <v>45636</v>
      </c>
      <c r="S636" s="1">
        <v>45636</v>
      </c>
      <c r="T636">
        <v>45636</v>
      </c>
      <c r="U636">
        <v>45637</v>
      </c>
      <c r="V636">
        <v>45637</v>
      </c>
      <c r="W636" t="s">
        <v>155</v>
      </c>
      <c r="X636" t="s">
        <v>221</v>
      </c>
      <c r="Y636">
        <v>12847</v>
      </c>
      <c r="Z636" t="s">
        <v>160</v>
      </c>
      <c r="AA636">
        <v>2</v>
      </c>
      <c r="AB636" t="s">
        <v>161</v>
      </c>
      <c r="AC636" t="s">
        <v>155</v>
      </c>
      <c r="AD636" t="s">
        <v>162</v>
      </c>
      <c r="AE636" t="s">
        <v>1276</v>
      </c>
      <c r="AF636" t="s">
        <v>1277</v>
      </c>
      <c r="AG636" t="s">
        <v>1278</v>
      </c>
    </row>
    <row r="637" spans="1:34" x14ac:dyDescent="0.25">
      <c r="A637">
        <v>16057</v>
      </c>
      <c r="B637" t="s">
        <v>246</v>
      </c>
      <c r="C637" t="s">
        <v>1</v>
      </c>
      <c r="D637" t="s">
        <v>249</v>
      </c>
      <c r="E637" t="s">
        <v>250</v>
      </c>
      <c r="F637" t="s">
        <v>117</v>
      </c>
      <c r="G637" t="s">
        <v>207</v>
      </c>
      <c r="H637" s="2">
        <v>10000</v>
      </c>
      <c r="I637" s="2">
        <v>10000</v>
      </c>
      <c r="J637" s="2">
        <v>10840.04</v>
      </c>
      <c r="K637">
        <v>0</v>
      </c>
      <c r="L637">
        <v>0</v>
      </c>
      <c r="M637">
        <v>0</v>
      </c>
      <c r="N637" s="2">
        <v>10840.04</v>
      </c>
      <c r="O637" s="2">
        <v>10840.04</v>
      </c>
      <c r="P637" s="1">
        <v>45056</v>
      </c>
      <c r="Q637" s="1">
        <v>45052</v>
      </c>
      <c r="R637" s="1">
        <v>45636</v>
      </c>
      <c r="S637" s="1">
        <v>45636</v>
      </c>
      <c r="T637" s="1">
        <v>45629</v>
      </c>
      <c r="U637" s="1">
        <v>45630</v>
      </c>
      <c r="V637" s="1">
        <v>45630</v>
      </c>
      <c r="W637" t="s">
        <v>155</v>
      </c>
      <c r="X637" t="s">
        <v>221</v>
      </c>
      <c r="Y637">
        <v>12848</v>
      </c>
      <c r="Z637" t="s">
        <v>160</v>
      </c>
      <c r="AA637">
        <v>2</v>
      </c>
      <c r="AB637" t="s">
        <v>161</v>
      </c>
      <c r="AC637" t="s">
        <v>155</v>
      </c>
      <c r="AD637" t="s">
        <v>162</v>
      </c>
      <c r="AE637" t="s">
        <v>1276</v>
      </c>
      <c r="AF637" t="s">
        <v>1277</v>
      </c>
      <c r="AG637" t="s">
        <v>1278</v>
      </c>
    </row>
    <row r="638" spans="1:34" x14ac:dyDescent="0.25">
      <c r="A638">
        <v>30431</v>
      </c>
      <c r="B638" t="s">
        <v>246</v>
      </c>
      <c r="C638" t="s">
        <v>1</v>
      </c>
      <c r="D638" t="s">
        <v>205</v>
      </c>
      <c r="E638" t="s">
        <v>247</v>
      </c>
      <c r="F638" t="s">
        <v>117</v>
      </c>
      <c r="G638" t="s">
        <v>950</v>
      </c>
      <c r="H638" s="2">
        <v>2710.01</v>
      </c>
      <c r="I638" s="2">
        <v>2710.01</v>
      </c>
      <c r="J638" s="2">
        <v>2710.01</v>
      </c>
      <c r="K638">
        <v>0</v>
      </c>
      <c r="L638">
        <v>0</v>
      </c>
      <c r="M638">
        <v>0</v>
      </c>
      <c r="N638" s="2">
        <v>2710.01</v>
      </c>
      <c r="O638">
        <v>2710.01</v>
      </c>
      <c r="P638" s="1">
        <v>45636</v>
      </c>
      <c r="Q638" s="1">
        <v>45628</v>
      </c>
      <c r="R638" s="1">
        <v>45636</v>
      </c>
      <c r="S638" s="1">
        <v>45636</v>
      </c>
      <c r="T638">
        <v>45628</v>
      </c>
      <c r="U638">
        <v>45629</v>
      </c>
      <c r="V638">
        <v>45636</v>
      </c>
      <c r="W638" t="s">
        <v>155</v>
      </c>
      <c r="X638" t="s">
        <v>159</v>
      </c>
      <c r="Z638" t="s">
        <v>163</v>
      </c>
      <c r="AA638">
        <v>2</v>
      </c>
      <c r="AB638" t="s">
        <v>161</v>
      </c>
      <c r="AC638" t="s">
        <v>155</v>
      </c>
      <c r="AD638" t="s">
        <v>162</v>
      </c>
      <c r="AE638" t="s">
        <v>1276</v>
      </c>
      <c r="AF638" t="s">
        <v>1277</v>
      </c>
      <c r="AG638" t="s">
        <v>1278</v>
      </c>
      <c r="AH638" t="s">
        <v>191</v>
      </c>
    </row>
    <row r="639" spans="1:34" x14ac:dyDescent="0.25">
      <c r="A639">
        <v>16606</v>
      </c>
      <c r="B639" t="s">
        <v>246</v>
      </c>
      <c r="C639" t="s">
        <v>1</v>
      </c>
      <c r="D639" t="s">
        <v>201</v>
      </c>
      <c r="E639" t="s">
        <v>290</v>
      </c>
      <c r="F639" t="s">
        <v>117</v>
      </c>
      <c r="G639" t="s">
        <v>110</v>
      </c>
      <c r="H639" s="2">
        <v>1000</v>
      </c>
      <c r="I639" s="2">
        <v>1000</v>
      </c>
      <c r="J639" s="2">
        <v>1084</v>
      </c>
      <c r="K639">
        <v>0</v>
      </c>
      <c r="L639">
        <v>0</v>
      </c>
      <c r="M639">
        <v>0</v>
      </c>
      <c r="N639" s="2">
        <v>1084</v>
      </c>
      <c r="O639">
        <v>1084</v>
      </c>
      <c r="P639" s="1">
        <v>45083</v>
      </c>
      <c r="Q639" s="1">
        <v>45062</v>
      </c>
      <c r="R639" s="1">
        <v>45636</v>
      </c>
      <c r="S639" s="1">
        <v>45636</v>
      </c>
      <c r="T639">
        <v>45636</v>
      </c>
      <c r="U639">
        <v>45637</v>
      </c>
      <c r="V639">
        <v>45637</v>
      </c>
      <c r="W639" t="s">
        <v>155</v>
      </c>
      <c r="X639" t="s">
        <v>221</v>
      </c>
      <c r="Y639">
        <v>12852</v>
      </c>
      <c r="Z639" t="s">
        <v>160</v>
      </c>
      <c r="AA639">
        <v>2</v>
      </c>
      <c r="AB639" t="s">
        <v>161</v>
      </c>
      <c r="AC639" t="s">
        <v>155</v>
      </c>
      <c r="AD639" t="s">
        <v>162</v>
      </c>
      <c r="AE639" t="s">
        <v>1276</v>
      </c>
      <c r="AF639" t="s">
        <v>1277</v>
      </c>
      <c r="AG639" t="s">
        <v>1278</v>
      </c>
    </row>
    <row r="640" spans="1:34" x14ac:dyDescent="0.25">
      <c r="A640">
        <v>16176</v>
      </c>
      <c r="B640" t="s">
        <v>246</v>
      </c>
      <c r="C640" t="s">
        <v>252</v>
      </c>
      <c r="D640" t="s">
        <v>259</v>
      </c>
      <c r="E640" t="s">
        <v>260</v>
      </c>
      <c r="F640" t="s">
        <v>117</v>
      </c>
      <c r="G640" t="s">
        <v>107</v>
      </c>
      <c r="H640" s="2">
        <v>1290</v>
      </c>
      <c r="I640" s="2">
        <v>1290</v>
      </c>
      <c r="J640" s="2">
        <v>1398.37</v>
      </c>
      <c r="K640">
        <v>0</v>
      </c>
      <c r="L640">
        <v>0</v>
      </c>
      <c r="M640">
        <v>0</v>
      </c>
      <c r="N640" s="2">
        <v>1398.37</v>
      </c>
      <c r="O640">
        <v>1398.37</v>
      </c>
      <c r="P640" s="1">
        <v>45063</v>
      </c>
      <c r="Q640" s="1">
        <v>45054</v>
      </c>
      <c r="R640" s="1">
        <v>45636</v>
      </c>
      <c r="S640" s="1">
        <v>45636</v>
      </c>
      <c r="T640">
        <v>45635</v>
      </c>
      <c r="U640">
        <v>45636</v>
      </c>
      <c r="V640">
        <v>45636</v>
      </c>
      <c r="W640" t="s">
        <v>155</v>
      </c>
      <c r="X640" t="s">
        <v>221</v>
      </c>
      <c r="Y640">
        <v>12850</v>
      </c>
      <c r="Z640" t="s">
        <v>160</v>
      </c>
      <c r="AA640">
        <v>2</v>
      </c>
      <c r="AB640" t="s">
        <v>161</v>
      </c>
      <c r="AC640" t="s">
        <v>155</v>
      </c>
      <c r="AD640" t="s">
        <v>162</v>
      </c>
      <c r="AE640" t="s">
        <v>1276</v>
      </c>
      <c r="AF640" t="s">
        <v>1277</v>
      </c>
      <c r="AG640" t="s">
        <v>1278</v>
      </c>
    </row>
    <row r="641" spans="1:34" x14ac:dyDescent="0.25">
      <c r="A641">
        <v>17264</v>
      </c>
      <c r="B641" t="s">
        <v>246</v>
      </c>
      <c r="C641" t="s">
        <v>252</v>
      </c>
      <c r="D641" t="s">
        <v>258</v>
      </c>
      <c r="E641" t="s">
        <v>422</v>
      </c>
      <c r="F641" t="s">
        <v>117</v>
      </c>
      <c r="G641" t="s">
        <v>104</v>
      </c>
      <c r="H641" s="2">
        <v>1800</v>
      </c>
      <c r="I641" s="2">
        <v>1800</v>
      </c>
      <c r="J641" s="2">
        <v>1923.23</v>
      </c>
      <c r="K641">
        <v>0</v>
      </c>
      <c r="L641">
        <v>0</v>
      </c>
      <c r="M641">
        <v>0</v>
      </c>
      <c r="N641" s="2">
        <v>1923.23</v>
      </c>
      <c r="O641">
        <v>1923.23</v>
      </c>
      <c r="P641" s="1">
        <v>45148</v>
      </c>
      <c r="Q641" s="1">
        <v>45140</v>
      </c>
      <c r="R641" s="1">
        <v>45636</v>
      </c>
      <c r="S641" s="1">
        <v>45636</v>
      </c>
      <c r="T641">
        <v>45631</v>
      </c>
      <c r="U641">
        <v>45632</v>
      </c>
      <c r="V641">
        <v>45632</v>
      </c>
      <c r="W641" t="s">
        <v>155</v>
      </c>
      <c r="X641" t="s">
        <v>221</v>
      </c>
      <c r="Y641">
        <v>12855</v>
      </c>
      <c r="Z641" t="s">
        <v>160</v>
      </c>
      <c r="AA641">
        <v>2</v>
      </c>
      <c r="AB641" t="s">
        <v>161</v>
      </c>
      <c r="AC641" t="s">
        <v>155</v>
      </c>
      <c r="AD641" t="s">
        <v>162</v>
      </c>
      <c r="AE641" t="s">
        <v>1276</v>
      </c>
      <c r="AF641" t="s">
        <v>1277</v>
      </c>
      <c r="AG641" t="s">
        <v>1278</v>
      </c>
    </row>
    <row r="642" spans="1:34" x14ac:dyDescent="0.25">
      <c r="A642">
        <v>17308</v>
      </c>
      <c r="B642" t="s">
        <v>246</v>
      </c>
      <c r="C642" t="s">
        <v>1</v>
      </c>
      <c r="D642" t="s">
        <v>196</v>
      </c>
      <c r="E642" t="s">
        <v>435</v>
      </c>
      <c r="F642" t="s">
        <v>117</v>
      </c>
      <c r="G642" t="s">
        <v>103</v>
      </c>
      <c r="H642" s="2">
        <v>5000</v>
      </c>
      <c r="I642" s="2">
        <v>5000</v>
      </c>
      <c r="J642" s="2">
        <v>5342.29</v>
      </c>
      <c r="K642">
        <v>0</v>
      </c>
      <c r="L642">
        <v>0</v>
      </c>
      <c r="M642">
        <v>0</v>
      </c>
      <c r="N642" s="2">
        <v>5342.29</v>
      </c>
      <c r="O642">
        <v>5342.29</v>
      </c>
      <c r="P642" s="1">
        <v>45154</v>
      </c>
      <c r="Q642" s="1">
        <v>45145</v>
      </c>
      <c r="R642" s="1">
        <v>45636</v>
      </c>
      <c r="S642" s="1">
        <v>45636</v>
      </c>
      <c r="T642">
        <v>45636</v>
      </c>
      <c r="U642">
        <v>45637</v>
      </c>
      <c r="V642">
        <v>45637</v>
      </c>
      <c r="W642" t="s">
        <v>155</v>
      </c>
      <c r="X642" t="s">
        <v>221</v>
      </c>
      <c r="Y642">
        <v>12856</v>
      </c>
      <c r="Z642" t="s">
        <v>160</v>
      </c>
      <c r="AA642">
        <v>2</v>
      </c>
      <c r="AB642" t="s">
        <v>161</v>
      </c>
      <c r="AC642" t="s">
        <v>155</v>
      </c>
      <c r="AD642" t="s">
        <v>162</v>
      </c>
      <c r="AE642" t="s">
        <v>1276</v>
      </c>
      <c r="AF642" t="s">
        <v>1277</v>
      </c>
      <c r="AG642" t="s">
        <v>1278</v>
      </c>
    </row>
    <row r="643" spans="1:34" x14ac:dyDescent="0.25">
      <c r="A643">
        <v>17595</v>
      </c>
      <c r="B643" t="s">
        <v>246</v>
      </c>
      <c r="C643" t="s">
        <v>1</v>
      </c>
      <c r="D643" t="s">
        <v>195</v>
      </c>
      <c r="E643" t="s">
        <v>596</v>
      </c>
      <c r="F643" t="s">
        <v>117</v>
      </c>
      <c r="G643" t="s">
        <v>104</v>
      </c>
      <c r="H643" s="2">
        <v>5000</v>
      </c>
      <c r="I643" s="2">
        <v>5000</v>
      </c>
      <c r="J643" s="2">
        <v>5342.29</v>
      </c>
      <c r="K643">
        <v>0</v>
      </c>
      <c r="L643">
        <v>0</v>
      </c>
      <c r="M643">
        <v>0</v>
      </c>
      <c r="N643" s="2">
        <v>5342.29</v>
      </c>
      <c r="O643">
        <v>5342.29</v>
      </c>
      <c r="P643" s="1">
        <v>45173</v>
      </c>
      <c r="Q643" s="1">
        <v>45168</v>
      </c>
      <c r="R643" s="1">
        <v>45636</v>
      </c>
      <c r="S643" s="1">
        <v>45636</v>
      </c>
      <c r="T643">
        <v>45636</v>
      </c>
      <c r="U643">
        <v>45637</v>
      </c>
      <c r="V643">
        <v>45637</v>
      </c>
      <c r="W643" t="s">
        <v>155</v>
      </c>
      <c r="X643" t="s">
        <v>221</v>
      </c>
      <c r="Y643">
        <v>12857</v>
      </c>
      <c r="Z643" t="s">
        <v>160</v>
      </c>
      <c r="AA643">
        <v>2</v>
      </c>
      <c r="AB643" t="s">
        <v>161</v>
      </c>
      <c r="AC643" t="s">
        <v>155</v>
      </c>
      <c r="AD643" t="s">
        <v>162</v>
      </c>
      <c r="AE643" t="s">
        <v>1276</v>
      </c>
      <c r="AF643" t="s">
        <v>1277</v>
      </c>
      <c r="AG643" t="s">
        <v>1278</v>
      </c>
    </row>
    <row r="644" spans="1:34" x14ac:dyDescent="0.25">
      <c r="A644">
        <v>17580</v>
      </c>
      <c r="B644" t="s">
        <v>246</v>
      </c>
      <c r="C644" t="s">
        <v>1</v>
      </c>
      <c r="D644" t="s">
        <v>195</v>
      </c>
      <c r="E644" t="s">
        <v>596</v>
      </c>
      <c r="F644" t="s">
        <v>117</v>
      </c>
      <c r="G644" t="s">
        <v>208</v>
      </c>
      <c r="H644" s="2">
        <v>5000</v>
      </c>
      <c r="I644" s="2">
        <v>5000</v>
      </c>
      <c r="J644" s="2">
        <v>5342.29</v>
      </c>
      <c r="K644">
        <v>0</v>
      </c>
      <c r="L644">
        <v>0</v>
      </c>
      <c r="M644">
        <v>0</v>
      </c>
      <c r="N644" s="2">
        <v>5342.29</v>
      </c>
      <c r="O644">
        <v>5342.29</v>
      </c>
      <c r="P644" s="1">
        <v>45173</v>
      </c>
      <c r="Q644" s="1">
        <v>45168</v>
      </c>
      <c r="R644" s="1">
        <v>45636</v>
      </c>
      <c r="S644" s="1">
        <v>45636</v>
      </c>
      <c r="T644">
        <v>45636</v>
      </c>
      <c r="U644">
        <v>45637</v>
      </c>
      <c r="V644">
        <v>45637</v>
      </c>
      <c r="W644" t="s">
        <v>155</v>
      </c>
      <c r="X644" t="s">
        <v>221</v>
      </c>
      <c r="Y644">
        <v>12858</v>
      </c>
      <c r="Z644" t="s">
        <v>160</v>
      </c>
      <c r="AA644">
        <v>2</v>
      </c>
      <c r="AB644" t="s">
        <v>161</v>
      </c>
      <c r="AC644" t="s">
        <v>155</v>
      </c>
      <c r="AD644" t="s">
        <v>162</v>
      </c>
      <c r="AE644" t="s">
        <v>1276</v>
      </c>
      <c r="AF644" t="s">
        <v>1277</v>
      </c>
      <c r="AG644" t="s">
        <v>1278</v>
      </c>
    </row>
    <row r="645" spans="1:34" x14ac:dyDescent="0.25">
      <c r="A645">
        <v>24108</v>
      </c>
      <c r="B645" t="s">
        <v>246</v>
      </c>
      <c r="C645" t="s">
        <v>1</v>
      </c>
      <c r="D645" t="s">
        <v>796</v>
      </c>
      <c r="E645" t="s">
        <v>960</v>
      </c>
      <c r="F645" t="s">
        <v>117</v>
      </c>
      <c r="G645" t="s">
        <v>96</v>
      </c>
      <c r="H645" s="2">
        <v>6200</v>
      </c>
      <c r="I645" s="2">
        <v>6200</v>
      </c>
      <c r="J645" s="2">
        <v>6529.08</v>
      </c>
      <c r="K645">
        <v>0</v>
      </c>
      <c r="L645">
        <v>0</v>
      </c>
      <c r="M645">
        <v>0</v>
      </c>
      <c r="N645" s="2">
        <v>6529.08</v>
      </c>
      <c r="O645">
        <v>6529.08</v>
      </c>
      <c r="P645" s="1">
        <v>45394</v>
      </c>
      <c r="Q645" s="1">
        <v>45366</v>
      </c>
      <c r="R645" s="1">
        <v>45636</v>
      </c>
      <c r="S645" s="1">
        <v>45636</v>
      </c>
      <c r="T645">
        <v>45635</v>
      </c>
      <c r="U645">
        <v>45636</v>
      </c>
      <c r="V645">
        <v>45636</v>
      </c>
      <c r="W645" t="s">
        <v>155</v>
      </c>
      <c r="X645" t="s">
        <v>221</v>
      </c>
      <c r="Y645">
        <v>12875</v>
      </c>
      <c r="Z645" t="s">
        <v>160</v>
      </c>
      <c r="AA645">
        <v>2</v>
      </c>
      <c r="AB645" t="s">
        <v>161</v>
      </c>
      <c r="AC645" t="s">
        <v>155</v>
      </c>
      <c r="AD645" t="s">
        <v>162</v>
      </c>
      <c r="AE645" t="s">
        <v>1276</v>
      </c>
      <c r="AF645" t="s">
        <v>1277</v>
      </c>
      <c r="AG645" t="s">
        <v>1278</v>
      </c>
    </row>
    <row r="646" spans="1:34" x14ac:dyDescent="0.25">
      <c r="A646">
        <v>22551</v>
      </c>
      <c r="B646" t="s">
        <v>246</v>
      </c>
      <c r="C646" t="s">
        <v>252</v>
      </c>
      <c r="D646" t="s">
        <v>733</v>
      </c>
      <c r="E646" t="s">
        <v>885</v>
      </c>
      <c r="F646" t="s">
        <v>117</v>
      </c>
      <c r="G646" t="s">
        <v>102</v>
      </c>
      <c r="H646" s="2">
        <v>3500</v>
      </c>
      <c r="I646" s="2">
        <v>3500</v>
      </c>
      <c r="J646" s="2">
        <v>3707.05</v>
      </c>
      <c r="K646">
        <v>0</v>
      </c>
      <c r="L646">
        <v>0</v>
      </c>
      <c r="M646">
        <v>0</v>
      </c>
      <c r="N646" s="2">
        <v>3707.05</v>
      </c>
      <c r="O646">
        <v>3707.05</v>
      </c>
      <c r="P646" s="1">
        <v>45314</v>
      </c>
      <c r="Q646" s="1">
        <v>45301</v>
      </c>
      <c r="R646" s="1">
        <v>45636</v>
      </c>
      <c r="S646" s="1">
        <v>45636</v>
      </c>
      <c r="T646">
        <v>45635</v>
      </c>
      <c r="U646">
        <v>45636</v>
      </c>
      <c r="V646">
        <v>45636</v>
      </c>
      <c r="W646" t="s">
        <v>155</v>
      </c>
      <c r="X646" t="s">
        <v>221</v>
      </c>
      <c r="Y646">
        <v>12867</v>
      </c>
      <c r="Z646" t="s">
        <v>160</v>
      </c>
      <c r="AA646">
        <v>2</v>
      </c>
      <c r="AB646" t="s">
        <v>161</v>
      </c>
      <c r="AC646" t="s">
        <v>155</v>
      </c>
      <c r="AD646" t="s">
        <v>162</v>
      </c>
      <c r="AE646" t="s">
        <v>1276</v>
      </c>
      <c r="AF646" t="s">
        <v>1277</v>
      </c>
      <c r="AG646" t="s">
        <v>1278</v>
      </c>
    </row>
    <row r="647" spans="1:34" x14ac:dyDescent="0.25">
      <c r="A647">
        <v>22531</v>
      </c>
      <c r="B647" t="s">
        <v>246</v>
      </c>
      <c r="C647" t="s">
        <v>252</v>
      </c>
      <c r="D647" t="s">
        <v>733</v>
      </c>
      <c r="E647" t="s">
        <v>885</v>
      </c>
      <c r="F647" t="s">
        <v>117</v>
      </c>
      <c r="G647" t="s">
        <v>207</v>
      </c>
      <c r="H647" s="2">
        <v>40000</v>
      </c>
      <c r="I647" s="2">
        <v>40000</v>
      </c>
      <c r="J647" s="2">
        <v>42366.26</v>
      </c>
      <c r="K647">
        <v>0</v>
      </c>
      <c r="L647">
        <v>0</v>
      </c>
      <c r="M647">
        <v>0</v>
      </c>
      <c r="N647" s="2">
        <v>42366.26</v>
      </c>
      <c r="O647">
        <v>42366.26</v>
      </c>
      <c r="P647" s="1">
        <v>45314</v>
      </c>
      <c r="Q647" s="1">
        <v>45301</v>
      </c>
      <c r="R647" s="1">
        <v>45636</v>
      </c>
      <c r="S647" s="1">
        <v>45636</v>
      </c>
      <c r="T647">
        <v>45635</v>
      </c>
      <c r="U647">
        <v>45636</v>
      </c>
      <c r="V647">
        <v>45636</v>
      </c>
      <c r="W647" t="s">
        <v>155</v>
      </c>
      <c r="X647" t="s">
        <v>221</v>
      </c>
      <c r="Y647">
        <v>12868</v>
      </c>
      <c r="Z647" t="s">
        <v>160</v>
      </c>
      <c r="AA647">
        <v>2</v>
      </c>
      <c r="AB647" t="s">
        <v>161</v>
      </c>
      <c r="AC647" t="s">
        <v>155</v>
      </c>
      <c r="AD647" t="s">
        <v>162</v>
      </c>
      <c r="AE647" t="s">
        <v>1276</v>
      </c>
      <c r="AF647" t="s">
        <v>1277</v>
      </c>
      <c r="AG647" t="s">
        <v>1278</v>
      </c>
      <c r="AH647" t="s">
        <v>191</v>
      </c>
    </row>
    <row r="648" spans="1:34" x14ac:dyDescent="0.25">
      <c r="A648">
        <v>20734</v>
      </c>
      <c r="B648" t="s">
        <v>246</v>
      </c>
      <c r="C648" t="s">
        <v>1</v>
      </c>
      <c r="D648" t="s">
        <v>289</v>
      </c>
      <c r="E648" t="s">
        <v>688</v>
      </c>
      <c r="F648" t="s">
        <v>117</v>
      </c>
      <c r="G648" t="s">
        <v>102</v>
      </c>
      <c r="H648" s="2">
        <v>5000</v>
      </c>
      <c r="I648" s="2">
        <v>5000</v>
      </c>
      <c r="J648" s="2">
        <v>5328.07</v>
      </c>
      <c r="K648">
        <v>0</v>
      </c>
      <c r="L648">
        <v>0</v>
      </c>
      <c r="M648">
        <v>0</v>
      </c>
      <c r="N648" s="2">
        <v>5328.07</v>
      </c>
      <c r="O648">
        <v>5328.07</v>
      </c>
      <c r="P648" s="1">
        <v>45240</v>
      </c>
      <c r="Q648" s="1">
        <v>45230</v>
      </c>
      <c r="R648" s="1">
        <v>45636</v>
      </c>
      <c r="S648" s="1">
        <v>45636</v>
      </c>
      <c r="T648">
        <v>45636</v>
      </c>
      <c r="U648">
        <v>45637</v>
      </c>
      <c r="V648">
        <v>45637</v>
      </c>
      <c r="W648" t="s">
        <v>155</v>
      </c>
      <c r="X648" t="s">
        <v>221</v>
      </c>
      <c r="Y648">
        <v>12865</v>
      </c>
      <c r="Z648" t="s">
        <v>160</v>
      </c>
      <c r="AA648">
        <v>2</v>
      </c>
      <c r="AB648" t="s">
        <v>161</v>
      </c>
      <c r="AC648" t="s">
        <v>155</v>
      </c>
      <c r="AD648" t="s">
        <v>162</v>
      </c>
      <c r="AE648" t="s">
        <v>1276</v>
      </c>
      <c r="AF648" t="s">
        <v>1277</v>
      </c>
      <c r="AG648" t="s">
        <v>1278</v>
      </c>
    </row>
    <row r="649" spans="1:34" x14ac:dyDescent="0.25">
      <c r="A649">
        <v>16283</v>
      </c>
      <c r="B649" t="s">
        <v>246</v>
      </c>
      <c r="C649" t="s">
        <v>1</v>
      </c>
      <c r="D649" t="s">
        <v>199</v>
      </c>
      <c r="E649" t="s">
        <v>292</v>
      </c>
      <c r="F649" t="s">
        <v>117</v>
      </c>
      <c r="G649" t="s">
        <v>110</v>
      </c>
      <c r="H649" s="2">
        <v>3000</v>
      </c>
      <c r="I649" s="2">
        <v>3000</v>
      </c>
      <c r="J649" s="2">
        <v>3252.01</v>
      </c>
      <c r="K649">
        <v>0</v>
      </c>
      <c r="L649">
        <v>0</v>
      </c>
      <c r="M649">
        <v>0</v>
      </c>
      <c r="N649" s="2">
        <v>3252.01</v>
      </c>
      <c r="O649">
        <v>3252.01</v>
      </c>
      <c r="P649" s="1">
        <v>45077</v>
      </c>
      <c r="Q649" s="1">
        <v>45062</v>
      </c>
      <c r="R649" s="1">
        <v>45641</v>
      </c>
      <c r="S649" s="1">
        <v>45641</v>
      </c>
      <c r="T649">
        <v>45632</v>
      </c>
      <c r="U649">
        <v>45635</v>
      </c>
      <c r="V649">
        <v>45635</v>
      </c>
      <c r="W649" t="s">
        <v>155</v>
      </c>
      <c r="X649" t="s">
        <v>221</v>
      </c>
      <c r="Y649">
        <v>12851</v>
      </c>
      <c r="Z649" t="s">
        <v>160</v>
      </c>
      <c r="AA649">
        <v>2</v>
      </c>
      <c r="AB649" t="s">
        <v>161</v>
      </c>
      <c r="AC649" t="s">
        <v>155</v>
      </c>
      <c r="AD649" t="s">
        <v>162</v>
      </c>
      <c r="AE649" t="s">
        <v>1276</v>
      </c>
      <c r="AF649" t="s">
        <v>1277</v>
      </c>
      <c r="AG649" t="s">
        <v>1278</v>
      </c>
    </row>
    <row r="650" spans="1:34" x14ac:dyDescent="0.25">
      <c r="A650">
        <v>29769</v>
      </c>
      <c r="B650" t="s">
        <v>246</v>
      </c>
      <c r="C650" t="s">
        <v>1</v>
      </c>
      <c r="D650" t="s">
        <v>807</v>
      </c>
      <c r="E650" t="s">
        <v>1327</v>
      </c>
      <c r="F650" t="s">
        <v>117</v>
      </c>
      <c r="G650" t="s">
        <v>88</v>
      </c>
      <c r="H650" s="2">
        <v>4000</v>
      </c>
      <c r="I650" s="2">
        <v>4000</v>
      </c>
      <c r="J650" s="2">
        <v>4027.24</v>
      </c>
      <c r="K650">
        <v>0</v>
      </c>
      <c r="L650">
        <v>0</v>
      </c>
      <c r="M650">
        <v>0</v>
      </c>
      <c r="N650" s="2">
        <v>4027.24</v>
      </c>
      <c r="O650">
        <v>4027.24</v>
      </c>
      <c r="P650" s="1">
        <v>45624</v>
      </c>
      <c r="Q650" s="1">
        <v>45603</v>
      </c>
      <c r="R650" s="1">
        <v>45641</v>
      </c>
      <c r="S650" s="1">
        <v>45641</v>
      </c>
      <c r="T650">
        <v>45631</v>
      </c>
      <c r="U650">
        <v>45632</v>
      </c>
      <c r="V650">
        <v>45632</v>
      </c>
      <c r="W650" t="s">
        <v>155</v>
      </c>
      <c r="X650" t="s">
        <v>221</v>
      </c>
      <c r="Y650">
        <v>12994</v>
      </c>
      <c r="Z650" t="s">
        <v>160</v>
      </c>
      <c r="AA650">
        <v>2</v>
      </c>
      <c r="AB650" t="s">
        <v>1037</v>
      </c>
      <c r="AC650" t="s">
        <v>155</v>
      </c>
      <c r="AD650" t="s">
        <v>162</v>
      </c>
      <c r="AE650" t="s">
        <v>1276</v>
      </c>
      <c r="AF650" t="s">
        <v>1277</v>
      </c>
      <c r="AG650" t="s">
        <v>1278</v>
      </c>
    </row>
    <row r="651" spans="1:34" x14ac:dyDescent="0.25">
      <c r="A651">
        <v>25016</v>
      </c>
      <c r="B651" t="s">
        <v>246</v>
      </c>
      <c r="C651" t="s">
        <v>1</v>
      </c>
      <c r="D651" t="s">
        <v>790</v>
      </c>
      <c r="E651" t="s">
        <v>1115</v>
      </c>
      <c r="F651" t="s">
        <v>117</v>
      </c>
      <c r="G651" t="s">
        <v>98</v>
      </c>
      <c r="H651" s="2">
        <v>5000</v>
      </c>
      <c r="I651" s="2">
        <v>5000</v>
      </c>
      <c r="J651" s="2">
        <v>5243.82</v>
      </c>
      <c r="K651">
        <v>0</v>
      </c>
      <c r="L651">
        <v>0</v>
      </c>
      <c r="M651">
        <v>0</v>
      </c>
      <c r="N651" s="2">
        <v>5243.82</v>
      </c>
      <c r="O651">
        <v>5243.82</v>
      </c>
      <c r="P651" s="1">
        <v>45435</v>
      </c>
      <c r="Q651" s="1">
        <v>45423</v>
      </c>
      <c r="R651" s="1">
        <v>45641</v>
      </c>
      <c r="S651" s="1">
        <v>45641</v>
      </c>
      <c r="T651">
        <v>45642</v>
      </c>
      <c r="U651">
        <v>45643</v>
      </c>
      <c r="V651">
        <v>45643</v>
      </c>
      <c r="W651" t="s">
        <v>155</v>
      </c>
      <c r="X651" t="s">
        <v>221</v>
      </c>
      <c r="Y651">
        <v>12883</v>
      </c>
      <c r="Z651" t="s">
        <v>160</v>
      </c>
      <c r="AA651">
        <v>2</v>
      </c>
      <c r="AB651" t="s">
        <v>1037</v>
      </c>
      <c r="AC651" t="s">
        <v>155</v>
      </c>
      <c r="AD651" t="s">
        <v>162</v>
      </c>
      <c r="AE651" t="s">
        <v>1276</v>
      </c>
      <c r="AF651" t="s">
        <v>1277</v>
      </c>
      <c r="AG651" t="s">
        <v>1278</v>
      </c>
    </row>
    <row r="652" spans="1:34" x14ac:dyDescent="0.25">
      <c r="A652">
        <v>31323</v>
      </c>
      <c r="B652" t="s">
        <v>246</v>
      </c>
      <c r="C652" t="s">
        <v>1</v>
      </c>
      <c r="D652" t="s">
        <v>789</v>
      </c>
      <c r="E652" t="s">
        <v>1210</v>
      </c>
      <c r="F652" t="s">
        <v>117</v>
      </c>
      <c r="G652" t="s">
        <v>950</v>
      </c>
      <c r="H652" s="2">
        <v>10754.47</v>
      </c>
      <c r="I652" s="2">
        <v>10754.47</v>
      </c>
      <c r="J652" s="2">
        <v>10754.47</v>
      </c>
      <c r="K652">
        <v>0</v>
      </c>
      <c r="L652">
        <v>0</v>
      </c>
      <c r="M652">
        <v>0</v>
      </c>
      <c r="N652" s="2">
        <v>10754.47</v>
      </c>
      <c r="O652">
        <v>10754.47</v>
      </c>
      <c r="P652" s="1">
        <v>45663</v>
      </c>
      <c r="Q652" s="1">
        <v>45642</v>
      </c>
      <c r="R652" s="1">
        <v>45642</v>
      </c>
      <c r="S652" s="1">
        <v>45642</v>
      </c>
      <c r="T652">
        <v>45639</v>
      </c>
      <c r="U652">
        <v>45642</v>
      </c>
      <c r="V652">
        <v>45663</v>
      </c>
      <c r="W652" t="s">
        <v>155</v>
      </c>
      <c r="X652" t="s">
        <v>159</v>
      </c>
      <c r="Z652" t="s">
        <v>163</v>
      </c>
      <c r="AA652">
        <v>2</v>
      </c>
      <c r="AB652" t="s">
        <v>1037</v>
      </c>
      <c r="AC652" t="s">
        <v>155</v>
      </c>
      <c r="AD652" t="s">
        <v>162</v>
      </c>
      <c r="AE652" t="s">
        <v>1276</v>
      </c>
      <c r="AF652" t="s">
        <v>1277</v>
      </c>
      <c r="AG652" t="s">
        <v>1278</v>
      </c>
      <c r="AH652" t="s">
        <v>191</v>
      </c>
    </row>
    <row r="653" spans="1:34" x14ac:dyDescent="0.25">
      <c r="A653">
        <v>28918</v>
      </c>
      <c r="B653" t="s">
        <v>246</v>
      </c>
      <c r="C653" t="s">
        <v>1</v>
      </c>
      <c r="D653" t="s">
        <v>803</v>
      </c>
      <c r="E653" t="s">
        <v>1261</v>
      </c>
      <c r="F653" t="s">
        <v>117</v>
      </c>
      <c r="G653" t="s">
        <v>88</v>
      </c>
      <c r="H653" s="2">
        <v>7500</v>
      </c>
      <c r="I653" s="2">
        <v>7500</v>
      </c>
      <c r="J653" s="2">
        <v>7648.11</v>
      </c>
      <c r="K653">
        <v>0</v>
      </c>
      <c r="L653">
        <v>0</v>
      </c>
      <c r="M653">
        <v>0</v>
      </c>
      <c r="N653" s="2">
        <v>7648.11</v>
      </c>
      <c r="O653">
        <v>7648.11</v>
      </c>
      <c r="P653" s="1">
        <v>45555</v>
      </c>
      <c r="Q653" s="1">
        <v>45554</v>
      </c>
      <c r="R653" s="1">
        <v>45646</v>
      </c>
      <c r="S653" s="1">
        <v>45646</v>
      </c>
      <c r="T653">
        <v>45646</v>
      </c>
      <c r="U653">
        <v>45649</v>
      </c>
      <c r="V653">
        <v>45649</v>
      </c>
      <c r="W653" t="s">
        <v>155</v>
      </c>
      <c r="X653" t="s">
        <v>221</v>
      </c>
      <c r="Y653">
        <v>12896</v>
      </c>
      <c r="Z653" t="s">
        <v>160</v>
      </c>
      <c r="AA653">
        <v>2</v>
      </c>
      <c r="AB653" t="s">
        <v>1037</v>
      </c>
      <c r="AC653" t="s">
        <v>155</v>
      </c>
      <c r="AD653" t="s">
        <v>162</v>
      </c>
      <c r="AE653" t="s">
        <v>1276</v>
      </c>
      <c r="AF653" t="s">
        <v>1277</v>
      </c>
      <c r="AG653" t="s">
        <v>1278</v>
      </c>
    </row>
    <row r="654" spans="1:34" x14ac:dyDescent="0.25">
      <c r="A654">
        <v>25422</v>
      </c>
      <c r="B654" t="s">
        <v>246</v>
      </c>
      <c r="C654" t="s">
        <v>252</v>
      </c>
      <c r="D654" t="s">
        <v>735</v>
      </c>
      <c r="E654" t="s">
        <v>1151</v>
      </c>
      <c r="F654" t="s">
        <v>117</v>
      </c>
      <c r="G654" t="s">
        <v>97</v>
      </c>
      <c r="H654">
        <v>800</v>
      </c>
      <c r="I654">
        <v>800</v>
      </c>
      <c r="J654">
        <v>834.71</v>
      </c>
      <c r="K654">
        <v>0</v>
      </c>
      <c r="L654">
        <v>0</v>
      </c>
      <c r="M654">
        <v>0</v>
      </c>
      <c r="N654">
        <v>834.71</v>
      </c>
      <c r="O654">
        <v>834.71</v>
      </c>
      <c r="P654" s="1">
        <v>45476</v>
      </c>
      <c r="Q654" s="1">
        <v>45468</v>
      </c>
      <c r="R654" s="1">
        <v>45646</v>
      </c>
      <c r="S654" s="1">
        <v>45646</v>
      </c>
      <c r="T654">
        <v>45645</v>
      </c>
      <c r="U654">
        <v>45646</v>
      </c>
      <c r="V654">
        <v>45646</v>
      </c>
      <c r="W654" t="s">
        <v>155</v>
      </c>
      <c r="X654" t="s">
        <v>221</v>
      </c>
      <c r="Y654">
        <v>12889</v>
      </c>
      <c r="Z654" t="s">
        <v>160</v>
      </c>
      <c r="AA654">
        <v>2</v>
      </c>
      <c r="AB654" t="s">
        <v>1037</v>
      </c>
      <c r="AC654" t="s">
        <v>155</v>
      </c>
      <c r="AD654" t="s">
        <v>162</v>
      </c>
      <c r="AE654" t="s">
        <v>1276</v>
      </c>
      <c r="AF654" t="s">
        <v>1277</v>
      </c>
      <c r="AG654" t="s">
        <v>1278</v>
      </c>
    </row>
    <row r="655" spans="1:34" x14ac:dyDescent="0.25">
      <c r="A655">
        <v>25462</v>
      </c>
      <c r="B655" t="s">
        <v>246</v>
      </c>
      <c r="C655" t="s">
        <v>1</v>
      </c>
      <c r="D655" t="s">
        <v>839</v>
      </c>
      <c r="E655" t="s">
        <v>1148</v>
      </c>
      <c r="F655" t="s">
        <v>117</v>
      </c>
      <c r="G655" t="s">
        <v>94</v>
      </c>
      <c r="H655">
        <v>6600</v>
      </c>
      <c r="I655">
        <v>6600</v>
      </c>
      <c r="J655">
        <v>6913.62</v>
      </c>
      <c r="K655">
        <v>138.27000000000001</v>
      </c>
      <c r="L655">
        <v>41.48</v>
      </c>
      <c r="M655">
        <v>0</v>
      </c>
      <c r="N655">
        <v>7093.37</v>
      </c>
      <c r="P655" s="1">
        <v>45476</v>
      </c>
      <c r="Q655" s="1">
        <v>45469</v>
      </c>
      <c r="R655" s="1">
        <v>45646</v>
      </c>
      <c r="S655" s="1">
        <v>45646</v>
      </c>
      <c r="W655" t="s">
        <v>155</v>
      </c>
      <c r="X655" t="s">
        <v>191</v>
      </c>
      <c r="Z655" t="s">
        <v>160</v>
      </c>
      <c r="AA655">
        <v>2</v>
      </c>
      <c r="AB655" t="s">
        <v>1037</v>
      </c>
      <c r="AC655" t="s">
        <v>155</v>
      </c>
      <c r="AD655" t="s">
        <v>162</v>
      </c>
      <c r="AE655" t="s">
        <v>1276</v>
      </c>
      <c r="AF655" t="s">
        <v>1277</v>
      </c>
      <c r="AG655" t="s">
        <v>1278</v>
      </c>
    </row>
    <row r="656" spans="1:34" x14ac:dyDescent="0.25">
      <c r="A656">
        <v>25361</v>
      </c>
      <c r="B656" t="s">
        <v>246</v>
      </c>
      <c r="C656" t="s">
        <v>252</v>
      </c>
      <c r="D656" t="s">
        <v>731</v>
      </c>
      <c r="E656" t="s">
        <v>1152</v>
      </c>
      <c r="F656" t="s">
        <v>117</v>
      </c>
      <c r="G656" t="s">
        <v>97</v>
      </c>
      <c r="H656" s="2">
        <v>800</v>
      </c>
      <c r="I656" s="2">
        <v>800</v>
      </c>
      <c r="J656" s="2">
        <v>834.71</v>
      </c>
      <c r="K656">
        <v>0</v>
      </c>
      <c r="L656">
        <v>0</v>
      </c>
      <c r="M656">
        <v>0</v>
      </c>
      <c r="N656" s="2">
        <v>834.71</v>
      </c>
      <c r="O656">
        <v>834.71</v>
      </c>
      <c r="P656" s="1">
        <v>45474</v>
      </c>
      <c r="Q656" s="1">
        <v>45460</v>
      </c>
      <c r="R656" s="1">
        <v>45646</v>
      </c>
      <c r="S656" s="1">
        <v>45646</v>
      </c>
      <c r="T656">
        <v>45646</v>
      </c>
      <c r="U656">
        <v>45649</v>
      </c>
      <c r="V656">
        <v>45649</v>
      </c>
      <c r="W656" t="s">
        <v>155</v>
      </c>
      <c r="X656" t="s">
        <v>221</v>
      </c>
      <c r="Y656">
        <v>12887</v>
      </c>
      <c r="Z656" t="s">
        <v>160</v>
      </c>
      <c r="AA656">
        <v>2</v>
      </c>
      <c r="AB656" t="s">
        <v>1037</v>
      </c>
      <c r="AC656" t="s">
        <v>155</v>
      </c>
      <c r="AD656" t="s">
        <v>162</v>
      </c>
      <c r="AE656" t="s">
        <v>1276</v>
      </c>
      <c r="AF656" t="s">
        <v>1277</v>
      </c>
      <c r="AG656" t="s">
        <v>1278</v>
      </c>
    </row>
    <row r="657" spans="1:34" x14ac:dyDescent="0.25">
      <c r="A657">
        <v>18133</v>
      </c>
      <c r="B657" t="s">
        <v>246</v>
      </c>
      <c r="C657" t="s">
        <v>1</v>
      </c>
      <c r="D657" t="s">
        <v>198</v>
      </c>
      <c r="E657" t="s">
        <v>965</v>
      </c>
      <c r="F657" t="s">
        <v>117</v>
      </c>
      <c r="G657" t="s">
        <v>103</v>
      </c>
      <c r="H657" s="2">
        <v>3000</v>
      </c>
      <c r="I657" s="2">
        <v>3000</v>
      </c>
      <c r="J657" s="2">
        <v>3202.14</v>
      </c>
      <c r="K657">
        <v>0</v>
      </c>
      <c r="L657">
        <v>0</v>
      </c>
      <c r="M657">
        <v>0</v>
      </c>
      <c r="N657" s="2">
        <v>3202.14</v>
      </c>
      <c r="O657">
        <v>3202.14</v>
      </c>
      <c r="P657" s="1">
        <v>45190</v>
      </c>
      <c r="Q657" s="1">
        <v>45172</v>
      </c>
      <c r="R657" s="1">
        <v>45646</v>
      </c>
      <c r="S657" s="1">
        <v>45646</v>
      </c>
      <c r="T657">
        <v>45646</v>
      </c>
      <c r="U657">
        <v>45649</v>
      </c>
      <c r="V657">
        <v>45649</v>
      </c>
      <c r="W657" t="s">
        <v>155</v>
      </c>
      <c r="X657" t="s">
        <v>221</v>
      </c>
      <c r="Y657">
        <v>12859</v>
      </c>
      <c r="Z657" t="s">
        <v>160</v>
      </c>
      <c r="AA657">
        <v>2</v>
      </c>
      <c r="AB657" t="s">
        <v>161</v>
      </c>
      <c r="AC657" t="s">
        <v>155</v>
      </c>
      <c r="AD657" t="s">
        <v>162</v>
      </c>
      <c r="AE657" t="s">
        <v>1276</v>
      </c>
      <c r="AF657" t="s">
        <v>1277</v>
      </c>
      <c r="AG657" t="s">
        <v>1278</v>
      </c>
    </row>
    <row r="658" spans="1:34" x14ac:dyDescent="0.25">
      <c r="A658">
        <v>19528</v>
      </c>
      <c r="B658" t="s">
        <v>246</v>
      </c>
      <c r="C658" t="s">
        <v>252</v>
      </c>
      <c r="D658" t="s">
        <v>272</v>
      </c>
      <c r="E658" t="s">
        <v>668</v>
      </c>
      <c r="F658" t="s">
        <v>117</v>
      </c>
      <c r="G658" t="s">
        <v>104</v>
      </c>
      <c r="H658" s="2">
        <v>3000</v>
      </c>
      <c r="I658" s="2">
        <v>3000</v>
      </c>
      <c r="J658" s="2">
        <v>3196.84</v>
      </c>
      <c r="K658">
        <v>0</v>
      </c>
      <c r="L658">
        <v>0</v>
      </c>
      <c r="M658">
        <v>0</v>
      </c>
      <c r="N658" s="2">
        <v>3196.84</v>
      </c>
      <c r="O658">
        <v>3196.84</v>
      </c>
      <c r="P658" s="1">
        <v>45229</v>
      </c>
      <c r="Q658" s="1">
        <v>45220</v>
      </c>
      <c r="R658" s="1">
        <v>45646</v>
      </c>
      <c r="S658" s="1">
        <v>45646</v>
      </c>
      <c r="T658">
        <v>45646</v>
      </c>
      <c r="U658">
        <v>45649</v>
      </c>
      <c r="V658">
        <v>45649</v>
      </c>
      <c r="W658" t="s">
        <v>155</v>
      </c>
      <c r="X658" t="s">
        <v>221</v>
      </c>
      <c r="Y658">
        <v>12864</v>
      </c>
      <c r="Z658" t="s">
        <v>160</v>
      </c>
      <c r="AA658">
        <v>2</v>
      </c>
      <c r="AB658" t="s">
        <v>161</v>
      </c>
      <c r="AC658" t="s">
        <v>155</v>
      </c>
      <c r="AD658" t="s">
        <v>162</v>
      </c>
      <c r="AE658" t="s">
        <v>1276</v>
      </c>
      <c r="AF658" t="s">
        <v>1277</v>
      </c>
      <c r="AG658" t="s">
        <v>1278</v>
      </c>
    </row>
    <row r="659" spans="1:34" x14ac:dyDescent="0.25">
      <c r="A659">
        <v>23652</v>
      </c>
      <c r="B659" t="s">
        <v>246</v>
      </c>
      <c r="C659" t="s">
        <v>252</v>
      </c>
      <c r="D659" t="s">
        <v>724</v>
      </c>
      <c r="E659" t="s">
        <v>953</v>
      </c>
      <c r="F659" t="s">
        <v>117</v>
      </c>
      <c r="G659" t="s">
        <v>96</v>
      </c>
      <c r="H659" s="2">
        <v>9340</v>
      </c>
      <c r="I659" s="2">
        <v>9340</v>
      </c>
      <c r="J659" s="2">
        <v>9835.74</v>
      </c>
      <c r="K659">
        <v>0</v>
      </c>
      <c r="L659">
        <v>0</v>
      </c>
      <c r="M659">
        <v>0</v>
      </c>
      <c r="N659" s="2">
        <v>9835.74</v>
      </c>
      <c r="O659">
        <v>9835.74</v>
      </c>
      <c r="P659" s="1">
        <v>45371</v>
      </c>
      <c r="Q659" s="1">
        <v>45355</v>
      </c>
      <c r="R659" s="1">
        <v>45646</v>
      </c>
      <c r="S659" s="1">
        <v>45646</v>
      </c>
      <c r="T659">
        <v>45646</v>
      </c>
      <c r="U659">
        <v>45649</v>
      </c>
      <c r="V659">
        <v>45649</v>
      </c>
      <c r="W659" t="s">
        <v>155</v>
      </c>
      <c r="X659" t="s">
        <v>221</v>
      </c>
      <c r="Y659">
        <v>12872</v>
      </c>
      <c r="Z659" t="s">
        <v>160</v>
      </c>
      <c r="AA659">
        <v>2</v>
      </c>
      <c r="AB659" t="s">
        <v>161</v>
      </c>
      <c r="AC659" t="s">
        <v>155</v>
      </c>
      <c r="AD659" t="s">
        <v>162</v>
      </c>
      <c r="AE659" t="s">
        <v>1276</v>
      </c>
      <c r="AF659" t="s">
        <v>1277</v>
      </c>
      <c r="AG659" t="s">
        <v>1278</v>
      </c>
    </row>
    <row r="660" spans="1:34" x14ac:dyDescent="0.25">
      <c r="A660">
        <v>23238</v>
      </c>
      <c r="B660" t="s">
        <v>246</v>
      </c>
      <c r="C660" t="s">
        <v>1</v>
      </c>
      <c r="D660" t="s">
        <v>833</v>
      </c>
      <c r="E660" t="s">
        <v>928</v>
      </c>
      <c r="F660" t="s">
        <v>117</v>
      </c>
      <c r="G660" t="s">
        <v>98</v>
      </c>
      <c r="H660">
        <v>4000</v>
      </c>
      <c r="I660">
        <v>4000</v>
      </c>
      <c r="J660">
        <v>4223.68</v>
      </c>
      <c r="K660">
        <v>0</v>
      </c>
      <c r="L660">
        <v>0</v>
      </c>
      <c r="M660">
        <v>0</v>
      </c>
      <c r="N660">
        <v>4223.68</v>
      </c>
      <c r="O660">
        <v>4223.68</v>
      </c>
      <c r="P660" s="1">
        <v>45345</v>
      </c>
      <c r="Q660" s="1">
        <v>45337</v>
      </c>
      <c r="R660" s="1">
        <v>45646</v>
      </c>
      <c r="S660" s="1">
        <v>45646</v>
      </c>
      <c r="T660">
        <v>45646</v>
      </c>
      <c r="U660">
        <v>45649</v>
      </c>
      <c r="V660">
        <v>45649</v>
      </c>
      <c r="W660" t="s">
        <v>155</v>
      </c>
      <c r="X660" t="s">
        <v>221</v>
      </c>
      <c r="Y660">
        <v>12870</v>
      </c>
      <c r="Z660" t="s">
        <v>160</v>
      </c>
      <c r="AA660">
        <v>2</v>
      </c>
      <c r="AB660" t="s">
        <v>161</v>
      </c>
      <c r="AC660" t="s">
        <v>155</v>
      </c>
      <c r="AD660" t="s">
        <v>162</v>
      </c>
      <c r="AE660" t="s">
        <v>1276</v>
      </c>
      <c r="AF660" t="s">
        <v>1277</v>
      </c>
      <c r="AG660" t="s">
        <v>1278</v>
      </c>
    </row>
    <row r="661" spans="1:34" x14ac:dyDescent="0.25">
      <c r="A661">
        <v>19272</v>
      </c>
      <c r="B661" t="s">
        <v>246</v>
      </c>
      <c r="C661" t="s">
        <v>1</v>
      </c>
      <c r="D661" t="s">
        <v>285</v>
      </c>
      <c r="E661" t="s">
        <v>615</v>
      </c>
      <c r="F661" t="s">
        <v>117</v>
      </c>
      <c r="G661" t="s">
        <v>103</v>
      </c>
      <c r="H661" s="2">
        <v>4900</v>
      </c>
      <c r="I661" s="2">
        <v>4900</v>
      </c>
      <c r="J661" s="2">
        <v>5230.17</v>
      </c>
      <c r="K661">
        <v>0</v>
      </c>
      <c r="L661">
        <v>0</v>
      </c>
      <c r="M661">
        <v>0</v>
      </c>
      <c r="N661" s="2">
        <v>5230.17</v>
      </c>
      <c r="O661">
        <v>5230.17</v>
      </c>
      <c r="P661" s="1">
        <v>45197</v>
      </c>
      <c r="Q661" s="1">
        <v>45188</v>
      </c>
      <c r="R661" s="1">
        <v>45651</v>
      </c>
      <c r="S661" s="1">
        <v>45651</v>
      </c>
      <c r="T661">
        <v>45652</v>
      </c>
      <c r="U661">
        <v>45653</v>
      </c>
      <c r="V661">
        <v>45653</v>
      </c>
      <c r="W661" t="s">
        <v>155</v>
      </c>
      <c r="X661" t="s">
        <v>221</v>
      </c>
      <c r="Y661">
        <v>12861</v>
      </c>
      <c r="Z661" t="s">
        <v>160</v>
      </c>
      <c r="AA661">
        <v>2</v>
      </c>
      <c r="AB661" t="s">
        <v>161</v>
      </c>
      <c r="AC661" t="s">
        <v>155</v>
      </c>
      <c r="AD661" t="s">
        <v>162</v>
      </c>
      <c r="AE661" t="s">
        <v>1276</v>
      </c>
      <c r="AF661" t="s">
        <v>1277</v>
      </c>
      <c r="AG661" t="s">
        <v>1278</v>
      </c>
    </row>
    <row r="662" spans="1:34" x14ac:dyDescent="0.25">
      <c r="A662">
        <v>21860</v>
      </c>
      <c r="B662" t="s">
        <v>246</v>
      </c>
      <c r="C662" t="s">
        <v>1</v>
      </c>
      <c r="D662" t="s">
        <v>296</v>
      </c>
      <c r="E662" t="s">
        <v>690</v>
      </c>
      <c r="F662" t="s">
        <v>117</v>
      </c>
      <c r="G662" t="s">
        <v>93</v>
      </c>
      <c r="H662" s="2">
        <v>5500</v>
      </c>
      <c r="I662" s="2">
        <v>5500</v>
      </c>
      <c r="J662" s="2">
        <v>5840.88</v>
      </c>
      <c r="K662">
        <v>0</v>
      </c>
      <c r="L662">
        <v>0</v>
      </c>
      <c r="M662">
        <v>0</v>
      </c>
      <c r="N662" s="2">
        <v>5840.88</v>
      </c>
      <c r="O662">
        <v>5840.88</v>
      </c>
      <c r="P662" s="1">
        <v>45259</v>
      </c>
      <c r="Q662" s="1">
        <v>45240</v>
      </c>
      <c r="R662" s="1">
        <v>45651</v>
      </c>
      <c r="S662" s="1">
        <v>45651</v>
      </c>
      <c r="T662">
        <v>45652</v>
      </c>
      <c r="U662">
        <v>45653</v>
      </c>
      <c r="V662">
        <v>45653</v>
      </c>
      <c r="W662" t="s">
        <v>155</v>
      </c>
      <c r="X662" t="s">
        <v>221</v>
      </c>
      <c r="Y662">
        <v>12866</v>
      </c>
      <c r="Z662" t="s">
        <v>160</v>
      </c>
      <c r="AA662">
        <v>2</v>
      </c>
      <c r="AB662" t="s">
        <v>161</v>
      </c>
      <c r="AC662" t="s">
        <v>155</v>
      </c>
      <c r="AD662" t="s">
        <v>162</v>
      </c>
      <c r="AE662" t="s">
        <v>1276</v>
      </c>
      <c r="AF662" t="s">
        <v>1277</v>
      </c>
      <c r="AG662" t="s">
        <v>1278</v>
      </c>
    </row>
    <row r="663" spans="1:34" x14ac:dyDescent="0.25">
      <c r="A663">
        <v>22822</v>
      </c>
      <c r="B663" t="s">
        <v>246</v>
      </c>
      <c r="C663" t="s">
        <v>1</v>
      </c>
      <c r="D663" t="s">
        <v>826</v>
      </c>
      <c r="E663" t="s">
        <v>881</v>
      </c>
      <c r="F663" t="s">
        <v>117</v>
      </c>
      <c r="G663" t="s">
        <v>99</v>
      </c>
      <c r="H663" s="2">
        <v>7000</v>
      </c>
      <c r="I663" s="2">
        <v>7000</v>
      </c>
      <c r="J663" s="2">
        <v>7414.1</v>
      </c>
      <c r="K663">
        <v>0</v>
      </c>
      <c r="L663">
        <v>0</v>
      </c>
      <c r="M663">
        <v>0</v>
      </c>
      <c r="N663" s="2">
        <v>7414.1</v>
      </c>
      <c r="O663">
        <v>7414.1</v>
      </c>
      <c r="P663" s="1">
        <v>45323</v>
      </c>
      <c r="Q663" s="1">
        <v>45314</v>
      </c>
      <c r="R663" s="1">
        <v>45651</v>
      </c>
      <c r="S663" s="1">
        <v>45651</v>
      </c>
      <c r="T663">
        <v>45642</v>
      </c>
      <c r="U663">
        <v>45643</v>
      </c>
      <c r="V663">
        <v>45643</v>
      </c>
      <c r="W663" t="s">
        <v>155</v>
      </c>
      <c r="X663" t="s">
        <v>221</v>
      </c>
      <c r="Y663">
        <v>12869</v>
      </c>
      <c r="Z663" t="s">
        <v>160</v>
      </c>
      <c r="AA663">
        <v>2</v>
      </c>
      <c r="AB663" t="s">
        <v>161</v>
      </c>
      <c r="AC663" t="s">
        <v>155</v>
      </c>
      <c r="AD663" t="s">
        <v>162</v>
      </c>
      <c r="AE663" t="s">
        <v>1276</v>
      </c>
      <c r="AF663" t="s">
        <v>1277</v>
      </c>
      <c r="AG663" t="s">
        <v>1278</v>
      </c>
    </row>
    <row r="664" spans="1:34" x14ac:dyDescent="0.25">
      <c r="A664">
        <v>24594</v>
      </c>
      <c r="B664" t="s">
        <v>246</v>
      </c>
      <c r="C664" t="s">
        <v>252</v>
      </c>
      <c r="D664" t="s">
        <v>730</v>
      </c>
      <c r="E664" t="s">
        <v>1035</v>
      </c>
      <c r="F664" t="s">
        <v>117</v>
      </c>
      <c r="G664" t="s">
        <v>96</v>
      </c>
      <c r="H664" s="2">
        <v>2500</v>
      </c>
      <c r="I664" s="2">
        <v>2500</v>
      </c>
      <c r="J664" s="2">
        <v>2629.23</v>
      </c>
      <c r="K664">
        <v>0</v>
      </c>
      <c r="L664">
        <v>0</v>
      </c>
      <c r="M664">
        <v>0</v>
      </c>
      <c r="N664" s="2">
        <v>2629.23</v>
      </c>
      <c r="O664">
        <v>2629.23</v>
      </c>
      <c r="P664" s="1">
        <v>45406</v>
      </c>
      <c r="Q664" s="1">
        <v>45401</v>
      </c>
      <c r="R664" s="1">
        <v>45651</v>
      </c>
      <c r="S664" s="1">
        <v>45651</v>
      </c>
      <c r="T664">
        <v>45635</v>
      </c>
      <c r="U664">
        <v>45636</v>
      </c>
      <c r="V664">
        <v>45636</v>
      </c>
      <c r="W664" t="s">
        <v>155</v>
      </c>
      <c r="X664" t="s">
        <v>221</v>
      </c>
      <c r="Y664">
        <v>12878</v>
      </c>
      <c r="Z664" t="s">
        <v>160</v>
      </c>
      <c r="AA664">
        <v>2</v>
      </c>
      <c r="AB664" t="s">
        <v>1037</v>
      </c>
      <c r="AC664" t="s">
        <v>155</v>
      </c>
      <c r="AD664" t="s">
        <v>162</v>
      </c>
      <c r="AE664" t="s">
        <v>1276</v>
      </c>
      <c r="AF664" t="s">
        <v>1277</v>
      </c>
      <c r="AG664" t="s">
        <v>1278</v>
      </c>
    </row>
    <row r="665" spans="1:34" x14ac:dyDescent="0.25">
      <c r="A665">
        <v>30328</v>
      </c>
      <c r="B665" t="s">
        <v>246</v>
      </c>
      <c r="C665" t="s">
        <v>1</v>
      </c>
      <c r="D665" t="s">
        <v>827</v>
      </c>
      <c r="E665" t="s">
        <v>1341</v>
      </c>
      <c r="F665" t="s">
        <v>117</v>
      </c>
      <c r="G665" t="s">
        <v>92</v>
      </c>
      <c r="H665" s="2">
        <v>580</v>
      </c>
      <c r="I665" s="2">
        <v>580</v>
      </c>
      <c r="J665" s="2">
        <v>583.95000000000005</v>
      </c>
      <c r="K665">
        <v>0</v>
      </c>
      <c r="L665">
        <v>0</v>
      </c>
      <c r="M665">
        <v>0</v>
      </c>
      <c r="N665" s="2">
        <v>583.95000000000005</v>
      </c>
      <c r="O665">
        <v>583.95000000000005</v>
      </c>
      <c r="P665" s="1">
        <v>45628</v>
      </c>
      <c r="Q665" s="1">
        <v>45617</v>
      </c>
      <c r="R665" s="1">
        <v>45651</v>
      </c>
      <c r="S665" s="1">
        <v>45651</v>
      </c>
      <c r="T665">
        <v>45652</v>
      </c>
      <c r="U665">
        <v>45653</v>
      </c>
      <c r="V665">
        <v>45653</v>
      </c>
      <c r="W665" t="s">
        <v>155</v>
      </c>
      <c r="X665" t="s">
        <v>221</v>
      </c>
      <c r="Y665">
        <v>13002</v>
      </c>
      <c r="Z665" t="s">
        <v>160</v>
      </c>
      <c r="AA665">
        <v>2</v>
      </c>
      <c r="AB665" t="s">
        <v>1037</v>
      </c>
      <c r="AC665" t="s">
        <v>155</v>
      </c>
      <c r="AD665" t="s">
        <v>162</v>
      </c>
      <c r="AE665" t="s">
        <v>1276</v>
      </c>
      <c r="AF665" t="s">
        <v>1277</v>
      </c>
      <c r="AG665" t="s">
        <v>1278</v>
      </c>
    </row>
    <row r="666" spans="1:34" x14ac:dyDescent="0.25">
      <c r="A666">
        <v>30303</v>
      </c>
      <c r="B666" t="s">
        <v>246</v>
      </c>
      <c r="C666" t="s">
        <v>1</v>
      </c>
      <c r="D666" t="s">
        <v>782</v>
      </c>
      <c r="E666" t="s">
        <v>1330</v>
      </c>
      <c r="F666" t="s">
        <v>117</v>
      </c>
      <c r="G666" t="s">
        <v>92</v>
      </c>
      <c r="H666" s="2">
        <v>2000</v>
      </c>
      <c r="I666" s="2">
        <v>2000</v>
      </c>
      <c r="J666" s="2">
        <v>2021.6</v>
      </c>
      <c r="K666">
        <v>40.43</v>
      </c>
      <c r="L666">
        <v>5.39</v>
      </c>
      <c r="M666">
        <v>0</v>
      </c>
      <c r="N666" s="2">
        <v>2067.42</v>
      </c>
      <c r="P666" s="1">
        <v>45628</v>
      </c>
      <c r="Q666" s="1">
        <v>45621</v>
      </c>
      <c r="R666" s="1">
        <v>45656</v>
      </c>
      <c r="S666" s="1">
        <v>45656</v>
      </c>
      <c r="W666" t="s">
        <v>155</v>
      </c>
      <c r="X666" t="s">
        <v>191</v>
      </c>
      <c r="Z666" t="s">
        <v>160</v>
      </c>
      <c r="AA666">
        <v>2</v>
      </c>
      <c r="AB666" t="s">
        <v>1037</v>
      </c>
      <c r="AC666" t="s">
        <v>155</v>
      </c>
      <c r="AD666" t="s">
        <v>162</v>
      </c>
      <c r="AE666" t="s">
        <v>1276</v>
      </c>
      <c r="AF666" t="s">
        <v>1277</v>
      </c>
      <c r="AG666" t="s">
        <v>1278</v>
      </c>
    </row>
    <row r="667" spans="1:34" x14ac:dyDescent="0.25">
      <c r="A667">
        <v>24675</v>
      </c>
      <c r="B667" t="s">
        <v>246</v>
      </c>
      <c r="C667" t="s">
        <v>1</v>
      </c>
      <c r="D667" t="s">
        <v>830</v>
      </c>
      <c r="E667" t="s">
        <v>1029</v>
      </c>
      <c r="F667" t="s">
        <v>117</v>
      </c>
      <c r="G667" t="s">
        <v>99</v>
      </c>
      <c r="H667" s="2">
        <v>1000</v>
      </c>
      <c r="I667" s="2">
        <v>1000</v>
      </c>
      <c r="J667" s="2">
        <v>1051.69</v>
      </c>
      <c r="K667">
        <v>0</v>
      </c>
      <c r="L667">
        <v>0</v>
      </c>
      <c r="M667">
        <v>0</v>
      </c>
      <c r="N667" s="2">
        <v>1051.69</v>
      </c>
      <c r="O667">
        <v>1051.69</v>
      </c>
      <c r="P667" s="1">
        <v>45412</v>
      </c>
      <c r="Q667" s="1">
        <v>45404</v>
      </c>
      <c r="R667" s="1">
        <v>45656</v>
      </c>
      <c r="S667" s="1">
        <v>45656</v>
      </c>
      <c r="T667">
        <v>45656</v>
      </c>
      <c r="U667">
        <v>45657</v>
      </c>
      <c r="V667">
        <v>45659</v>
      </c>
      <c r="W667" t="s">
        <v>155</v>
      </c>
      <c r="X667" t="s">
        <v>221</v>
      </c>
      <c r="Y667">
        <v>12879</v>
      </c>
      <c r="Z667" t="s">
        <v>160</v>
      </c>
      <c r="AA667">
        <v>2</v>
      </c>
      <c r="AB667" t="s">
        <v>1037</v>
      </c>
      <c r="AC667" t="s">
        <v>155</v>
      </c>
      <c r="AD667" t="s">
        <v>162</v>
      </c>
      <c r="AE667" t="s">
        <v>1276</v>
      </c>
      <c r="AF667" t="s">
        <v>1277</v>
      </c>
      <c r="AG667" t="s">
        <v>1278</v>
      </c>
    </row>
    <row r="668" spans="1:34" x14ac:dyDescent="0.25">
      <c r="A668">
        <v>24699</v>
      </c>
      <c r="B668" t="s">
        <v>246</v>
      </c>
      <c r="C668" t="s">
        <v>1</v>
      </c>
      <c r="D668" t="s">
        <v>804</v>
      </c>
      <c r="E668" t="s">
        <v>1030</v>
      </c>
      <c r="F668" t="s">
        <v>117</v>
      </c>
      <c r="G668" t="s">
        <v>99</v>
      </c>
      <c r="H668" s="2">
        <v>1000</v>
      </c>
      <c r="I668" s="2">
        <v>1000</v>
      </c>
      <c r="J668" s="2">
        <v>1055.8599999999999</v>
      </c>
      <c r="K668">
        <v>21.12</v>
      </c>
      <c r="L668">
        <v>2.82</v>
      </c>
      <c r="M668">
        <v>0</v>
      </c>
      <c r="N668" s="2">
        <v>1079.79</v>
      </c>
      <c r="P668" s="1">
        <v>45408</v>
      </c>
      <c r="Q668" s="1">
        <v>45404</v>
      </c>
      <c r="R668" s="1">
        <v>45656</v>
      </c>
      <c r="S668" s="1">
        <v>45656</v>
      </c>
      <c r="W668" t="s">
        <v>155</v>
      </c>
      <c r="X668" t="s">
        <v>191</v>
      </c>
      <c r="Z668" t="s">
        <v>160</v>
      </c>
      <c r="AA668">
        <v>2</v>
      </c>
      <c r="AB668" t="s">
        <v>1037</v>
      </c>
      <c r="AC668" t="s">
        <v>155</v>
      </c>
      <c r="AD668" t="s">
        <v>162</v>
      </c>
      <c r="AE668" t="s">
        <v>1276</v>
      </c>
      <c r="AF668" t="s">
        <v>1277</v>
      </c>
      <c r="AG668" t="s">
        <v>1278</v>
      </c>
    </row>
    <row r="669" spans="1:34" x14ac:dyDescent="0.25">
      <c r="A669">
        <v>24754</v>
      </c>
      <c r="B669" t="s">
        <v>246</v>
      </c>
      <c r="C669" t="s">
        <v>1</v>
      </c>
      <c r="D669" t="s">
        <v>795</v>
      </c>
      <c r="E669" t="s">
        <v>1034</v>
      </c>
      <c r="F669" t="s">
        <v>117</v>
      </c>
      <c r="G669" t="s">
        <v>99</v>
      </c>
      <c r="H669" s="2">
        <v>6000</v>
      </c>
      <c r="I669" s="2">
        <v>6000</v>
      </c>
      <c r="J669" s="2">
        <v>6310.16</v>
      </c>
      <c r="K669">
        <v>0</v>
      </c>
      <c r="L669">
        <v>0</v>
      </c>
      <c r="M669">
        <v>0</v>
      </c>
      <c r="N669" s="2">
        <v>6310.16</v>
      </c>
      <c r="O669">
        <v>6310.16</v>
      </c>
      <c r="P669" s="1">
        <v>45412</v>
      </c>
      <c r="Q669" s="1">
        <v>45407</v>
      </c>
      <c r="R669" s="1">
        <v>45656</v>
      </c>
      <c r="S669" s="1">
        <v>45656</v>
      </c>
      <c r="T669">
        <v>45656</v>
      </c>
      <c r="U669">
        <v>45657</v>
      </c>
      <c r="V669">
        <v>45659</v>
      </c>
      <c r="W669" t="s">
        <v>155</v>
      </c>
      <c r="X669" t="s">
        <v>221</v>
      </c>
      <c r="Y669">
        <v>12881</v>
      </c>
      <c r="Z669" t="s">
        <v>160</v>
      </c>
      <c r="AA669">
        <v>2</v>
      </c>
      <c r="AB669" t="s">
        <v>1037</v>
      </c>
      <c r="AC669" t="s">
        <v>155</v>
      </c>
      <c r="AD669" t="s">
        <v>162</v>
      </c>
      <c r="AE669" t="s">
        <v>1276</v>
      </c>
      <c r="AF669" t="s">
        <v>1277</v>
      </c>
      <c r="AG669" t="s">
        <v>1278</v>
      </c>
    </row>
    <row r="670" spans="1:34" x14ac:dyDescent="0.25">
      <c r="A670">
        <v>24903</v>
      </c>
      <c r="B670" t="s">
        <v>246</v>
      </c>
      <c r="C670" t="s">
        <v>1</v>
      </c>
      <c r="D670" t="s">
        <v>802</v>
      </c>
      <c r="E670" t="s">
        <v>1032</v>
      </c>
      <c r="F670" t="s">
        <v>117</v>
      </c>
      <c r="G670" t="s">
        <v>96</v>
      </c>
      <c r="H670" s="2">
        <v>6000</v>
      </c>
      <c r="I670" s="2">
        <v>6000</v>
      </c>
      <c r="J670" s="2">
        <v>6310.16</v>
      </c>
      <c r="K670">
        <v>0</v>
      </c>
      <c r="L670">
        <v>0</v>
      </c>
      <c r="M670">
        <v>0</v>
      </c>
      <c r="N670" s="2">
        <v>6310.16</v>
      </c>
      <c r="O670">
        <v>6310.16</v>
      </c>
      <c r="P670" s="1">
        <v>45421</v>
      </c>
      <c r="Q670" s="1">
        <v>45410</v>
      </c>
      <c r="R670" s="1">
        <v>45656</v>
      </c>
      <c r="S670" s="1">
        <v>45656</v>
      </c>
      <c r="T670">
        <v>45652</v>
      </c>
      <c r="U670">
        <v>45653</v>
      </c>
      <c r="V670">
        <v>45653</v>
      </c>
      <c r="W670" t="s">
        <v>155</v>
      </c>
      <c r="X670" t="s">
        <v>221</v>
      </c>
      <c r="Y670">
        <v>12882</v>
      </c>
      <c r="Z670" t="s">
        <v>160</v>
      </c>
      <c r="AA670">
        <v>2</v>
      </c>
      <c r="AB670" t="s">
        <v>1037</v>
      </c>
      <c r="AC670" t="s">
        <v>155</v>
      </c>
      <c r="AD670" t="s">
        <v>162</v>
      </c>
      <c r="AE670" t="s">
        <v>1276</v>
      </c>
      <c r="AF670" t="s">
        <v>1277</v>
      </c>
      <c r="AG670" t="s">
        <v>1278</v>
      </c>
    </row>
    <row r="671" spans="1:34" x14ac:dyDescent="0.25">
      <c r="A671">
        <v>25007</v>
      </c>
      <c r="B671" t="s">
        <v>246</v>
      </c>
      <c r="C671" t="s">
        <v>1</v>
      </c>
      <c r="D671" t="s">
        <v>790</v>
      </c>
      <c r="E671" t="s">
        <v>1115</v>
      </c>
      <c r="F671" t="s">
        <v>117</v>
      </c>
      <c r="G671" t="s">
        <v>190</v>
      </c>
      <c r="H671" s="2">
        <v>10000</v>
      </c>
      <c r="I671" s="2">
        <v>10000</v>
      </c>
      <c r="J671" s="2">
        <v>10487.63</v>
      </c>
      <c r="K671">
        <v>0</v>
      </c>
      <c r="L671">
        <v>0</v>
      </c>
      <c r="M671">
        <v>0</v>
      </c>
      <c r="N671" s="2">
        <v>10487.63</v>
      </c>
      <c r="O671">
        <v>10487.63</v>
      </c>
      <c r="P671" s="1">
        <v>45435</v>
      </c>
      <c r="Q671" s="1">
        <v>45423</v>
      </c>
      <c r="R671" s="1">
        <v>45656</v>
      </c>
      <c r="S671" s="1">
        <v>45656</v>
      </c>
      <c r="T671">
        <v>45644</v>
      </c>
      <c r="U671">
        <v>45645</v>
      </c>
      <c r="V671">
        <v>45645</v>
      </c>
      <c r="W671" t="s">
        <v>155</v>
      </c>
      <c r="X671" t="s">
        <v>221</v>
      </c>
      <c r="Y671">
        <v>12884</v>
      </c>
      <c r="Z671" t="s">
        <v>160</v>
      </c>
      <c r="AA671">
        <v>2</v>
      </c>
      <c r="AB671" t="s">
        <v>1037</v>
      </c>
      <c r="AC671" t="s">
        <v>155</v>
      </c>
      <c r="AD671" t="s">
        <v>162</v>
      </c>
      <c r="AE671" t="s">
        <v>1276</v>
      </c>
      <c r="AF671" t="s">
        <v>1277</v>
      </c>
      <c r="AG671" t="s">
        <v>1278</v>
      </c>
      <c r="AH671" t="s">
        <v>191</v>
      </c>
    </row>
    <row r="672" spans="1:34" x14ac:dyDescent="0.25">
      <c r="A672">
        <v>25003</v>
      </c>
      <c r="B672" t="s">
        <v>246</v>
      </c>
      <c r="C672" t="s">
        <v>1</v>
      </c>
      <c r="D672" t="s">
        <v>790</v>
      </c>
      <c r="E672" t="s">
        <v>1115</v>
      </c>
      <c r="F672" t="s">
        <v>117</v>
      </c>
      <c r="G672" t="s">
        <v>89</v>
      </c>
      <c r="H672" s="2">
        <v>50000</v>
      </c>
      <c r="I672" s="2">
        <v>50000</v>
      </c>
      <c r="J672" s="2">
        <v>52438.17</v>
      </c>
      <c r="K672">
        <v>0</v>
      </c>
      <c r="L672">
        <v>0</v>
      </c>
      <c r="M672">
        <v>0</v>
      </c>
      <c r="N672" s="2">
        <v>52438.17</v>
      </c>
      <c r="O672">
        <v>52438.17</v>
      </c>
      <c r="P672" s="1">
        <v>45435</v>
      </c>
      <c r="Q672" s="1">
        <v>45423</v>
      </c>
      <c r="R672" s="1">
        <v>45656</v>
      </c>
      <c r="S672" s="1">
        <v>45656</v>
      </c>
      <c r="T672">
        <v>45644</v>
      </c>
      <c r="U672">
        <v>45645</v>
      </c>
      <c r="V672">
        <v>45645</v>
      </c>
      <c r="W672" t="s">
        <v>155</v>
      </c>
      <c r="X672" t="s">
        <v>221</v>
      </c>
      <c r="Y672">
        <v>12885</v>
      </c>
      <c r="Z672" t="s">
        <v>160</v>
      </c>
      <c r="AA672">
        <v>2</v>
      </c>
      <c r="AB672" t="s">
        <v>1037</v>
      </c>
      <c r="AC672" t="s">
        <v>155</v>
      </c>
      <c r="AD672" t="s">
        <v>162</v>
      </c>
      <c r="AE672" t="s">
        <v>1276</v>
      </c>
      <c r="AF672" t="s">
        <v>1277</v>
      </c>
      <c r="AG672" t="s">
        <v>1278</v>
      </c>
    </row>
    <row r="673" spans="1:33" x14ac:dyDescent="0.25">
      <c r="A673">
        <v>25148</v>
      </c>
      <c r="B673" t="s">
        <v>246</v>
      </c>
      <c r="C673" t="s">
        <v>1</v>
      </c>
      <c r="D673" t="s">
        <v>783</v>
      </c>
      <c r="E673" t="s">
        <v>1112</v>
      </c>
      <c r="F673" t="s">
        <v>117</v>
      </c>
      <c r="G673" t="s">
        <v>95</v>
      </c>
      <c r="H673" s="2">
        <v>5000</v>
      </c>
      <c r="I673" s="2">
        <v>5000</v>
      </c>
      <c r="J673" s="2">
        <v>5243.82</v>
      </c>
      <c r="K673">
        <v>0</v>
      </c>
      <c r="L673">
        <v>0</v>
      </c>
      <c r="M673">
        <v>0</v>
      </c>
      <c r="N673" s="2">
        <v>5243.82</v>
      </c>
      <c r="O673">
        <v>5243.82</v>
      </c>
      <c r="P673" s="1">
        <v>45453</v>
      </c>
      <c r="Q673" s="1">
        <v>45442</v>
      </c>
      <c r="R673" s="1">
        <v>45656</v>
      </c>
      <c r="S673" s="1">
        <v>45656</v>
      </c>
      <c r="T673">
        <v>45656</v>
      </c>
      <c r="U673">
        <v>45657</v>
      </c>
      <c r="V673">
        <v>45659</v>
      </c>
      <c r="W673" t="s">
        <v>155</v>
      </c>
      <c r="X673" t="s">
        <v>221</v>
      </c>
      <c r="Y673">
        <v>12886</v>
      </c>
      <c r="Z673" t="s">
        <v>160</v>
      </c>
      <c r="AA673">
        <v>2</v>
      </c>
      <c r="AB673" t="s">
        <v>1037</v>
      </c>
      <c r="AC673" t="s">
        <v>155</v>
      </c>
      <c r="AD673" t="s">
        <v>162</v>
      </c>
      <c r="AE673" t="s">
        <v>1276</v>
      </c>
      <c r="AF673" t="s">
        <v>1277</v>
      </c>
      <c r="AG673" t="s">
        <v>1278</v>
      </c>
    </row>
    <row r="674" spans="1:33" x14ac:dyDescent="0.25">
      <c r="A674">
        <v>26003</v>
      </c>
      <c r="B674" t="s">
        <v>246</v>
      </c>
      <c r="C674" t="s">
        <v>1</v>
      </c>
      <c r="D674" t="s">
        <v>715</v>
      </c>
      <c r="E674" t="s">
        <v>1206</v>
      </c>
      <c r="F674" t="s">
        <v>117</v>
      </c>
      <c r="G674" t="s">
        <v>92</v>
      </c>
      <c r="H674" s="2">
        <v>7000</v>
      </c>
      <c r="I674" s="2">
        <v>7000</v>
      </c>
      <c r="J674" s="2">
        <v>7189.84</v>
      </c>
      <c r="K674">
        <v>0</v>
      </c>
      <c r="L674">
        <v>0</v>
      </c>
      <c r="M674">
        <v>0</v>
      </c>
      <c r="N674" s="2">
        <v>7189.84</v>
      </c>
      <c r="O674">
        <v>7189.84</v>
      </c>
      <c r="P674" s="1">
        <v>45537</v>
      </c>
      <c r="Q674" s="1">
        <v>45522</v>
      </c>
      <c r="R674" s="1">
        <v>45656</v>
      </c>
      <c r="S674" s="1">
        <v>45656</v>
      </c>
      <c r="T674">
        <v>45656</v>
      </c>
      <c r="U674">
        <v>45657</v>
      </c>
      <c r="V674">
        <v>45659</v>
      </c>
      <c r="W674" t="s">
        <v>155</v>
      </c>
      <c r="X674" t="s">
        <v>221</v>
      </c>
      <c r="Y674">
        <v>12892</v>
      </c>
      <c r="Z674" t="s">
        <v>160</v>
      </c>
      <c r="AA674">
        <v>2</v>
      </c>
      <c r="AB674" t="s">
        <v>1037</v>
      </c>
      <c r="AC674" t="s">
        <v>155</v>
      </c>
      <c r="AD674" t="s">
        <v>162</v>
      </c>
      <c r="AE674" t="s">
        <v>1276</v>
      </c>
      <c r="AF674" t="s">
        <v>1277</v>
      </c>
      <c r="AG674" t="s">
        <v>1278</v>
      </c>
    </row>
    <row r="675" spans="1:33" x14ac:dyDescent="0.25">
      <c r="A675">
        <v>25785</v>
      </c>
      <c r="B675" t="s">
        <v>246</v>
      </c>
      <c r="C675" t="s">
        <v>1</v>
      </c>
      <c r="D675" t="s">
        <v>753</v>
      </c>
      <c r="E675" t="s">
        <v>1201</v>
      </c>
      <c r="F675" t="s">
        <v>117</v>
      </c>
      <c r="G675" t="s">
        <v>93</v>
      </c>
      <c r="H675" s="2">
        <v>3000</v>
      </c>
      <c r="I675" s="2">
        <v>3000</v>
      </c>
      <c r="J675" s="2">
        <v>3103.38</v>
      </c>
      <c r="K675">
        <v>0</v>
      </c>
      <c r="L675">
        <v>0</v>
      </c>
      <c r="M675">
        <v>0</v>
      </c>
      <c r="N675" s="2">
        <v>3103.38</v>
      </c>
      <c r="O675">
        <v>3103.38</v>
      </c>
      <c r="P675" s="1">
        <v>45510</v>
      </c>
      <c r="Q675" s="1">
        <v>45504</v>
      </c>
      <c r="R675" s="1">
        <v>45656</v>
      </c>
      <c r="S675" s="1">
        <v>45656</v>
      </c>
      <c r="T675">
        <v>45653</v>
      </c>
      <c r="U675">
        <v>45656</v>
      </c>
      <c r="V675">
        <v>45656</v>
      </c>
      <c r="W675" t="s">
        <v>155</v>
      </c>
      <c r="X675" t="s">
        <v>221</v>
      </c>
      <c r="Y675">
        <v>12891</v>
      </c>
      <c r="Z675" t="s">
        <v>160</v>
      </c>
      <c r="AA675">
        <v>2</v>
      </c>
      <c r="AB675" t="s">
        <v>1037</v>
      </c>
      <c r="AC675" t="s">
        <v>155</v>
      </c>
      <c r="AD675" t="s">
        <v>162</v>
      </c>
      <c r="AE675" t="s">
        <v>1276</v>
      </c>
      <c r="AF675" t="s">
        <v>1277</v>
      </c>
      <c r="AG675" t="s">
        <v>1278</v>
      </c>
    </row>
    <row r="676" spans="1:33" x14ac:dyDescent="0.25">
      <c r="A676">
        <v>27756</v>
      </c>
      <c r="B676" t="s">
        <v>246</v>
      </c>
      <c r="C676" t="s">
        <v>1</v>
      </c>
      <c r="D676" t="s">
        <v>814</v>
      </c>
      <c r="E676" t="s">
        <v>1208</v>
      </c>
      <c r="F676" t="s">
        <v>117</v>
      </c>
      <c r="G676" t="s">
        <v>95</v>
      </c>
      <c r="H676" s="2">
        <v>5000</v>
      </c>
      <c r="I676" s="2">
        <v>5000</v>
      </c>
      <c r="J676" s="2">
        <v>5135.6000000000004</v>
      </c>
      <c r="K676">
        <v>0</v>
      </c>
      <c r="L676">
        <v>0</v>
      </c>
      <c r="M676">
        <v>0</v>
      </c>
      <c r="N676" s="2">
        <v>5135.6000000000004</v>
      </c>
      <c r="O676">
        <v>5135.6000000000004</v>
      </c>
      <c r="P676" s="1">
        <v>45541</v>
      </c>
      <c r="Q676" s="1">
        <v>45535</v>
      </c>
      <c r="R676" s="1">
        <v>45656</v>
      </c>
      <c r="S676" s="1">
        <v>45656</v>
      </c>
      <c r="T676">
        <v>45656</v>
      </c>
      <c r="U676">
        <v>45657</v>
      </c>
      <c r="V676">
        <v>45659</v>
      </c>
      <c r="W676" t="s">
        <v>155</v>
      </c>
      <c r="X676" t="s">
        <v>221</v>
      </c>
      <c r="Y676">
        <v>12895</v>
      </c>
      <c r="Z676" t="s">
        <v>160</v>
      </c>
      <c r="AA676">
        <v>2</v>
      </c>
      <c r="AB676" t="s">
        <v>1037</v>
      </c>
      <c r="AC676" t="s">
        <v>155</v>
      </c>
      <c r="AD676" t="s">
        <v>162</v>
      </c>
      <c r="AE676" t="s">
        <v>1276</v>
      </c>
      <c r="AF676" t="s">
        <v>1277</v>
      </c>
      <c r="AG676" t="s">
        <v>1278</v>
      </c>
    </row>
    <row r="677" spans="1:33" x14ac:dyDescent="0.25">
      <c r="A677">
        <v>26180</v>
      </c>
      <c r="B677" t="s">
        <v>246</v>
      </c>
      <c r="C677" t="s">
        <v>1</v>
      </c>
      <c r="D677" t="s">
        <v>755</v>
      </c>
      <c r="E677" t="s">
        <v>1211</v>
      </c>
      <c r="F677" t="s">
        <v>117</v>
      </c>
      <c r="G677" t="s">
        <v>92</v>
      </c>
      <c r="H677" s="2">
        <v>9000</v>
      </c>
      <c r="I677" s="2">
        <v>9000</v>
      </c>
      <c r="J677" s="2">
        <v>9244.08</v>
      </c>
      <c r="K677">
        <v>0</v>
      </c>
      <c r="L677">
        <v>0</v>
      </c>
      <c r="M677">
        <v>0</v>
      </c>
      <c r="N677" s="2">
        <v>9244.08</v>
      </c>
      <c r="O677">
        <v>9244.08</v>
      </c>
      <c r="P677" s="1">
        <v>45537</v>
      </c>
      <c r="Q677" s="1">
        <v>45531</v>
      </c>
      <c r="R677" s="1">
        <v>45656</v>
      </c>
      <c r="S677" s="1">
        <v>45656</v>
      </c>
      <c r="T677">
        <v>45656</v>
      </c>
      <c r="U677">
        <v>45657</v>
      </c>
      <c r="V677">
        <v>45659</v>
      </c>
      <c r="W677" t="s">
        <v>155</v>
      </c>
      <c r="X677" t="s">
        <v>221</v>
      </c>
      <c r="Y677">
        <v>12893</v>
      </c>
      <c r="Z677" t="s">
        <v>160</v>
      </c>
      <c r="AA677">
        <v>2</v>
      </c>
      <c r="AB677" t="s">
        <v>1037</v>
      </c>
      <c r="AC677" t="s">
        <v>155</v>
      </c>
      <c r="AD677" t="s">
        <v>162</v>
      </c>
      <c r="AE677" t="s">
        <v>1276</v>
      </c>
      <c r="AF677" t="s">
        <v>1277</v>
      </c>
      <c r="AG677" t="s">
        <v>1278</v>
      </c>
    </row>
    <row r="678" spans="1:33" x14ac:dyDescent="0.25">
      <c r="A678">
        <v>19398</v>
      </c>
      <c r="B678" t="s">
        <v>246</v>
      </c>
      <c r="C678" t="s">
        <v>252</v>
      </c>
      <c r="D678" t="s">
        <v>279</v>
      </c>
      <c r="E678" t="s">
        <v>614</v>
      </c>
      <c r="F678" t="s">
        <v>117</v>
      </c>
      <c r="G678" t="s">
        <v>106</v>
      </c>
      <c r="H678" s="2">
        <v>1080</v>
      </c>
      <c r="I678" s="2">
        <v>1080</v>
      </c>
      <c r="J678" s="2">
        <v>1152.77</v>
      </c>
      <c r="K678">
        <v>0</v>
      </c>
      <c r="L678">
        <v>0</v>
      </c>
      <c r="M678">
        <v>0</v>
      </c>
      <c r="N678" s="2">
        <v>1152.77</v>
      </c>
      <c r="O678">
        <v>1152.77</v>
      </c>
      <c r="P678" s="1">
        <v>45205</v>
      </c>
      <c r="Q678" s="1">
        <v>45197</v>
      </c>
      <c r="R678" s="1">
        <v>45656</v>
      </c>
      <c r="S678" s="1">
        <v>45656</v>
      </c>
      <c r="T678">
        <v>45656</v>
      </c>
      <c r="U678">
        <v>45657</v>
      </c>
      <c r="V678">
        <v>45659</v>
      </c>
      <c r="W678" t="s">
        <v>155</v>
      </c>
      <c r="X678" t="s">
        <v>221</v>
      </c>
      <c r="Y678">
        <v>12862</v>
      </c>
      <c r="Z678" t="s">
        <v>160</v>
      </c>
      <c r="AA678">
        <v>2</v>
      </c>
      <c r="AB678" t="s">
        <v>161</v>
      </c>
      <c r="AC678" t="s">
        <v>155</v>
      </c>
      <c r="AD678" t="s">
        <v>162</v>
      </c>
      <c r="AE678" t="s">
        <v>1276</v>
      </c>
      <c r="AF678" t="s">
        <v>1277</v>
      </c>
      <c r="AG678" t="s">
        <v>1278</v>
      </c>
    </row>
    <row r="679" spans="1:33" x14ac:dyDescent="0.25">
      <c r="A679">
        <v>23274</v>
      </c>
      <c r="B679" t="s">
        <v>246</v>
      </c>
      <c r="C679" t="s">
        <v>252</v>
      </c>
      <c r="D679" t="s">
        <v>742</v>
      </c>
      <c r="E679" t="s">
        <v>926</v>
      </c>
      <c r="F679" t="s">
        <v>117</v>
      </c>
      <c r="G679" t="s">
        <v>98</v>
      </c>
      <c r="H679" s="2">
        <v>2300</v>
      </c>
      <c r="I679" s="2">
        <v>2300</v>
      </c>
      <c r="J679" s="2">
        <v>2428.62</v>
      </c>
      <c r="K679">
        <v>0</v>
      </c>
      <c r="L679">
        <v>0</v>
      </c>
      <c r="M679">
        <v>0</v>
      </c>
      <c r="N679" s="2">
        <v>2428.62</v>
      </c>
      <c r="O679">
        <v>2428.62</v>
      </c>
      <c r="P679" s="1">
        <v>45345</v>
      </c>
      <c r="Q679" s="1">
        <v>45331</v>
      </c>
      <c r="R679" s="1">
        <v>45656</v>
      </c>
      <c r="S679" s="1">
        <v>45656</v>
      </c>
      <c r="T679">
        <v>45656</v>
      </c>
      <c r="U679">
        <v>45657</v>
      </c>
      <c r="V679">
        <v>45659</v>
      </c>
      <c r="W679" t="s">
        <v>155</v>
      </c>
      <c r="X679" t="s">
        <v>221</v>
      </c>
      <c r="Y679">
        <v>12871</v>
      </c>
      <c r="Z679" t="s">
        <v>160</v>
      </c>
      <c r="AA679">
        <v>2</v>
      </c>
      <c r="AB679" t="s">
        <v>161</v>
      </c>
      <c r="AC679" t="s">
        <v>155</v>
      </c>
      <c r="AD679" t="s">
        <v>162</v>
      </c>
      <c r="AE679" t="s">
        <v>1276</v>
      </c>
      <c r="AF679" t="s">
        <v>1277</v>
      </c>
      <c r="AG679" t="s">
        <v>1278</v>
      </c>
    </row>
    <row r="680" spans="1:33" x14ac:dyDescent="0.25">
      <c r="A680">
        <v>23824</v>
      </c>
      <c r="B680" t="s">
        <v>246</v>
      </c>
      <c r="C680" t="s">
        <v>1</v>
      </c>
      <c r="D680" t="s">
        <v>824</v>
      </c>
      <c r="E680" t="s">
        <v>955</v>
      </c>
      <c r="F680" t="s">
        <v>117</v>
      </c>
      <c r="G680" t="s">
        <v>94</v>
      </c>
      <c r="H680" s="2">
        <v>5000</v>
      </c>
      <c r="I680" s="2">
        <v>5000</v>
      </c>
      <c r="J680" s="2">
        <v>5265.38</v>
      </c>
      <c r="K680">
        <v>0</v>
      </c>
      <c r="L680">
        <v>0</v>
      </c>
      <c r="M680">
        <v>0</v>
      </c>
      <c r="N680" s="2">
        <v>5265.38</v>
      </c>
      <c r="O680">
        <v>5265.38</v>
      </c>
      <c r="P680" s="1">
        <v>45377</v>
      </c>
      <c r="Q680" s="1">
        <v>45371</v>
      </c>
      <c r="R680" s="1">
        <v>45656</v>
      </c>
      <c r="S680" s="1">
        <v>45656</v>
      </c>
      <c r="T680">
        <v>45656</v>
      </c>
      <c r="U680">
        <v>45657</v>
      </c>
      <c r="V680">
        <v>45659</v>
      </c>
      <c r="W680" t="s">
        <v>155</v>
      </c>
      <c r="X680" t="s">
        <v>221</v>
      </c>
      <c r="Y680">
        <v>12873</v>
      </c>
      <c r="Z680" t="s">
        <v>160</v>
      </c>
      <c r="AA680">
        <v>2</v>
      </c>
      <c r="AB680" t="s">
        <v>161</v>
      </c>
      <c r="AC680" t="s">
        <v>155</v>
      </c>
      <c r="AD680" t="s">
        <v>162</v>
      </c>
      <c r="AE680" t="s">
        <v>1276</v>
      </c>
      <c r="AF680" t="s">
        <v>1277</v>
      </c>
      <c r="AG680" t="s">
        <v>1278</v>
      </c>
    </row>
    <row r="681" spans="1:33" x14ac:dyDescent="0.25">
      <c r="A681">
        <v>25530</v>
      </c>
      <c r="B681" t="s">
        <v>246</v>
      </c>
      <c r="C681" t="s">
        <v>1</v>
      </c>
      <c r="D681" t="s">
        <v>286</v>
      </c>
      <c r="E681" t="s">
        <v>616</v>
      </c>
      <c r="F681" t="s">
        <v>117</v>
      </c>
      <c r="G681" t="s">
        <v>100</v>
      </c>
      <c r="H681" s="2">
        <v>5200</v>
      </c>
      <c r="I681" s="2">
        <v>5200</v>
      </c>
      <c r="J681" s="2">
        <v>5550.38</v>
      </c>
      <c r="K681">
        <v>0</v>
      </c>
      <c r="L681">
        <v>0</v>
      </c>
      <c r="M681">
        <v>0</v>
      </c>
      <c r="N681" s="2">
        <v>5550.38</v>
      </c>
      <c r="O681">
        <v>5550.38</v>
      </c>
      <c r="P681" s="1">
        <v>45484</v>
      </c>
      <c r="Q681" s="1">
        <v>45186</v>
      </c>
      <c r="R681" s="1">
        <v>45656</v>
      </c>
      <c r="S681" s="1">
        <v>45656</v>
      </c>
      <c r="T681">
        <v>45656</v>
      </c>
      <c r="U681">
        <v>45657</v>
      </c>
      <c r="V681">
        <v>45659</v>
      </c>
      <c r="W681" t="s">
        <v>155</v>
      </c>
      <c r="X681" t="s">
        <v>221</v>
      </c>
      <c r="Y681">
        <v>12860</v>
      </c>
      <c r="Z681" t="s">
        <v>160</v>
      </c>
      <c r="AA681">
        <v>2</v>
      </c>
      <c r="AB681" t="s">
        <v>161</v>
      </c>
      <c r="AC681" t="s">
        <v>155</v>
      </c>
      <c r="AD681" t="s">
        <v>162</v>
      </c>
      <c r="AE681" t="s">
        <v>1276</v>
      </c>
      <c r="AF681" t="s">
        <v>1277</v>
      </c>
      <c r="AG681" t="s">
        <v>1278</v>
      </c>
    </row>
    <row r="682" spans="1:33" x14ac:dyDescent="0.25">
      <c r="A682">
        <v>17176</v>
      </c>
      <c r="B682" t="s">
        <v>246</v>
      </c>
      <c r="C682" t="s">
        <v>1</v>
      </c>
      <c r="D682" t="s">
        <v>204</v>
      </c>
      <c r="E682" t="s">
        <v>411</v>
      </c>
      <c r="F682" t="s">
        <v>117</v>
      </c>
      <c r="G682" t="s">
        <v>105</v>
      </c>
      <c r="H682" s="2">
        <v>4000</v>
      </c>
      <c r="I682" s="2">
        <v>4000</v>
      </c>
      <c r="J682" s="2">
        <v>4304.33</v>
      </c>
      <c r="K682">
        <v>0</v>
      </c>
      <c r="L682">
        <v>0</v>
      </c>
      <c r="M682">
        <v>0</v>
      </c>
      <c r="N682" s="2">
        <v>4304.33</v>
      </c>
      <c r="O682">
        <v>4304.33</v>
      </c>
      <c r="P682" s="1">
        <v>45140</v>
      </c>
      <c r="Q682" s="1">
        <v>45129</v>
      </c>
      <c r="R682" s="1">
        <v>45656</v>
      </c>
      <c r="S682" s="1">
        <v>45656</v>
      </c>
      <c r="T682">
        <v>45644</v>
      </c>
      <c r="U682">
        <v>45645</v>
      </c>
      <c r="V682">
        <v>45645</v>
      </c>
      <c r="W682" t="s">
        <v>155</v>
      </c>
      <c r="X682" t="s">
        <v>221</v>
      </c>
      <c r="Y682">
        <v>12854</v>
      </c>
      <c r="Z682" t="s">
        <v>160</v>
      </c>
      <c r="AA682">
        <v>2</v>
      </c>
      <c r="AB682" t="s">
        <v>161</v>
      </c>
      <c r="AC682" t="s">
        <v>155</v>
      </c>
      <c r="AD682" t="s">
        <v>162</v>
      </c>
      <c r="AE682" t="s">
        <v>1276</v>
      </c>
      <c r="AF682" t="s">
        <v>1277</v>
      </c>
      <c r="AG682" t="s">
        <v>1278</v>
      </c>
    </row>
    <row r="683" spans="1:33" x14ac:dyDescent="0.25">
      <c r="A683">
        <v>16748</v>
      </c>
      <c r="B683" t="s">
        <v>246</v>
      </c>
      <c r="C683" t="s">
        <v>1</v>
      </c>
      <c r="D683" t="s">
        <v>284</v>
      </c>
      <c r="E683" t="s">
        <v>367</v>
      </c>
      <c r="F683" t="s">
        <v>117</v>
      </c>
      <c r="G683" t="s">
        <v>106</v>
      </c>
      <c r="H683" s="2">
        <v>1000</v>
      </c>
      <c r="I683" s="2">
        <v>1000</v>
      </c>
      <c r="J683" s="2">
        <v>1082.45</v>
      </c>
      <c r="K683">
        <v>0</v>
      </c>
      <c r="L683">
        <v>0</v>
      </c>
      <c r="M683">
        <v>0</v>
      </c>
      <c r="N683" s="2">
        <v>1082.45</v>
      </c>
      <c r="O683">
        <v>1082.45</v>
      </c>
      <c r="P683" s="1">
        <v>45110</v>
      </c>
      <c r="Q683" s="1">
        <v>45094</v>
      </c>
      <c r="R683" s="1">
        <v>45656</v>
      </c>
      <c r="S683" s="1">
        <v>45656</v>
      </c>
      <c r="T683">
        <v>45656</v>
      </c>
      <c r="U683">
        <v>45657</v>
      </c>
      <c r="V683">
        <v>45659</v>
      </c>
      <c r="W683" t="s">
        <v>155</v>
      </c>
      <c r="X683" t="s">
        <v>221</v>
      </c>
      <c r="Y683">
        <v>12853</v>
      </c>
      <c r="Z683" t="s">
        <v>160</v>
      </c>
      <c r="AA683">
        <v>2</v>
      </c>
      <c r="AB683" t="s">
        <v>161</v>
      </c>
      <c r="AC683" t="s">
        <v>155</v>
      </c>
      <c r="AD683" t="s">
        <v>162</v>
      </c>
      <c r="AE683" t="s">
        <v>1276</v>
      </c>
      <c r="AF683" t="s">
        <v>1277</v>
      </c>
      <c r="AG683" t="s">
        <v>1278</v>
      </c>
    </row>
    <row r="684" spans="1:33" x14ac:dyDescent="0.25">
      <c r="A684">
        <v>30407</v>
      </c>
      <c r="B684" t="s">
        <v>246</v>
      </c>
      <c r="C684" t="s">
        <v>1</v>
      </c>
      <c r="D684" t="s">
        <v>205</v>
      </c>
      <c r="E684" t="s">
        <v>247</v>
      </c>
      <c r="F684" t="s">
        <v>117</v>
      </c>
      <c r="G684" t="s">
        <v>950</v>
      </c>
      <c r="H684" s="2">
        <v>90055.65</v>
      </c>
      <c r="I684" s="2">
        <v>90055.65</v>
      </c>
      <c r="J684" s="2">
        <v>90055.65</v>
      </c>
      <c r="K684">
        <v>0</v>
      </c>
      <c r="L684">
        <v>0</v>
      </c>
      <c r="M684">
        <v>0</v>
      </c>
      <c r="N684" s="2">
        <v>90055.65</v>
      </c>
      <c r="O684">
        <v>90055.65</v>
      </c>
      <c r="P684" s="1">
        <v>45630</v>
      </c>
      <c r="Q684" s="1">
        <v>45630</v>
      </c>
      <c r="R684" s="1">
        <v>45656</v>
      </c>
      <c r="S684" s="1">
        <v>45656</v>
      </c>
      <c r="T684">
        <v>45652</v>
      </c>
      <c r="U684">
        <v>45653</v>
      </c>
      <c r="V684">
        <v>45653</v>
      </c>
      <c r="W684" t="s">
        <v>155</v>
      </c>
      <c r="X684" t="s">
        <v>221</v>
      </c>
      <c r="Y684">
        <v>12999</v>
      </c>
      <c r="Z684" t="s">
        <v>163</v>
      </c>
      <c r="AA684">
        <v>2</v>
      </c>
      <c r="AB684" t="s">
        <v>161</v>
      </c>
      <c r="AC684" t="s">
        <v>155</v>
      </c>
      <c r="AD684" t="s">
        <v>162</v>
      </c>
      <c r="AE684" t="s">
        <v>1276</v>
      </c>
      <c r="AF684" t="s">
        <v>1277</v>
      </c>
      <c r="AG684" t="s">
        <v>1278</v>
      </c>
    </row>
    <row r="685" spans="1:33" x14ac:dyDescent="0.25">
      <c r="A685">
        <v>30408</v>
      </c>
      <c r="B685" t="s">
        <v>246</v>
      </c>
      <c r="C685" t="s">
        <v>1</v>
      </c>
      <c r="D685" t="s">
        <v>205</v>
      </c>
      <c r="E685" t="s">
        <v>247</v>
      </c>
      <c r="F685" t="s">
        <v>117</v>
      </c>
      <c r="G685" t="s">
        <v>949</v>
      </c>
      <c r="H685" s="2">
        <v>361144.35</v>
      </c>
      <c r="I685" s="2">
        <v>361144.35</v>
      </c>
      <c r="J685" s="2">
        <v>361144.35</v>
      </c>
      <c r="K685">
        <v>0</v>
      </c>
      <c r="L685">
        <v>0</v>
      </c>
      <c r="M685">
        <v>0</v>
      </c>
      <c r="N685" s="2">
        <v>361144.35</v>
      </c>
      <c r="O685">
        <v>361144.35</v>
      </c>
      <c r="P685" s="1">
        <v>45630</v>
      </c>
      <c r="Q685" s="1">
        <v>45630</v>
      </c>
      <c r="R685" s="1">
        <v>45656</v>
      </c>
      <c r="S685" s="1">
        <v>45656</v>
      </c>
      <c r="T685">
        <v>45653</v>
      </c>
      <c r="U685">
        <v>45656</v>
      </c>
      <c r="V685">
        <v>45656</v>
      </c>
      <c r="W685" t="s">
        <v>155</v>
      </c>
      <c r="X685" t="s">
        <v>221</v>
      </c>
      <c r="Y685">
        <v>13000</v>
      </c>
      <c r="Z685" t="s">
        <v>163</v>
      </c>
      <c r="AA685">
        <v>2</v>
      </c>
      <c r="AB685" t="s">
        <v>161</v>
      </c>
      <c r="AC685" t="s">
        <v>155</v>
      </c>
      <c r="AD685" t="s">
        <v>162</v>
      </c>
      <c r="AE685" t="s">
        <v>1276</v>
      </c>
      <c r="AF685" t="s">
        <v>1277</v>
      </c>
      <c r="AG685" t="s">
        <v>1278</v>
      </c>
    </row>
    <row r="686" spans="1:33" x14ac:dyDescent="0.25">
      <c r="A686">
        <v>16033</v>
      </c>
      <c r="B686" t="s">
        <v>246</v>
      </c>
      <c r="C686" t="s">
        <v>1</v>
      </c>
      <c r="D686" t="s">
        <v>202</v>
      </c>
      <c r="E686" t="s">
        <v>294</v>
      </c>
      <c r="F686" t="s">
        <v>117</v>
      </c>
      <c r="G686" t="s">
        <v>109</v>
      </c>
      <c r="H686" s="2">
        <v>1500</v>
      </c>
      <c r="I686" s="2">
        <v>1500</v>
      </c>
      <c r="J686" s="2">
        <v>1626.01</v>
      </c>
      <c r="K686">
        <v>0</v>
      </c>
      <c r="L686">
        <v>0</v>
      </c>
      <c r="M686">
        <v>0</v>
      </c>
      <c r="N686" s="2">
        <v>1626.01</v>
      </c>
      <c r="O686">
        <v>1626.01</v>
      </c>
      <c r="P686" s="1">
        <v>45057</v>
      </c>
      <c r="Q686" s="1">
        <v>45052</v>
      </c>
      <c r="R686" s="1">
        <v>45656</v>
      </c>
      <c r="S686" s="1">
        <v>45656</v>
      </c>
      <c r="T686">
        <v>45642</v>
      </c>
      <c r="U686">
        <v>45643</v>
      </c>
      <c r="V686">
        <v>45643</v>
      </c>
      <c r="W686" t="s">
        <v>155</v>
      </c>
      <c r="X686" t="s">
        <v>221</v>
      </c>
      <c r="Y686">
        <v>12846</v>
      </c>
      <c r="Z686" t="s">
        <v>160</v>
      </c>
      <c r="AA686">
        <v>2</v>
      </c>
      <c r="AB686" t="s">
        <v>161</v>
      </c>
      <c r="AC686" t="s">
        <v>155</v>
      </c>
      <c r="AD686" t="s">
        <v>162</v>
      </c>
      <c r="AE686" t="s">
        <v>1276</v>
      </c>
      <c r="AF686" t="s">
        <v>1277</v>
      </c>
      <c r="AG686" t="s">
        <v>1278</v>
      </c>
    </row>
    <row r="687" spans="1:33" x14ac:dyDescent="0.25">
      <c r="A687">
        <v>31178</v>
      </c>
      <c r="B687" t="s">
        <v>246</v>
      </c>
      <c r="C687" t="s">
        <v>1</v>
      </c>
      <c r="D687" t="s">
        <v>249</v>
      </c>
      <c r="E687" t="s">
        <v>250</v>
      </c>
      <c r="F687" t="s">
        <v>117</v>
      </c>
      <c r="G687" t="s">
        <v>1375</v>
      </c>
      <c r="H687" s="2">
        <v>2115.75</v>
      </c>
      <c r="I687" s="2">
        <v>2115.75</v>
      </c>
      <c r="J687" s="2">
        <v>2115.75</v>
      </c>
      <c r="K687">
        <v>0</v>
      </c>
      <c r="L687">
        <v>0</v>
      </c>
      <c r="M687">
        <v>0</v>
      </c>
      <c r="N687" s="2">
        <v>2115.75</v>
      </c>
      <c r="O687">
        <v>2115.75</v>
      </c>
      <c r="P687" s="1">
        <v>45649</v>
      </c>
      <c r="Q687" s="1">
        <v>45643</v>
      </c>
      <c r="R687" s="1">
        <v>45657</v>
      </c>
      <c r="S687" s="1">
        <v>45657</v>
      </c>
      <c r="T687">
        <v>45649</v>
      </c>
      <c r="U687">
        <v>45650</v>
      </c>
      <c r="V687">
        <v>45652</v>
      </c>
      <c r="W687" t="s">
        <v>155</v>
      </c>
      <c r="X687" t="s">
        <v>221</v>
      </c>
      <c r="Y687">
        <v>13229</v>
      </c>
      <c r="Z687" t="s">
        <v>160</v>
      </c>
      <c r="AA687">
        <v>2</v>
      </c>
      <c r="AB687" t="s">
        <v>161</v>
      </c>
      <c r="AC687" t="s">
        <v>155</v>
      </c>
      <c r="AD687" t="s">
        <v>162</v>
      </c>
      <c r="AE687" t="s">
        <v>1276</v>
      </c>
      <c r="AF687" t="s">
        <v>1277</v>
      </c>
      <c r="AG687" t="s">
        <v>1278</v>
      </c>
    </row>
    <row r="688" spans="1:33" x14ac:dyDescent="0.25">
      <c r="A688">
        <v>30497</v>
      </c>
      <c r="B688" t="s">
        <v>246</v>
      </c>
      <c r="C688" t="s">
        <v>1</v>
      </c>
      <c r="D688" t="s">
        <v>205</v>
      </c>
      <c r="E688" t="s">
        <v>247</v>
      </c>
      <c r="F688" t="s">
        <v>117</v>
      </c>
      <c r="G688" t="s">
        <v>1375</v>
      </c>
      <c r="H688" s="2">
        <v>2767.11</v>
      </c>
      <c r="I688" s="2">
        <v>2767.11</v>
      </c>
      <c r="J688" s="2">
        <v>2767.11</v>
      </c>
      <c r="K688">
        <v>0</v>
      </c>
      <c r="L688">
        <v>0</v>
      </c>
      <c r="M688">
        <v>0</v>
      </c>
      <c r="N688" s="2">
        <v>2767.11</v>
      </c>
      <c r="O688">
        <v>2767.11</v>
      </c>
      <c r="P688" s="1">
        <v>45637</v>
      </c>
      <c r="Q688" s="1">
        <v>45637</v>
      </c>
      <c r="R688" s="1">
        <v>45657</v>
      </c>
      <c r="S688" s="1">
        <v>45657</v>
      </c>
      <c r="T688">
        <v>45649</v>
      </c>
      <c r="U688">
        <v>45650</v>
      </c>
      <c r="V688">
        <v>45652</v>
      </c>
      <c r="W688" t="s">
        <v>155</v>
      </c>
      <c r="X688" t="s">
        <v>221</v>
      </c>
      <c r="Y688">
        <v>13018</v>
      </c>
      <c r="Z688" t="s">
        <v>160</v>
      </c>
      <c r="AA688">
        <v>2</v>
      </c>
      <c r="AB688" t="s">
        <v>161</v>
      </c>
      <c r="AC688" t="s">
        <v>155</v>
      </c>
      <c r="AD688" t="s">
        <v>162</v>
      </c>
      <c r="AE688" t="s">
        <v>1276</v>
      </c>
      <c r="AF688" t="s">
        <v>1277</v>
      </c>
      <c r="AG688" t="s">
        <v>1278</v>
      </c>
    </row>
    <row r="689" spans="1:33" x14ac:dyDescent="0.25">
      <c r="A689">
        <v>30514</v>
      </c>
      <c r="B689" t="s">
        <v>246</v>
      </c>
      <c r="C689" t="s">
        <v>1</v>
      </c>
      <c r="D689" t="s">
        <v>249</v>
      </c>
      <c r="E689" t="s">
        <v>250</v>
      </c>
      <c r="F689" t="s">
        <v>117</v>
      </c>
      <c r="G689" t="s">
        <v>1375</v>
      </c>
      <c r="H689" s="2">
        <v>5391.47</v>
      </c>
      <c r="I689" s="2">
        <v>5391.47</v>
      </c>
      <c r="J689" s="2">
        <v>5391.47</v>
      </c>
      <c r="K689">
        <v>0</v>
      </c>
      <c r="L689">
        <v>0</v>
      </c>
      <c r="M689">
        <v>0</v>
      </c>
      <c r="N689" s="2">
        <v>5391.47</v>
      </c>
      <c r="O689">
        <v>5391.47</v>
      </c>
      <c r="P689" s="1">
        <v>45637</v>
      </c>
      <c r="Q689" s="1">
        <v>45637</v>
      </c>
      <c r="R689" s="1">
        <v>45657</v>
      </c>
      <c r="S689" s="1">
        <v>45657</v>
      </c>
      <c r="T689">
        <v>45642</v>
      </c>
      <c r="U689">
        <v>45643</v>
      </c>
      <c r="V689">
        <v>45643</v>
      </c>
      <c r="W689" t="s">
        <v>155</v>
      </c>
      <c r="X689" t="s">
        <v>221</v>
      </c>
      <c r="Y689">
        <v>13019</v>
      </c>
      <c r="Z689" t="s">
        <v>160</v>
      </c>
      <c r="AA689">
        <v>2</v>
      </c>
      <c r="AB689" t="s">
        <v>161</v>
      </c>
      <c r="AC689" t="s">
        <v>155</v>
      </c>
      <c r="AD689" t="s">
        <v>162</v>
      </c>
      <c r="AE689" t="s">
        <v>1276</v>
      </c>
      <c r="AF689" t="s">
        <v>1277</v>
      </c>
      <c r="AG689" t="s">
        <v>1278</v>
      </c>
    </row>
    <row r="690" spans="1:33" x14ac:dyDescent="0.25">
      <c r="A690">
        <v>31056</v>
      </c>
      <c r="B690" t="s">
        <v>246</v>
      </c>
      <c r="C690" t="s">
        <v>1</v>
      </c>
      <c r="D690" t="s">
        <v>199</v>
      </c>
      <c r="E690" t="s">
        <v>292</v>
      </c>
      <c r="F690" t="s">
        <v>117</v>
      </c>
      <c r="G690" t="s">
        <v>1375</v>
      </c>
      <c r="H690" s="2">
        <v>6683.44</v>
      </c>
      <c r="I690" s="2">
        <v>6683.44</v>
      </c>
      <c r="J690" s="2">
        <v>6683.44</v>
      </c>
      <c r="K690">
        <v>0</v>
      </c>
      <c r="L690">
        <v>0</v>
      </c>
      <c r="M690">
        <v>0</v>
      </c>
      <c r="N690" s="2">
        <v>6683.44</v>
      </c>
      <c r="O690">
        <v>6683.44</v>
      </c>
      <c r="P690" s="1">
        <v>45646</v>
      </c>
      <c r="Q690" s="1">
        <v>45644</v>
      </c>
      <c r="R690" s="1">
        <v>45657</v>
      </c>
      <c r="S690" s="1">
        <v>45657</v>
      </c>
      <c r="T690">
        <v>45652</v>
      </c>
      <c r="U690">
        <v>45653</v>
      </c>
      <c r="V690">
        <v>45653</v>
      </c>
      <c r="W690" t="s">
        <v>155</v>
      </c>
      <c r="X690" t="s">
        <v>221</v>
      </c>
      <c r="Y690">
        <v>13221</v>
      </c>
      <c r="Z690" t="s">
        <v>160</v>
      </c>
      <c r="AA690">
        <v>2</v>
      </c>
      <c r="AB690" t="s">
        <v>161</v>
      </c>
      <c r="AC690" t="s">
        <v>155</v>
      </c>
      <c r="AD690" t="s">
        <v>162</v>
      </c>
      <c r="AE690" t="s">
        <v>1276</v>
      </c>
      <c r="AF690" t="s">
        <v>1277</v>
      </c>
      <c r="AG690" t="s">
        <v>1278</v>
      </c>
    </row>
    <row r="691" spans="1:33" x14ac:dyDescent="0.25">
      <c r="A691">
        <v>30923</v>
      </c>
      <c r="B691" t="s">
        <v>246</v>
      </c>
      <c r="C691" t="s">
        <v>1</v>
      </c>
      <c r="D691" t="s">
        <v>284</v>
      </c>
      <c r="E691" t="s">
        <v>367</v>
      </c>
      <c r="F691" t="s">
        <v>117</v>
      </c>
      <c r="G691" t="s">
        <v>1375</v>
      </c>
      <c r="H691" s="2">
        <v>4042.26</v>
      </c>
      <c r="I691" s="2">
        <v>4042.26</v>
      </c>
      <c r="J691" s="2">
        <v>4042.26</v>
      </c>
      <c r="K691">
        <v>0</v>
      </c>
      <c r="L691">
        <v>0</v>
      </c>
      <c r="M691">
        <v>0</v>
      </c>
      <c r="N691" s="2">
        <v>4042.26</v>
      </c>
      <c r="O691">
        <v>4042.26</v>
      </c>
      <c r="P691" s="1">
        <v>45644</v>
      </c>
      <c r="Q691" s="1">
        <v>45643</v>
      </c>
      <c r="R691" s="1">
        <v>45657</v>
      </c>
      <c r="S691" s="1">
        <v>45657</v>
      </c>
      <c r="T691">
        <v>45657</v>
      </c>
      <c r="U691">
        <v>45659</v>
      </c>
      <c r="V691">
        <v>45659</v>
      </c>
      <c r="W691" t="s">
        <v>155</v>
      </c>
      <c r="X691" t="s">
        <v>221</v>
      </c>
      <c r="Y691">
        <v>13201</v>
      </c>
      <c r="Z691" t="s">
        <v>160</v>
      </c>
      <c r="AA691">
        <v>2</v>
      </c>
      <c r="AB691" t="s">
        <v>161</v>
      </c>
      <c r="AC691" t="s">
        <v>155</v>
      </c>
      <c r="AD691" t="s">
        <v>162</v>
      </c>
      <c r="AE691" t="s">
        <v>1276</v>
      </c>
      <c r="AF691" t="s">
        <v>1277</v>
      </c>
      <c r="AG691" t="s">
        <v>1278</v>
      </c>
    </row>
    <row r="692" spans="1:33" x14ac:dyDescent="0.25">
      <c r="A692">
        <v>31155</v>
      </c>
      <c r="B692" t="s">
        <v>246</v>
      </c>
      <c r="C692" t="s">
        <v>1</v>
      </c>
      <c r="D692" t="s">
        <v>203</v>
      </c>
      <c r="E692" t="s">
        <v>395</v>
      </c>
      <c r="F692" t="s">
        <v>117</v>
      </c>
      <c r="G692" t="s">
        <v>1375</v>
      </c>
      <c r="H692" s="2">
        <v>7053.84</v>
      </c>
      <c r="I692" s="2">
        <v>7053.84</v>
      </c>
      <c r="J692" s="2">
        <v>7053.84</v>
      </c>
      <c r="K692">
        <v>0</v>
      </c>
      <c r="L692">
        <v>0</v>
      </c>
      <c r="M692">
        <v>0</v>
      </c>
      <c r="N692" s="2">
        <v>7053.84</v>
      </c>
      <c r="O692">
        <v>7053.84</v>
      </c>
      <c r="P692" s="1">
        <v>45649</v>
      </c>
      <c r="Q692" s="1">
        <v>45641</v>
      </c>
      <c r="R692" s="1">
        <v>45657</v>
      </c>
      <c r="S692" s="1">
        <v>45657</v>
      </c>
      <c r="T692">
        <v>45649</v>
      </c>
      <c r="U692">
        <v>45650</v>
      </c>
      <c r="V692">
        <v>45652</v>
      </c>
      <c r="W692" t="s">
        <v>155</v>
      </c>
      <c r="X692" t="s">
        <v>221</v>
      </c>
      <c r="Y692">
        <v>13225</v>
      </c>
      <c r="Z692" t="s">
        <v>160</v>
      </c>
      <c r="AA692">
        <v>2</v>
      </c>
      <c r="AB692" t="s">
        <v>161</v>
      </c>
      <c r="AC692" t="s">
        <v>155</v>
      </c>
      <c r="AD692" t="s">
        <v>162</v>
      </c>
      <c r="AE692" t="s">
        <v>1276</v>
      </c>
      <c r="AF692" t="s">
        <v>1277</v>
      </c>
      <c r="AG692" t="s">
        <v>1278</v>
      </c>
    </row>
    <row r="693" spans="1:33" x14ac:dyDescent="0.25">
      <c r="A693">
        <v>31038</v>
      </c>
      <c r="B693" t="s">
        <v>246</v>
      </c>
      <c r="C693" t="s">
        <v>1</v>
      </c>
      <c r="D693" t="s">
        <v>204</v>
      </c>
      <c r="E693" t="s">
        <v>411</v>
      </c>
      <c r="F693" t="s">
        <v>117</v>
      </c>
      <c r="G693" t="s">
        <v>1375</v>
      </c>
      <c r="H693" s="2">
        <v>6576.01</v>
      </c>
      <c r="I693" s="2">
        <v>6576.01</v>
      </c>
      <c r="J693" s="2">
        <v>6576.01</v>
      </c>
      <c r="K693">
        <v>0</v>
      </c>
      <c r="L693">
        <v>0</v>
      </c>
      <c r="M693">
        <v>0</v>
      </c>
      <c r="N693" s="2">
        <v>6576.01</v>
      </c>
      <c r="O693">
        <v>6576.01</v>
      </c>
      <c r="P693" s="1">
        <v>45646</v>
      </c>
      <c r="Q693" s="1">
        <v>45632</v>
      </c>
      <c r="R693" s="1">
        <v>45657</v>
      </c>
      <c r="S693" s="1">
        <v>45657</v>
      </c>
      <c r="T693">
        <v>45649</v>
      </c>
      <c r="U693">
        <v>45650</v>
      </c>
      <c r="V693">
        <v>45652</v>
      </c>
      <c r="W693" t="s">
        <v>155</v>
      </c>
      <c r="X693" t="s">
        <v>221</v>
      </c>
      <c r="Y693">
        <v>13217</v>
      </c>
      <c r="Z693" t="s">
        <v>160</v>
      </c>
      <c r="AA693">
        <v>2</v>
      </c>
      <c r="AB693" t="s">
        <v>161</v>
      </c>
      <c r="AC693" t="s">
        <v>155</v>
      </c>
      <c r="AD693" t="s">
        <v>162</v>
      </c>
      <c r="AE693" t="s">
        <v>1276</v>
      </c>
      <c r="AF693" t="s">
        <v>1277</v>
      </c>
      <c r="AG693" t="s">
        <v>1278</v>
      </c>
    </row>
    <row r="694" spans="1:33" x14ac:dyDescent="0.25">
      <c r="A694">
        <v>30940</v>
      </c>
      <c r="B694" t="s">
        <v>246</v>
      </c>
      <c r="C694" t="s">
        <v>252</v>
      </c>
      <c r="D694" t="s">
        <v>258</v>
      </c>
      <c r="E694" t="s">
        <v>422</v>
      </c>
      <c r="F694" t="s">
        <v>117</v>
      </c>
      <c r="G694" t="s">
        <v>1375</v>
      </c>
      <c r="H694" s="2">
        <v>3647.97</v>
      </c>
      <c r="I694" s="2">
        <v>3647.97</v>
      </c>
      <c r="J694" s="2">
        <v>3647.97</v>
      </c>
      <c r="K694">
        <v>0</v>
      </c>
      <c r="L694">
        <v>0</v>
      </c>
      <c r="M694">
        <v>0</v>
      </c>
      <c r="N694" s="2">
        <v>3647.97</v>
      </c>
      <c r="O694">
        <v>3647.97</v>
      </c>
      <c r="P694" s="1">
        <v>45645</v>
      </c>
      <c r="Q694" s="1">
        <v>45642</v>
      </c>
      <c r="R694" s="1">
        <v>45657</v>
      </c>
      <c r="S694" s="1">
        <v>45657</v>
      </c>
      <c r="T694">
        <v>45653</v>
      </c>
      <c r="U694">
        <v>45656</v>
      </c>
      <c r="V694">
        <v>45656</v>
      </c>
      <c r="W694" t="s">
        <v>155</v>
      </c>
      <c r="X694" t="s">
        <v>221</v>
      </c>
      <c r="Y694">
        <v>13204</v>
      </c>
      <c r="Z694" t="s">
        <v>160</v>
      </c>
      <c r="AA694">
        <v>2</v>
      </c>
      <c r="AB694" t="s">
        <v>161</v>
      </c>
      <c r="AC694" t="s">
        <v>155</v>
      </c>
      <c r="AD694" t="s">
        <v>162</v>
      </c>
      <c r="AE694" t="s">
        <v>1276</v>
      </c>
      <c r="AF694" t="s">
        <v>1277</v>
      </c>
      <c r="AG694" t="s">
        <v>1278</v>
      </c>
    </row>
    <row r="695" spans="1:33" x14ac:dyDescent="0.25">
      <c r="A695">
        <v>30736</v>
      </c>
      <c r="B695" t="s">
        <v>246</v>
      </c>
      <c r="C695" t="s">
        <v>1</v>
      </c>
      <c r="D695" t="s">
        <v>198</v>
      </c>
      <c r="E695" t="s">
        <v>965</v>
      </c>
      <c r="F695" t="s">
        <v>117</v>
      </c>
      <c r="G695" t="s">
        <v>1375</v>
      </c>
      <c r="H695" s="2">
        <v>5386.49</v>
      </c>
      <c r="I695" s="2">
        <v>5386.49</v>
      </c>
      <c r="J695" s="2">
        <v>5407.84</v>
      </c>
      <c r="K695">
        <v>108.16</v>
      </c>
      <c r="L695">
        <v>12.62</v>
      </c>
      <c r="M695">
        <v>0</v>
      </c>
      <c r="N695" s="2">
        <v>5528.62</v>
      </c>
      <c r="O695">
        <v>0</v>
      </c>
      <c r="P695" s="1">
        <v>45644</v>
      </c>
      <c r="Q695" s="1">
        <v>45642</v>
      </c>
      <c r="R695" s="1">
        <v>45657</v>
      </c>
      <c r="S695" s="1">
        <v>45657</v>
      </c>
      <c r="W695" t="s">
        <v>155</v>
      </c>
      <c r="X695" t="s">
        <v>191</v>
      </c>
      <c r="Z695" t="s">
        <v>160</v>
      </c>
      <c r="AA695">
        <v>2</v>
      </c>
      <c r="AB695" t="s">
        <v>161</v>
      </c>
      <c r="AC695" t="s">
        <v>155</v>
      </c>
      <c r="AD695" t="s">
        <v>162</v>
      </c>
      <c r="AE695" t="s">
        <v>1276</v>
      </c>
      <c r="AF695" t="s">
        <v>1277</v>
      </c>
      <c r="AG695" t="s">
        <v>1278</v>
      </c>
    </row>
    <row r="696" spans="1:33" x14ac:dyDescent="0.25">
      <c r="A696">
        <v>31008</v>
      </c>
      <c r="B696" t="s">
        <v>246</v>
      </c>
      <c r="C696" t="s">
        <v>1</v>
      </c>
      <c r="D696" t="s">
        <v>831</v>
      </c>
      <c r="E696" t="s">
        <v>954</v>
      </c>
      <c r="F696" t="s">
        <v>117</v>
      </c>
      <c r="G696" t="s">
        <v>1375</v>
      </c>
      <c r="H696" s="2">
        <v>9341.39</v>
      </c>
      <c r="I696" s="2">
        <v>9341.39</v>
      </c>
      <c r="J696" s="2">
        <v>9341.39</v>
      </c>
      <c r="K696">
        <v>0</v>
      </c>
      <c r="L696">
        <v>0</v>
      </c>
      <c r="M696">
        <v>0</v>
      </c>
      <c r="N696" s="2">
        <v>9341.39</v>
      </c>
      <c r="O696">
        <v>9341.39</v>
      </c>
      <c r="P696" s="1">
        <v>45645</v>
      </c>
      <c r="Q696" s="1">
        <v>45643</v>
      </c>
      <c r="R696" s="1">
        <v>45657</v>
      </c>
      <c r="S696" s="1">
        <v>45657</v>
      </c>
      <c r="T696">
        <v>45649</v>
      </c>
      <c r="U696">
        <v>45650</v>
      </c>
      <c r="V696">
        <v>45652</v>
      </c>
      <c r="W696" t="s">
        <v>155</v>
      </c>
      <c r="X696" t="s">
        <v>221</v>
      </c>
      <c r="Y696">
        <v>13215</v>
      </c>
      <c r="Z696" t="s">
        <v>160</v>
      </c>
      <c r="AA696">
        <v>2</v>
      </c>
      <c r="AB696" t="s">
        <v>161</v>
      </c>
      <c r="AC696" t="s">
        <v>155</v>
      </c>
      <c r="AD696" t="s">
        <v>162</v>
      </c>
      <c r="AE696" t="s">
        <v>1276</v>
      </c>
      <c r="AF696" t="s">
        <v>1277</v>
      </c>
      <c r="AG696" t="s">
        <v>1278</v>
      </c>
    </row>
    <row r="697" spans="1:33" x14ac:dyDescent="0.25">
      <c r="A697">
        <v>31161</v>
      </c>
      <c r="B697" t="s">
        <v>246</v>
      </c>
      <c r="C697" t="s">
        <v>1</v>
      </c>
      <c r="D697" t="s">
        <v>833</v>
      </c>
      <c r="E697" t="s">
        <v>928</v>
      </c>
      <c r="F697" t="s">
        <v>117</v>
      </c>
      <c r="G697" t="s">
        <v>1375</v>
      </c>
      <c r="H697" s="2">
        <v>6178.77</v>
      </c>
      <c r="I697" s="2">
        <v>6178.78</v>
      </c>
      <c r="J697" s="2">
        <v>6178.78</v>
      </c>
      <c r="K697">
        <v>0</v>
      </c>
      <c r="L697">
        <v>0</v>
      </c>
      <c r="M697">
        <v>0</v>
      </c>
      <c r="N697" s="2">
        <v>6178.78</v>
      </c>
      <c r="O697">
        <v>6178.78</v>
      </c>
      <c r="P697" s="1">
        <v>45649</v>
      </c>
      <c r="Q697" s="1">
        <v>45640</v>
      </c>
      <c r="R697" s="1">
        <v>45657</v>
      </c>
      <c r="S697" s="1">
        <v>45657</v>
      </c>
      <c r="T697">
        <v>45657</v>
      </c>
      <c r="U697">
        <v>45659</v>
      </c>
      <c r="V697">
        <v>45659</v>
      </c>
      <c r="W697" t="s">
        <v>155</v>
      </c>
      <c r="X697" t="s">
        <v>221</v>
      </c>
      <c r="Y697">
        <v>13227</v>
      </c>
      <c r="Z697" t="s">
        <v>160</v>
      </c>
      <c r="AA697">
        <v>2</v>
      </c>
      <c r="AB697" t="s">
        <v>161</v>
      </c>
      <c r="AC697" t="s">
        <v>155</v>
      </c>
      <c r="AD697" t="s">
        <v>162</v>
      </c>
      <c r="AE697" t="s">
        <v>1276</v>
      </c>
      <c r="AF697" t="s">
        <v>1277</v>
      </c>
      <c r="AG697" t="s">
        <v>1278</v>
      </c>
    </row>
    <row r="698" spans="1:33" x14ac:dyDescent="0.25">
      <c r="A698">
        <v>30712</v>
      </c>
      <c r="B698" t="s">
        <v>246</v>
      </c>
      <c r="C698" t="s">
        <v>1</v>
      </c>
      <c r="D698" t="s">
        <v>818</v>
      </c>
      <c r="E698" t="s">
        <v>958</v>
      </c>
      <c r="F698" t="s">
        <v>117</v>
      </c>
      <c r="G698" t="s">
        <v>1375</v>
      </c>
      <c r="H698" s="2">
        <v>2035.17</v>
      </c>
      <c r="I698" s="2">
        <v>2035.18</v>
      </c>
      <c r="J698" s="2">
        <v>2035.18</v>
      </c>
      <c r="K698">
        <v>0</v>
      </c>
      <c r="L698">
        <v>0</v>
      </c>
      <c r="M698">
        <v>0</v>
      </c>
      <c r="N698" s="2">
        <v>2035.18</v>
      </c>
      <c r="O698">
        <v>2035.18</v>
      </c>
      <c r="P698" s="1">
        <v>45644</v>
      </c>
      <c r="Q698" s="1">
        <v>45644</v>
      </c>
      <c r="R698" s="1">
        <v>45657</v>
      </c>
      <c r="S698" s="1">
        <v>45657</v>
      </c>
      <c r="T698">
        <v>45656</v>
      </c>
      <c r="U698">
        <v>45657</v>
      </c>
      <c r="V698">
        <v>45659</v>
      </c>
      <c r="W698" t="s">
        <v>155</v>
      </c>
      <c r="X698" t="s">
        <v>221</v>
      </c>
      <c r="Y698">
        <v>13181</v>
      </c>
      <c r="Z698" t="s">
        <v>160</v>
      </c>
      <c r="AA698">
        <v>2</v>
      </c>
      <c r="AB698" t="s">
        <v>161</v>
      </c>
      <c r="AC698" t="s">
        <v>155</v>
      </c>
      <c r="AD698" t="s">
        <v>162</v>
      </c>
      <c r="AE698" t="s">
        <v>1276</v>
      </c>
      <c r="AF698" t="s">
        <v>1277</v>
      </c>
      <c r="AG698" t="s">
        <v>1278</v>
      </c>
    </row>
    <row r="699" spans="1:33" x14ac:dyDescent="0.25">
      <c r="A699">
        <v>24077</v>
      </c>
      <c r="B699" t="s">
        <v>246</v>
      </c>
      <c r="C699" t="s">
        <v>1</v>
      </c>
      <c r="D699" t="s">
        <v>818</v>
      </c>
      <c r="E699" t="s">
        <v>958</v>
      </c>
      <c r="F699" t="s">
        <v>117</v>
      </c>
      <c r="G699" t="s">
        <v>97</v>
      </c>
      <c r="H699" s="2">
        <v>5000</v>
      </c>
      <c r="I699" s="2">
        <v>5000</v>
      </c>
      <c r="J699" s="2">
        <v>5265.38</v>
      </c>
      <c r="K699">
        <v>0</v>
      </c>
      <c r="L699">
        <v>0</v>
      </c>
      <c r="M699">
        <v>0</v>
      </c>
      <c r="N699" s="2">
        <v>5265.38</v>
      </c>
      <c r="O699">
        <v>5265.38</v>
      </c>
      <c r="P699" s="1">
        <v>45385</v>
      </c>
      <c r="Q699" s="1">
        <v>45373</v>
      </c>
      <c r="R699" s="1">
        <v>45657</v>
      </c>
      <c r="S699" s="1">
        <v>45657</v>
      </c>
      <c r="T699">
        <v>45657</v>
      </c>
      <c r="U699">
        <v>45659</v>
      </c>
      <c r="V699">
        <v>45659</v>
      </c>
      <c r="W699" t="s">
        <v>155</v>
      </c>
      <c r="X699" t="s">
        <v>221</v>
      </c>
      <c r="Y699">
        <v>12874</v>
      </c>
      <c r="Z699" t="s">
        <v>160</v>
      </c>
      <c r="AA699">
        <v>2</v>
      </c>
      <c r="AB699" t="s">
        <v>161</v>
      </c>
      <c r="AC699" t="s">
        <v>155</v>
      </c>
      <c r="AD699" t="s">
        <v>162</v>
      </c>
      <c r="AE699" t="s">
        <v>1276</v>
      </c>
      <c r="AF699" t="s">
        <v>1277</v>
      </c>
      <c r="AG699" t="s">
        <v>1278</v>
      </c>
    </row>
    <row r="700" spans="1:33" x14ac:dyDescent="0.25">
      <c r="A700">
        <v>30729</v>
      </c>
      <c r="B700" t="s">
        <v>246</v>
      </c>
      <c r="C700" t="s">
        <v>252</v>
      </c>
      <c r="D700" t="s">
        <v>738</v>
      </c>
      <c r="E700" t="s">
        <v>964</v>
      </c>
      <c r="F700" t="s">
        <v>117</v>
      </c>
      <c r="G700" t="s">
        <v>1375</v>
      </c>
      <c r="H700" s="2">
        <v>2454.1799999999998</v>
      </c>
      <c r="I700" s="2">
        <v>2454.1799999999998</v>
      </c>
      <c r="J700" s="2">
        <v>2463.9</v>
      </c>
      <c r="K700">
        <v>49.28</v>
      </c>
      <c r="L700">
        <v>5.75</v>
      </c>
      <c r="M700">
        <v>0</v>
      </c>
      <c r="N700" s="2">
        <v>2518.9299999999998</v>
      </c>
      <c r="O700">
        <v>0</v>
      </c>
      <c r="P700" s="1">
        <v>45644</v>
      </c>
      <c r="Q700" s="1">
        <v>45636</v>
      </c>
      <c r="R700" s="1">
        <v>45657</v>
      </c>
      <c r="S700" s="1">
        <v>45657</v>
      </c>
      <c r="W700" t="s">
        <v>155</v>
      </c>
      <c r="X700" t="s">
        <v>191</v>
      </c>
      <c r="Z700" t="s">
        <v>160</v>
      </c>
      <c r="AA700">
        <v>2</v>
      </c>
      <c r="AB700" t="s">
        <v>1037</v>
      </c>
      <c r="AC700" t="s">
        <v>155</v>
      </c>
      <c r="AD700" t="s">
        <v>162</v>
      </c>
      <c r="AE700" t="s">
        <v>1276</v>
      </c>
      <c r="AF700" t="s">
        <v>1277</v>
      </c>
      <c r="AG700" t="s">
        <v>1278</v>
      </c>
    </row>
    <row r="701" spans="1:33" x14ac:dyDescent="0.25">
      <c r="A701">
        <v>24201</v>
      </c>
      <c r="B701" t="s">
        <v>246</v>
      </c>
      <c r="C701" t="s">
        <v>1</v>
      </c>
      <c r="D701" t="s">
        <v>775</v>
      </c>
      <c r="E701" t="s">
        <v>966</v>
      </c>
      <c r="F701" t="s">
        <v>117</v>
      </c>
      <c r="G701" t="s">
        <v>97</v>
      </c>
      <c r="H701" s="2">
        <v>5000</v>
      </c>
      <c r="I701" s="2">
        <v>5000</v>
      </c>
      <c r="J701" s="2">
        <v>5265.38</v>
      </c>
      <c r="K701">
        <v>0</v>
      </c>
      <c r="L701">
        <v>0</v>
      </c>
      <c r="M701">
        <v>0</v>
      </c>
      <c r="N701" s="2">
        <v>5265.38</v>
      </c>
      <c r="O701">
        <v>5265.38</v>
      </c>
      <c r="P701" s="1">
        <v>45383</v>
      </c>
      <c r="Q701" s="1">
        <v>45381</v>
      </c>
      <c r="R701" s="1">
        <v>45657</v>
      </c>
      <c r="S701" s="1">
        <v>45657</v>
      </c>
      <c r="T701">
        <v>45646</v>
      </c>
      <c r="U701">
        <v>45649</v>
      </c>
      <c r="V701">
        <v>45649</v>
      </c>
      <c r="W701" t="s">
        <v>155</v>
      </c>
      <c r="X701" t="s">
        <v>221</v>
      </c>
      <c r="Y701">
        <v>12876</v>
      </c>
      <c r="Z701" t="s">
        <v>160</v>
      </c>
      <c r="AA701">
        <v>2</v>
      </c>
      <c r="AB701" t="s">
        <v>161</v>
      </c>
      <c r="AC701" t="s">
        <v>155</v>
      </c>
      <c r="AD701" t="s">
        <v>162</v>
      </c>
      <c r="AE701" t="s">
        <v>1276</v>
      </c>
      <c r="AF701" t="s">
        <v>1277</v>
      </c>
      <c r="AG701" t="s">
        <v>1278</v>
      </c>
    </row>
    <row r="702" spans="1:33" x14ac:dyDescent="0.25">
      <c r="A702">
        <v>24461</v>
      </c>
      <c r="B702" t="s">
        <v>246</v>
      </c>
      <c r="C702" t="s">
        <v>1</v>
      </c>
      <c r="D702" t="s">
        <v>811</v>
      </c>
      <c r="E702" t="s">
        <v>1352</v>
      </c>
      <c r="F702" t="s">
        <v>117</v>
      </c>
      <c r="G702" t="s">
        <v>99</v>
      </c>
      <c r="H702" s="2">
        <v>4500</v>
      </c>
      <c r="I702" s="2">
        <v>4500</v>
      </c>
      <c r="J702" s="2">
        <v>4732.62</v>
      </c>
      <c r="K702">
        <v>0</v>
      </c>
      <c r="L702">
        <v>0</v>
      </c>
      <c r="M702">
        <v>0</v>
      </c>
      <c r="N702" s="2">
        <v>4732.62</v>
      </c>
      <c r="O702">
        <v>4732.62</v>
      </c>
      <c r="P702" s="1">
        <v>45400</v>
      </c>
      <c r="Q702" s="1">
        <v>45397</v>
      </c>
      <c r="R702" s="1">
        <v>45657</v>
      </c>
      <c r="S702" s="1">
        <v>45657</v>
      </c>
      <c r="T702">
        <v>45649</v>
      </c>
      <c r="U702">
        <v>45650</v>
      </c>
      <c r="V702">
        <v>45652</v>
      </c>
      <c r="W702" t="s">
        <v>155</v>
      </c>
      <c r="X702" t="s">
        <v>221</v>
      </c>
      <c r="Y702">
        <v>12877</v>
      </c>
      <c r="Z702" t="s">
        <v>160</v>
      </c>
      <c r="AA702">
        <v>2</v>
      </c>
      <c r="AB702" t="s">
        <v>1037</v>
      </c>
      <c r="AC702" t="s">
        <v>155</v>
      </c>
      <c r="AD702" t="s">
        <v>162</v>
      </c>
      <c r="AE702" t="s">
        <v>1276</v>
      </c>
      <c r="AF702" t="s">
        <v>1277</v>
      </c>
      <c r="AG702" t="s">
        <v>1278</v>
      </c>
    </row>
    <row r="703" spans="1:33" x14ac:dyDescent="0.25">
      <c r="A703">
        <v>30761</v>
      </c>
      <c r="B703" t="s">
        <v>246</v>
      </c>
      <c r="C703" t="s">
        <v>1</v>
      </c>
      <c r="D703" t="s">
        <v>811</v>
      </c>
      <c r="E703" t="s">
        <v>1352</v>
      </c>
      <c r="F703" t="s">
        <v>117</v>
      </c>
      <c r="G703" t="s">
        <v>1375</v>
      </c>
      <c r="H703" s="2">
        <v>8527.7900000000009</v>
      </c>
      <c r="I703" s="2">
        <v>8527.7900000000009</v>
      </c>
      <c r="J703" s="2">
        <v>8527.7900000000009</v>
      </c>
      <c r="K703">
        <v>0</v>
      </c>
      <c r="L703">
        <v>0</v>
      </c>
      <c r="M703">
        <v>0</v>
      </c>
      <c r="N703" s="2">
        <v>8527.7900000000009</v>
      </c>
      <c r="O703">
        <v>8527.7900000000009</v>
      </c>
      <c r="P703" s="1">
        <v>45644</v>
      </c>
      <c r="Q703" s="1">
        <v>45638</v>
      </c>
      <c r="R703" s="1">
        <v>45657</v>
      </c>
      <c r="S703" s="1">
        <v>45657</v>
      </c>
      <c r="T703">
        <v>45649</v>
      </c>
      <c r="U703">
        <v>45650</v>
      </c>
      <c r="V703">
        <v>45652</v>
      </c>
      <c r="W703" t="s">
        <v>155</v>
      </c>
      <c r="X703" t="s">
        <v>221</v>
      </c>
      <c r="Y703">
        <v>13191</v>
      </c>
      <c r="Z703" t="s">
        <v>160</v>
      </c>
      <c r="AA703">
        <v>2</v>
      </c>
      <c r="AB703" t="s">
        <v>1037</v>
      </c>
      <c r="AC703" t="s">
        <v>155</v>
      </c>
      <c r="AD703" t="s">
        <v>162</v>
      </c>
      <c r="AE703" t="s">
        <v>1276</v>
      </c>
      <c r="AF703" t="s">
        <v>1277</v>
      </c>
      <c r="AG703" t="s">
        <v>1278</v>
      </c>
    </row>
    <row r="704" spans="1:33" x14ac:dyDescent="0.25">
      <c r="A704">
        <v>30910</v>
      </c>
      <c r="B704" t="s">
        <v>246</v>
      </c>
      <c r="C704" t="s">
        <v>1</v>
      </c>
      <c r="D704" t="s">
        <v>285</v>
      </c>
      <c r="E704" t="s">
        <v>615</v>
      </c>
      <c r="F704" t="s">
        <v>117</v>
      </c>
      <c r="G704" t="s">
        <v>1375</v>
      </c>
      <c r="H704">
        <v>2165.25</v>
      </c>
      <c r="I704">
        <v>2165.25</v>
      </c>
      <c r="J704">
        <v>2165.25</v>
      </c>
      <c r="K704">
        <v>0</v>
      </c>
      <c r="L704">
        <v>0</v>
      </c>
      <c r="M704">
        <v>0</v>
      </c>
      <c r="N704">
        <v>2165.25</v>
      </c>
      <c r="O704">
        <v>2165.25</v>
      </c>
      <c r="P704" s="1">
        <v>45644</v>
      </c>
      <c r="Q704" s="1">
        <v>45642</v>
      </c>
      <c r="R704" s="1">
        <v>45657</v>
      </c>
      <c r="S704" s="1">
        <v>45657</v>
      </c>
      <c r="T704">
        <v>45657</v>
      </c>
      <c r="U704">
        <v>45659</v>
      </c>
      <c r="V704">
        <v>45659</v>
      </c>
      <c r="W704" t="s">
        <v>155</v>
      </c>
      <c r="X704" t="s">
        <v>221</v>
      </c>
      <c r="Y704">
        <v>13199</v>
      </c>
      <c r="Z704" t="s">
        <v>160</v>
      </c>
      <c r="AA704">
        <v>2</v>
      </c>
      <c r="AB704" t="s">
        <v>161</v>
      </c>
      <c r="AC704" t="s">
        <v>155</v>
      </c>
      <c r="AD704" t="s">
        <v>162</v>
      </c>
      <c r="AE704" t="s">
        <v>1276</v>
      </c>
      <c r="AF704" t="s">
        <v>1277</v>
      </c>
      <c r="AG704" t="s">
        <v>1278</v>
      </c>
    </row>
    <row r="705" spans="1:33" x14ac:dyDescent="0.25">
      <c r="A705">
        <v>30531</v>
      </c>
      <c r="B705" t="s">
        <v>246</v>
      </c>
      <c r="C705" t="s">
        <v>1</v>
      </c>
      <c r="D705" t="s">
        <v>197</v>
      </c>
      <c r="E705" t="s">
        <v>669</v>
      </c>
      <c r="F705" t="s">
        <v>117</v>
      </c>
      <c r="G705" t="s">
        <v>1375</v>
      </c>
      <c r="H705" s="2">
        <v>20872.25</v>
      </c>
      <c r="I705" s="2">
        <v>20872.25</v>
      </c>
      <c r="J705" s="2">
        <v>20872.25</v>
      </c>
      <c r="K705">
        <v>0</v>
      </c>
      <c r="L705">
        <v>0</v>
      </c>
      <c r="M705">
        <v>0</v>
      </c>
      <c r="N705" s="2">
        <v>20872.25</v>
      </c>
      <c r="O705">
        <v>20872.25</v>
      </c>
      <c r="P705" s="1">
        <v>45637</v>
      </c>
      <c r="Q705" s="1">
        <v>45637</v>
      </c>
      <c r="R705" s="1">
        <v>45657</v>
      </c>
      <c r="S705" s="1">
        <v>45657</v>
      </c>
      <c r="T705">
        <v>45652</v>
      </c>
      <c r="U705">
        <v>45653</v>
      </c>
      <c r="V705">
        <v>45653</v>
      </c>
      <c r="W705" t="s">
        <v>155</v>
      </c>
      <c r="X705" t="s">
        <v>221</v>
      </c>
      <c r="Y705">
        <v>13020</v>
      </c>
      <c r="Z705" t="s">
        <v>160</v>
      </c>
      <c r="AA705">
        <v>2</v>
      </c>
      <c r="AB705" t="s">
        <v>161</v>
      </c>
      <c r="AC705" t="s">
        <v>155</v>
      </c>
      <c r="AD705" t="s">
        <v>162</v>
      </c>
      <c r="AE705" t="s">
        <v>1276</v>
      </c>
      <c r="AF705" t="s">
        <v>1277</v>
      </c>
      <c r="AG705" t="s">
        <v>1278</v>
      </c>
    </row>
    <row r="706" spans="1:33" x14ac:dyDescent="0.25">
      <c r="A706">
        <v>30984</v>
      </c>
      <c r="B706" t="s">
        <v>246</v>
      </c>
      <c r="C706" t="s">
        <v>1</v>
      </c>
      <c r="D706" t="s">
        <v>826</v>
      </c>
      <c r="E706" t="s">
        <v>881</v>
      </c>
      <c r="F706" t="s">
        <v>117</v>
      </c>
      <c r="G706" t="s">
        <v>1375</v>
      </c>
      <c r="H706">
        <v>6689.9</v>
      </c>
      <c r="I706">
        <v>6689.9</v>
      </c>
      <c r="J706">
        <v>6716.42</v>
      </c>
      <c r="K706">
        <v>134.33000000000001</v>
      </c>
      <c r="L706">
        <v>15.67</v>
      </c>
      <c r="M706">
        <v>0</v>
      </c>
      <c r="N706">
        <v>6866.42</v>
      </c>
      <c r="O706">
        <v>0</v>
      </c>
      <c r="P706" s="1">
        <v>45645</v>
      </c>
      <c r="Q706" s="1">
        <v>45642</v>
      </c>
      <c r="R706" s="1">
        <v>45657</v>
      </c>
      <c r="S706" s="1">
        <v>45657</v>
      </c>
      <c r="W706" t="s">
        <v>155</v>
      </c>
      <c r="X706" t="s">
        <v>191</v>
      </c>
      <c r="Z706" t="s">
        <v>160</v>
      </c>
      <c r="AA706">
        <v>2</v>
      </c>
      <c r="AB706" t="s">
        <v>161</v>
      </c>
      <c r="AC706" t="s">
        <v>155</v>
      </c>
      <c r="AD706" t="s">
        <v>162</v>
      </c>
      <c r="AE706" t="s">
        <v>1276</v>
      </c>
      <c r="AF706" t="s">
        <v>1277</v>
      </c>
      <c r="AG706" t="s">
        <v>1278</v>
      </c>
    </row>
    <row r="707" spans="1:33" x14ac:dyDescent="0.25">
      <c r="A707">
        <v>27514</v>
      </c>
      <c r="B707" t="s">
        <v>246</v>
      </c>
      <c r="C707" t="s">
        <v>1</v>
      </c>
      <c r="D707" t="s">
        <v>789</v>
      </c>
      <c r="E707" t="s">
        <v>1210</v>
      </c>
      <c r="F707" t="s">
        <v>117</v>
      </c>
      <c r="G707" t="s">
        <v>92</v>
      </c>
      <c r="H707" s="2">
        <v>3920</v>
      </c>
      <c r="I707" s="2">
        <v>3920</v>
      </c>
      <c r="J707" s="2">
        <v>4026.31</v>
      </c>
      <c r="K707">
        <v>0</v>
      </c>
      <c r="L707">
        <v>0</v>
      </c>
      <c r="M707">
        <v>0</v>
      </c>
      <c r="N707" s="2">
        <v>4026.31</v>
      </c>
      <c r="O707">
        <v>4026.31</v>
      </c>
      <c r="P707" s="1">
        <v>45541</v>
      </c>
      <c r="Q707" s="1">
        <v>45533</v>
      </c>
      <c r="R707" s="1">
        <v>45657</v>
      </c>
      <c r="S707" s="1">
        <v>45657</v>
      </c>
      <c r="T707">
        <v>45656</v>
      </c>
      <c r="U707">
        <v>45657</v>
      </c>
      <c r="V707">
        <v>45659</v>
      </c>
      <c r="W707" t="s">
        <v>155</v>
      </c>
      <c r="X707" t="s">
        <v>221</v>
      </c>
      <c r="Y707">
        <v>12894</v>
      </c>
      <c r="Z707" t="s">
        <v>160</v>
      </c>
      <c r="AA707">
        <v>2</v>
      </c>
      <c r="AB707" t="s">
        <v>1037</v>
      </c>
      <c r="AC707" t="s">
        <v>155</v>
      </c>
      <c r="AD707" t="s">
        <v>162</v>
      </c>
      <c r="AE707" t="s">
        <v>1276</v>
      </c>
      <c r="AF707" t="s">
        <v>1277</v>
      </c>
      <c r="AG707" t="s">
        <v>1278</v>
      </c>
    </row>
    <row r="708" spans="1:33" x14ac:dyDescent="0.25">
      <c r="A708">
        <v>30883</v>
      </c>
      <c r="B708" t="s">
        <v>246</v>
      </c>
      <c r="C708" t="s">
        <v>1</v>
      </c>
      <c r="D708" t="s">
        <v>789</v>
      </c>
      <c r="E708" t="s">
        <v>1210</v>
      </c>
      <c r="F708" t="s">
        <v>117</v>
      </c>
      <c r="G708" t="s">
        <v>1375</v>
      </c>
      <c r="H708" s="2">
        <v>7338.31</v>
      </c>
      <c r="I708" s="2">
        <v>7338.31</v>
      </c>
      <c r="J708" s="2">
        <v>7338.31</v>
      </c>
      <c r="K708">
        <v>0</v>
      </c>
      <c r="L708">
        <v>0</v>
      </c>
      <c r="M708">
        <v>0</v>
      </c>
      <c r="N708" s="2">
        <v>7338.31</v>
      </c>
      <c r="O708">
        <v>7338.31</v>
      </c>
      <c r="P708" s="1">
        <v>45644</v>
      </c>
      <c r="Q708" s="1">
        <v>45639</v>
      </c>
      <c r="R708" s="1">
        <v>45657</v>
      </c>
      <c r="S708" s="1">
        <v>45657</v>
      </c>
      <c r="T708">
        <v>45656</v>
      </c>
      <c r="U708">
        <v>45657</v>
      </c>
      <c r="V708">
        <v>45659</v>
      </c>
      <c r="W708" t="s">
        <v>155</v>
      </c>
      <c r="X708" t="s">
        <v>221</v>
      </c>
      <c r="Y708">
        <v>13195</v>
      </c>
      <c r="Z708" t="s">
        <v>160</v>
      </c>
      <c r="AA708">
        <v>2</v>
      </c>
      <c r="AB708" t="s">
        <v>1037</v>
      </c>
      <c r="AC708" t="s">
        <v>155</v>
      </c>
      <c r="AD708" t="s">
        <v>162</v>
      </c>
      <c r="AE708" t="s">
        <v>1276</v>
      </c>
      <c r="AF708" t="s">
        <v>1277</v>
      </c>
      <c r="AG708" t="s">
        <v>1278</v>
      </c>
    </row>
    <row r="709" spans="1:33" x14ac:dyDescent="0.25">
      <c r="A709">
        <v>30480</v>
      </c>
      <c r="B709" t="s">
        <v>246</v>
      </c>
      <c r="C709" t="s">
        <v>1</v>
      </c>
      <c r="D709" t="s">
        <v>715</v>
      </c>
      <c r="E709" t="s">
        <v>1206</v>
      </c>
      <c r="F709" t="s">
        <v>117</v>
      </c>
      <c r="G709" t="s">
        <v>1375</v>
      </c>
      <c r="H709" s="2">
        <v>6562.5</v>
      </c>
      <c r="I709" s="2">
        <v>6562.5</v>
      </c>
      <c r="J709" s="2">
        <v>6562.5</v>
      </c>
      <c r="K709">
        <v>0</v>
      </c>
      <c r="L709">
        <v>0</v>
      </c>
      <c r="M709">
        <v>0</v>
      </c>
      <c r="N709" s="2">
        <v>6562.5</v>
      </c>
      <c r="O709">
        <v>6562.5</v>
      </c>
      <c r="P709" s="1">
        <v>45637</v>
      </c>
      <c r="Q709" s="1">
        <v>45637</v>
      </c>
      <c r="R709" s="1">
        <v>45657</v>
      </c>
      <c r="S709" s="1">
        <v>45657</v>
      </c>
      <c r="T709">
        <v>45657</v>
      </c>
      <c r="U709">
        <v>45659</v>
      </c>
      <c r="V709">
        <v>45659</v>
      </c>
      <c r="W709" t="s">
        <v>155</v>
      </c>
      <c r="X709" t="s">
        <v>221</v>
      </c>
      <c r="Y709">
        <v>13017</v>
      </c>
      <c r="Z709" t="s">
        <v>160</v>
      </c>
      <c r="AA709">
        <v>2</v>
      </c>
      <c r="AB709" t="s">
        <v>1037</v>
      </c>
      <c r="AC709" t="s">
        <v>155</v>
      </c>
      <c r="AD709" t="s">
        <v>162</v>
      </c>
      <c r="AE709" t="s">
        <v>1276</v>
      </c>
      <c r="AF709" t="s">
        <v>1277</v>
      </c>
      <c r="AG709" t="s">
        <v>1278</v>
      </c>
    </row>
    <row r="710" spans="1:33" x14ac:dyDescent="0.25">
      <c r="A710">
        <v>25385</v>
      </c>
      <c r="B710" t="s">
        <v>246</v>
      </c>
      <c r="C710" t="s">
        <v>1</v>
      </c>
      <c r="D710" t="s">
        <v>200</v>
      </c>
      <c r="E710" t="s">
        <v>1150</v>
      </c>
      <c r="F710" t="s">
        <v>117</v>
      </c>
      <c r="G710" t="s">
        <v>96</v>
      </c>
      <c r="H710" s="2">
        <v>5000</v>
      </c>
      <c r="I710" s="2">
        <v>5000</v>
      </c>
      <c r="J710" s="2">
        <v>5216.91</v>
      </c>
      <c r="K710">
        <v>0</v>
      </c>
      <c r="L710">
        <v>0</v>
      </c>
      <c r="M710">
        <v>0</v>
      </c>
      <c r="N710" s="2">
        <v>5216.91</v>
      </c>
      <c r="O710">
        <v>5216.91</v>
      </c>
      <c r="P710" s="1">
        <v>45470</v>
      </c>
      <c r="Q710" s="1">
        <v>45461</v>
      </c>
      <c r="R710" s="1">
        <v>45657</v>
      </c>
      <c r="S710" s="1">
        <v>45657</v>
      </c>
      <c r="T710">
        <v>45650</v>
      </c>
      <c r="U710">
        <v>45652</v>
      </c>
      <c r="V710">
        <v>45652</v>
      </c>
      <c r="W710" t="s">
        <v>155</v>
      </c>
      <c r="X710" t="s">
        <v>221</v>
      </c>
      <c r="Y710">
        <v>12888</v>
      </c>
      <c r="Z710" t="s">
        <v>160</v>
      </c>
      <c r="AA710">
        <v>2</v>
      </c>
      <c r="AB710" t="s">
        <v>1037</v>
      </c>
      <c r="AC710" t="s">
        <v>155</v>
      </c>
      <c r="AD710" t="s">
        <v>162</v>
      </c>
      <c r="AE710" t="s">
        <v>1276</v>
      </c>
      <c r="AF710" t="s">
        <v>1277</v>
      </c>
      <c r="AG710" t="s">
        <v>1278</v>
      </c>
    </row>
    <row r="711" spans="1:33" x14ac:dyDescent="0.25">
      <c r="A711">
        <v>30967</v>
      </c>
      <c r="B711" t="s">
        <v>246</v>
      </c>
      <c r="C711" t="s">
        <v>1</v>
      </c>
      <c r="D711" t="s">
        <v>200</v>
      </c>
      <c r="E711" t="s">
        <v>1150</v>
      </c>
      <c r="F711" t="s">
        <v>117</v>
      </c>
      <c r="G711" t="s">
        <v>1375</v>
      </c>
      <c r="H711" s="2">
        <v>2531.75</v>
      </c>
      <c r="I711" s="2">
        <v>2531.75</v>
      </c>
      <c r="J711" s="2">
        <v>2548.9899999999998</v>
      </c>
      <c r="K711">
        <v>0</v>
      </c>
      <c r="L711">
        <v>0</v>
      </c>
      <c r="M711">
        <v>0</v>
      </c>
      <c r="N711" s="2">
        <v>2548.9899999999998</v>
      </c>
      <c r="O711">
        <v>2548.9899999999998</v>
      </c>
      <c r="P711" s="1">
        <v>45645</v>
      </c>
      <c r="Q711" s="1">
        <v>45625</v>
      </c>
      <c r="R711" s="1">
        <v>45657</v>
      </c>
      <c r="S711" s="1">
        <v>45657</v>
      </c>
      <c r="T711">
        <v>45650</v>
      </c>
      <c r="U711">
        <v>45652</v>
      </c>
      <c r="V711">
        <v>45652</v>
      </c>
      <c r="W711" t="s">
        <v>155</v>
      </c>
      <c r="X711" t="s">
        <v>221</v>
      </c>
      <c r="Y711">
        <v>13208</v>
      </c>
      <c r="Z711" t="s">
        <v>160</v>
      </c>
      <c r="AA711">
        <v>2</v>
      </c>
      <c r="AB711" t="s">
        <v>1037</v>
      </c>
      <c r="AC711" t="s">
        <v>155</v>
      </c>
      <c r="AD711" t="s">
        <v>162</v>
      </c>
      <c r="AE711" t="s">
        <v>1276</v>
      </c>
      <c r="AF711" t="s">
        <v>1277</v>
      </c>
      <c r="AG711" t="s">
        <v>1278</v>
      </c>
    </row>
    <row r="712" spans="1:33" x14ac:dyDescent="0.25">
      <c r="A712">
        <v>30849</v>
      </c>
      <c r="B712" t="s">
        <v>246</v>
      </c>
      <c r="C712" t="s">
        <v>1</v>
      </c>
      <c r="D712" t="s">
        <v>802</v>
      </c>
      <c r="E712" t="s">
        <v>1032</v>
      </c>
      <c r="F712" t="s">
        <v>117</v>
      </c>
      <c r="G712" t="s">
        <v>1375</v>
      </c>
      <c r="H712" s="2">
        <v>5017.05</v>
      </c>
      <c r="I712" s="2">
        <v>5017.05</v>
      </c>
      <c r="J712" s="2">
        <v>5017.05</v>
      </c>
      <c r="K712">
        <v>0</v>
      </c>
      <c r="L712">
        <v>0</v>
      </c>
      <c r="M712">
        <v>0</v>
      </c>
      <c r="N712" s="2">
        <v>5017.05</v>
      </c>
      <c r="O712">
        <v>5017.05</v>
      </c>
      <c r="P712" s="1">
        <v>45644</v>
      </c>
      <c r="Q712" s="1">
        <v>45642</v>
      </c>
      <c r="R712" s="1">
        <v>45657</v>
      </c>
      <c r="S712" s="1">
        <v>45657</v>
      </c>
      <c r="T712">
        <v>45652</v>
      </c>
      <c r="U712">
        <v>45653</v>
      </c>
      <c r="V712">
        <v>45653</v>
      </c>
      <c r="W712" t="s">
        <v>155</v>
      </c>
      <c r="X712" t="s">
        <v>221</v>
      </c>
      <c r="Y712">
        <v>13193</v>
      </c>
      <c r="Z712" t="s">
        <v>160</v>
      </c>
      <c r="AA712">
        <v>2</v>
      </c>
      <c r="AB712" t="s">
        <v>1037</v>
      </c>
      <c r="AC712" t="s">
        <v>155</v>
      </c>
      <c r="AD712" t="s">
        <v>162</v>
      </c>
      <c r="AE712" t="s">
        <v>1276</v>
      </c>
      <c r="AF712" t="s">
        <v>1277</v>
      </c>
      <c r="AG712" t="s">
        <v>1278</v>
      </c>
    </row>
    <row r="713" spans="1:33" x14ac:dyDescent="0.25">
      <c r="A713">
        <v>31001</v>
      </c>
      <c r="B713" t="s">
        <v>246</v>
      </c>
      <c r="C713" t="s">
        <v>1</v>
      </c>
      <c r="D713" t="s">
        <v>830</v>
      </c>
      <c r="E713" t="s">
        <v>1029</v>
      </c>
      <c r="F713" t="s">
        <v>117</v>
      </c>
      <c r="G713" t="s">
        <v>1375</v>
      </c>
      <c r="H713" s="2">
        <v>2128.4</v>
      </c>
      <c r="I713" s="2">
        <v>2128.4</v>
      </c>
      <c r="J713" s="2">
        <v>2128.4</v>
      </c>
      <c r="K713">
        <v>0</v>
      </c>
      <c r="L713">
        <v>0</v>
      </c>
      <c r="M713">
        <v>0</v>
      </c>
      <c r="N713" s="2">
        <v>2128.4</v>
      </c>
      <c r="O713">
        <v>2128.4</v>
      </c>
      <c r="P713" s="1">
        <v>45645</v>
      </c>
      <c r="Q713" s="1">
        <v>45641</v>
      </c>
      <c r="R713" s="1">
        <v>45657</v>
      </c>
      <c r="S713" s="1">
        <v>45657</v>
      </c>
      <c r="T713">
        <v>45656</v>
      </c>
      <c r="U713">
        <v>45657</v>
      </c>
      <c r="V713">
        <v>45659</v>
      </c>
      <c r="W713" t="s">
        <v>155</v>
      </c>
      <c r="X713" t="s">
        <v>221</v>
      </c>
      <c r="Y713">
        <v>13213</v>
      </c>
      <c r="Z713" t="s">
        <v>160</v>
      </c>
      <c r="AA713">
        <v>2</v>
      </c>
      <c r="AB713" t="s">
        <v>1037</v>
      </c>
      <c r="AC713" t="s">
        <v>155</v>
      </c>
      <c r="AD713" t="s">
        <v>162</v>
      </c>
      <c r="AE713" t="s">
        <v>1276</v>
      </c>
      <c r="AF713" t="s">
        <v>1277</v>
      </c>
      <c r="AG713" t="s">
        <v>1278</v>
      </c>
    </row>
    <row r="714" spans="1:33" x14ac:dyDescent="0.25">
      <c r="A714">
        <v>31149</v>
      </c>
      <c r="B714" t="s">
        <v>246</v>
      </c>
      <c r="C714" t="s">
        <v>1</v>
      </c>
      <c r="D714" t="s">
        <v>804</v>
      </c>
      <c r="E714" t="s">
        <v>1030</v>
      </c>
      <c r="F714" t="s">
        <v>117</v>
      </c>
      <c r="G714" t="s">
        <v>1375</v>
      </c>
      <c r="H714">
        <v>2017.7</v>
      </c>
      <c r="I714">
        <v>2017.7</v>
      </c>
      <c r="J714">
        <v>2025.7</v>
      </c>
      <c r="K714">
        <v>40.51</v>
      </c>
      <c r="L714">
        <v>4.7300000000000004</v>
      </c>
      <c r="M714">
        <v>0</v>
      </c>
      <c r="N714">
        <v>2070.94</v>
      </c>
      <c r="O714">
        <v>0</v>
      </c>
      <c r="P714" s="1">
        <v>45649</v>
      </c>
      <c r="Q714" s="1">
        <v>45642</v>
      </c>
      <c r="R714" s="1">
        <v>45657</v>
      </c>
      <c r="S714" s="1">
        <v>45657</v>
      </c>
      <c r="W714" t="s">
        <v>155</v>
      </c>
      <c r="X714" t="s">
        <v>191</v>
      </c>
      <c r="Z714" t="s">
        <v>160</v>
      </c>
      <c r="AA714">
        <v>2</v>
      </c>
      <c r="AB714" t="s">
        <v>1037</v>
      </c>
      <c r="AC714" t="s">
        <v>155</v>
      </c>
      <c r="AD714" t="s">
        <v>162</v>
      </c>
      <c r="AE714" t="s">
        <v>1276</v>
      </c>
      <c r="AF714" t="s">
        <v>1277</v>
      </c>
      <c r="AG714" t="s">
        <v>1278</v>
      </c>
    </row>
    <row r="715" spans="1:33" x14ac:dyDescent="0.25">
      <c r="A715">
        <v>30900</v>
      </c>
      <c r="B715" t="s">
        <v>246</v>
      </c>
      <c r="C715" t="s">
        <v>252</v>
      </c>
      <c r="D715" t="s">
        <v>730</v>
      </c>
      <c r="E715" t="s">
        <v>1035</v>
      </c>
      <c r="F715" t="s">
        <v>117</v>
      </c>
      <c r="G715" t="s">
        <v>1375</v>
      </c>
      <c r="H715" s="2">
        <v>2055.64</v>
      </c>
      <c r="I715" s="2">
        <v>2055.64</v>
      </c>
      <c r="J715" s="2">
        <v>2063.79</v>
      </c>
      <c r="K715">
        <v>41.28</v>
      </c>
      <c r="L715">
        <v>4.82</v>
      </c>
      <c r="M715">
        <v>0</v>
      </c>
      <c r="N715" s="2">
        <v>2109.88</v>
      </c>
      <c r="O715">
        <v>0</v>
      </c>
      <c r="P715" s="1">
        <v>45644</v>
      </c>
      <c r="Q715" s="1">
        <v>45636</v>
      </c>
      <c r="R715" s="1">
        <v>45657</v>
      </c>
      <c r="S715" s="1">
        <v>45657</v>
      </c>
      <c r="W715" t="s">
        <v>155</v>
      </c>
      <c r="X715" t="s">
        <v>191</v>
      </c>
      <c r="Z715" t="s">
        <v>160</v>
      </c>
      <c r="AA715">
        <v>2</v>
      </c>
      <c r="AB715" t="s">
        <v>1037</v>
      </c>
      <c r="AC715" t="s">
        <v>155</v>
      </c>
      <c r="AD715" t="s">
        <v>162</v>
      </c>
      <c r="AE715" t="s">
        <v>1276</v>
      </c>
      <c r="AF715" t="s">
        <v>1277</v>
      </c>
      <c r="AG715" t="s">
        <v>1278</v>
      </c>
    </row>
    <row r="716" spans="1:33" x14ac:dyDescent="0.25">
      <c r="A716">
        <v>30536</v>
      </c>
      <c r="B716" t="s">
        <v>246</v>
      </c>
      <c r="C716" t="s">
        <v>1</v>
      </c>
      <c r="D716" t="s">
        <v>788</v>
      </c>
      <c r="E716" t="s">
        <v>1329</v>
      </c>
      <c r="F716" t="s">
        <v>117</v>
      </c>
      <c r="G716" t="s">
        <v>1375</v>
      </c>
      <c r="H716" s="2">
        <v>1067.4000000000001</v>
      </c>
      <c r="I716" s="2">
        <v>1067.4000000000001</v>
      </c>
      <c r="J716" s="2">
        <v>1067.4000000000001</v>
      </c>
      <c r="K716">
        <v>0</v>
      </c>
      <c r="L716">
        <v>0</v>
      </c>
      <c r="M716">
        <v>0</v>
      </c>
      <c r="N716" s="2">
        <v>1067.4000000000001</v>
      </c>
      <c r="O716">
        <v>1067.4000000000001</v>
      </c>
      <c r="P716" s="1">
        <v>45637</v>
      </c>
      <c r="Q716" s="1">
        <v>45637</v>
      </c>
      <c r="R716" s="1">
        <v>45657</v>
      </c>
      <c r="S716" s="1">
        <v>45657</v>
      </c>
      <c r="T716">
        <v>45638</v>
      </c>
      <c r="U716">
        <v>45639</v>
      </c>
      <c r="V716">
        <v>45639</v>
      </c>
      <c r="W716" t="s">
        <v>155</v>
      </c>
      <c r="X716" t="s">
        <v>221</v>
      </c>
      <c r="Y716">
        <v>13021</v>
      </c>
      <c r="Z716" t="s">
        <v>160</v>
      </c>
      <c r="AA716">
        <v>2</v>
      </c>
      <c r="AB716" t="s">
        <v>1037</v>
      </c>
      <c r="AC716" t="s">
        <v>155</v>
      </c>
      <c r="AD716" t="s">
        <v>162</v>
      </c>
      <c r="AE716" t="s">
        <v>1276</v>
      </c>
      <c r="AF716" t="s">
        <v>1277</v>
      </c>
      <c r="AG716" t="s">
        <v>1278</v>
      </c>
    </row>
    <row r="717" spans="1:33" x14ac:dyDescent="0.25">
      <c r="A717">
        <v>31278</v>
      </c>
      <c r="B717" t="s">
        <v>246</v>
      </c>
      <c r="C717" t="s">
        <v>252</v>
      </c>
      <c r="D717" t="s">
        <v>724</v>
      </c>
      <c r="E717" t="s">
        <v>953</v>
      </c>
      <c r="F717" t="s">
        <v>117</v>
      </c>
      <c r="G717" t="s">
        <v>1375</v>
      </c>
      <c r="H717" s="2">
        <v>2065.67</v>
      </c>
      <c r="I717" s="2">
        <v>2065.67</v>
      </c>
      <c r="J717" s="2">
        <v>2065.67</v>
      </c>
      <c r="K717">
        <v>0</v>
      </c>
      <c r="L717">
        <v>0</v>
      </c>
      <c r="M717">
        <v>0</v>
      </c>
      <c r="N717" s="2">
        <v>2065.67</v>
      </c>
      <c r="O717">
        <v>2065.67</v>
      </c>
      <c r="P717" s="1">
        <v>45659</v>
      </c>
      <c r="Q717" s="1">
        <v>45659</v>
      </c>
      <c r="R717" s="1">
        <v>45660</v>
      </c>
      <c r="S717" s="1">
        <v>45660</v>
      </c>
      <c r="T717">
        <v>45660</v>
      </c>
      <c r="U717">
        <v>45663</v>
      </c>
      <c r="V717">
        <v>45663</v>
      </c>
      <c r="W717" t="s">
        <v>155</v>
      </c>
      <c r="X717" t="s">
        <v>221</v>
      </c>
      <c r="Y717">
        <v>13241</v>
      </c>
      <c r="Z717" t="s">
        <v>160</v>
      </c>
      <c r="AA717">
        <v>2</v>
      </c>
      <c r="AB717" t="s">
        <v>161</v>
      </c>
      <c r="AC717" t="s">
        <v>155</v>
      </c>
      <c r="AD717" t="s">
        <v>162</v>
      </c>
      <c r="AE717" t="s">
        <v>1276</v>
      </c>
      <c r="AF717" t="s">
        <v>1277</v>
      </c>
      <c r="AG717" t="s">
        <v>1278</v>
      </c>
    </row>
    <row r="718" spans="1:33" x14ac:dyDescent="0.25">
      <c r="A718">
        <v>24109</v>
      </c>
      <c r="B718" t="s">
        <v>246</v>
      </c>
      <c r="C718" t="s">
        <v>1</v>
      </c>
      <c r="D718" t="s">
        <v>796</v>
      </c>
      <c r="E718" t="s">
        <v>960</v>
      </c>
      <c r="F718" t="s">
        <v>117</v>
      </c>
      <c r="G718" t="s">
        <v>97</v>
      </c>
      <c r="H718" s="2">
        <v>6200</v>
      </c>
      <c r="I718" s="2">
        <v>6200</v>
      </c>
      <c r="J718" s="2">
        <v>6554.96</v>
      </c>
      <c r="K718">
        <v>0</v>
      </c>
      <c r="L718">
        <v>0</v>
      </c>
      <c r="M718">
        <v>0</v>
      </c>
      <c r="N718" s="2">
        <v>6554.96</v>
      </c>
      <c r="P718" s="1">
        <v>45394</v>
      </c>
      <c r="Q718" s="1">
        <v>45366</v>
      </c>
      <c r="R718" s="1">
        <v>45667</v>
      </c>
      <c r="S718" s="1">
        <v>45667</v>
      </c>
      <c r="W718" t="s">
        <v>155</v>
      </c>
      <c r="X718" t="s">
        <v>191</v>
      </c>
      <c r="Z718" t="s">
        <v>160</v>
      </c>
      <c r="AA718">
        <v>2</v>
      </c>
      <c r="AB718" t="s">
        <v>161</v>
      </c>
      <c r="AC718" t="s">
        <v>155</v>
      </c>
      <c r="AD718" t="s">
        <v>162</v>
      </c>
      <c r="AE718" t="s">
        <v>1276</v>
      </c>
      <c r="AF718" t="s">
        <v>1277</v>
      </c>
      <c r="AG718" t="s">
        <v>1278</v>
      </c>
    </row>
    <row r="719" spans="1:33" x14ac:dyDescent="0.25">
      <c r="A719">
        <v>22552</v>
      </c>
      <c r="B719" t="s">
        <v>246</v>
      </c>
      <c r="C719" t="s">
        <v>252</v>
      </c>
      <c r="D719" t="s">
        <v>733</v>
      </c>
      <c r="E719" t="s">
        <v>885</v>
      </c>
      <c r="F719" t="s">
        <v>117</v>
      </c>
      <c r="G719" t="s">
        <v>103</v>
      </c>
      <c r="H719" s="2">
        <v>3500</v>
      </c>
      <c r="I719" s="2">
        <v>3500</v>
      </c>
      <c r="J719" s="2">
        <v>3721.74</v>
      </c>
      <c r="K719">
        <v>0</v>
      </c>
      <c r="L719">
        <v>0</v>
      </c>
      <c r="M719">
        <v>0</v>
      </c>
      <c r="N719" s="2">
        <v>3721.74</v>
      </c>
      <c r="O719">
        <v>3721.74</v>
      </c>
      <c r="P719" s="1">
        <v>45314</v>
      </c>
      <c r="Q719" s="1">
        <v>45301</v>
      </c>
      <c r="R719" s="1">
        <v>45667</v>
      </c>
      <c r="S719" s="1">
        <v>45667</v>
      </c>
      <c r="T719">
        <v>45663</v>
      </c>
      <c r="U719">
        <v>45664</v>
      </c>
      <c r="V719">
        <v>45664</v>
      </c>
      <c r="W719" t="s">
        <v>155</v>
      </c>
      <c r="X719" t="s">
        <v>221</v>
      </c>
      <c r="Y719">
        <v>13144</v>
      </c>
      <c r="Z719" t="s">
        <v>160</v>
      </c>
      <c r="AA719">
        <v>2</v>
      </c>
      <c r="AB719" t="s">
        <v>161</v>
      </c>
      <c r="AC719" t="s">
        <v>155</v>
      </c>
      <c r="AD719" t="s">
        <v>162</v>
      </c>
      <c r="AE719" t="s">
        <v>1276</v>
      </c>
      <c r="AF719" t="s">
        <v>1277</v>
      </c>
      <c r="AG719" t="s">
        <v>1278</v>
      </c>
    </row>
    <row r="720" spans="1:33" x14ac:dyDescent="0.25">
      <c r="A720">
        <v>20735</v>
      </c>
      <c r="B720" t="s">
        <v>246</v>
      </c>
      <c r="C720" t="s">
        <v>1</v>
      </c>
      <c r="D720" t="s">
        <v>289</v>
      </c>
      <c r="E720" t="s">
        <v>688</v>
      </c>
      <c r="F720" t="s">
        <v>117</v>
      </c>
      <c r="G720" t="s">
        <v>103</v>
      </c>
      <c r="H720" s="2">
        <v>5000</v>
      </c>
      <c r="I720" s="2">
        <v>5000</v>
      </c>
      <c r="J720" s="2">
        <v>5349.18</v>
      </c>
      <c r="K720">
        <v>0</v>
      </c>
      <c r="L720">
        <v>0</v>
      </c>
      <c r="M720">
        <v>0</v>
      </c>
      <c r="N720" s="2">
        <v>5349.18</v>
      </c>
      <c r="P720" s="1">
        <v>45240</v>
      </c>
      <c r="Q720" s="1">
        <v>45230</v>
      </c>
      <c r="R720" s="1">
        <v>45667</v>
      </c>
      <c r="S720" s="1">
        <v>45667</v>
      </c>
      <c r="W720" t="s">
        <v>155</v>
      </c>
      <c r="X720" t="s">
        <v>191</v>
      </c>
      <c r="Z720" t="s">
        <v>160</v>
      </c>
      <c r="AA720">
        <v>2</v>
      </c>
      <c r="AB720" t="s">
        <v>161</v>
      </c>
      <c r="AC720" t="s">
        <v>155</v>
      </c>
      <c r="AD720" t="s">
        <v>162</v>
      </c>
      <c r="AE720" t="s">
        <v>1276</v>
      </c>
      <c r="AF720" t="s">
        <v>1277</v>
      </c>
      <c r="AG720" t="s">
        <v>1278</v>
      </c>
    </row>
    <row r="721" spans="1:34" x14ac:dyDescent="0.25">
      <c r="A721">
        <v>31338</v>
      </c>
      <c r="B721" t="s">
        <v>246</v>
      </c>
      <c r="C721" t="s">
        <v>252</v>
      </c>
      <c r="D721" t="s">
        <v>262</v>
      </c>
      <c r="E721" t="s">
        <v>613</v>
      </c>
      <c r="F721" t="s">
        <v>117</v>
      </c>
      <c r="G721" t="s">
        <v>92</v>
      </c>
      <c r="H721" s="2">
        <v>1097.6600000000001</v>
      </c>
      <c r="I721" s="2">
        <v>1097.6600000000001</v>
      </c>
      <c r="J721" s="2">
        <v>1097.6600000000001</v>
      </c>
      <c r="K721">
        <v>0</v>
      </c>
      <c r="L721">
        <v>0</v>
      </c>
      <c r="M721">
        <v>0</v>
      </c>
      <c r="N721" s="2">
        <v>1097.6600000000001</v>
      </c>
      <c r="O721">
        <v>0</v>
      </c>
      <c r="P721" s="1">
        <v>45664</v>
      </c>
      <c r="Q721" s="1">
        <v>45664</v>
      </c>
      <c r="R721" s="1">
        <v>45667</v>
      </c>
      <c r="S721" s="1">
        <v>45667</v>
      </c>
      <c r="W721" t="s">
        <v>155</v>
      </c>
      <c r="X721" t="s">
        <v>191</v>
      </c>
      <c r="Z721" t="s">
        <v>160</v>
      </c>
      <c r="AA721">
        <v>2</v>
      </c>
      <c r="AB721" t="s">
        <v>161</v>
      </c>
      <c r="AC721" t="s">
        <v>155</v>
      </c>
      <c r="AD721" t="s">
        <v>162</v>
      </c>
      <c r="AE721" t="s">
        <v>1276</v>
      </c>
      <c r="AF721" t="s">
        <v>1277</v>
      </c>
      <c r="AG721" t="s">
        <v>1278</v>
      </c>
    </row>
    <row r="722" spans="1:34" x14ac:dyDescent="0.25">
      <c r="A722">
        <v>17596</v>
      </c>
      <c r="B722" t="s">
        <v>246</v>
      </c>
      <c r="C722" t="s">
        <v>1</v>
      </c>
      <c r="D722" t="s">
        <v>195</v>
      </c>
      <c r="E722" t="s">
        <v>596</v>
      </c>
      <c r="F722" t="s">
        <v>117</v>
      </c>
      <c r="G722" t="s">
        <v>105</v>
      </c>
      <c r="H722" s="2">
        <v>5000</v>
      </c>
      <c r="I722" s="2">
        <v>5000</v>
      </c>
      <c r="J722" s="2">
        <v>5363.47</v>
      </c>
      <c r="K722">
        <v>0</v>
      </c>
      <c r="L722">
        <v>0</v>
      </c>
      <c r="M722">
        <v>0</v>
      </c>
      <c r="N722" s="2">
        <v>5363.47</v>
      </c>
      <c r="P722" s="1">
        <v>45173</v>
      </c>
      <c r="Q722" s="1">
        <v>45168</v>
      </c>
      <c r="R722" s="1">
        <v>45667</v>
      </c>
      <c r="S722" s="1">
        <v>45667</v>
      </c>
      <c r="W722" t="s">
        <v>155</v>
      </c>
      <c r="X722" t="s">
        <v>191</v>
      </c>
      <c r="Z722" t="s">
        <v>160</v>
      </c>
      <c r="AA722">
        <v>2</v>
      </c>
      <c r="AB722" t="s">
        <v>161</v>
      </c>
      <c r="AC722" t="s">
        <v>155</v>
      </c>
      <c r="AD722" t="s">
        <v>162</v>
      </c>
      <c r="AE722" t="s">
        <v>1276</v>
      </c>
      <c r="AF722" t="s">
        <v>1277</v>
      </c>
      <c r="AG722" t="s">
        <v>1278</v>
      </c>
    </row>
    <row r="723" spans="1:34" x14ac:dyDescent="0.25">
      <c r="A723">
        <v>17309</v>
      </c>
      <c r="B723" t="s">
        <v>246</v>
      </c>
      <c r="C723" t="s">
        <v>1</v>
      </c>
      <c r="D723" t="s">
        <v>196</v>
      </c>
      <c r="E723" t="s">
        <v>435</v>
      </c>
      <c r="F723" t="s">
        <v>117</v>
      </c>
      <c r="G723" t="s">
        <v>104</v>
      </c>
      <c r="H723" s="2">
        <v>5000</v>
      </c>
      <c r="I723" s="2">
        <v>5000</v>
      </c>
      <c r="J723" s="2">
        <v>5363.47</v>
      </c>
      <c r="K723">
        <v>0</v>
      </c>
      <c r="L723">
        <v>0</v>
      </c>
      <c r="M723">
        <v>0</v>
      </c>
      <c r="N723" s="2">
        <v>5363.47</v>
      </c>
      <c r="P723" s="1">
        <v>45154</v>
      </c>
      <c r="Q723" s="1">
        <v>45145</v>
      </c>
      <c r="R723" s="1">
        <v>45667</v>
      </c>
      <c r="S723" s="1">
        <v>45667</v>
      </c>
      <c r="W723" t="s">
        <v>155</v>
      </c>
      <c r="X723" t="s">
        <v>191</v>
      </c>
      <c r="Z723" t="s">
        <v>160</v>
      </c>
      <c r="AA723">
        <v>2</v>
      </c>
      <c r="AB723" t="s">
        <v>161</v>
      </c>
      <c r="AC723" t="s">
        <v>155</v>
      </c>
      <c r="AD723" t="s">
        <v>162</v>
      </c>
      <c r="AE723" t="s">
        <v>1276</v>
      </c>
      <c r="AF723" t="s">
        <v>1277</v>
      </c>
      <c r="AG723" t="s">
        <v>1278</v>
      </c>
    </row>
    <row r="724" spans="1:34" x14ac:dyDescent="0.25">
      <c r="A724">
        <v>17265</v>
      </c>
      <c r="B724" t="s">
        <v>246</v>
      </c>
      <c r="C724" t="s">
        <v>252</v>
      </c>
      <c r="D724" t="s">
        <v>258</v>
      </c>
      <c r="E724" t="s">
        <v>422</v>
      </c>
      <c r="F724" t="s">
        <v>117</v>
      </c>
      <c r="G724" t="s">
        <v>105</v>
      </c>
      <c r="H724" s="2">
        <v>1800</v>
      </c>
      <c r="I724" s="2">
        <v>1800</v>
      </c>
      <c r="J724" s="2">
        <v>1930.85</v>
      </c>
      <c r="K724">
        <v>0</v>
      </c>
      <c r="L724">
        <v>0</v>
      </c>
      <c r="M724">
        <v>0</v>
      </c>
      <c r="N724" s="2">
        <v>1930.85</v>
      </c>
      <c r="O724">
        <v>1930.85</v>
      </c>
      <c r="P724" s="1">
        <v>45148</v>
      </c>
      <c r="Q724" s="1">
        <v>45140</v>
      </c>
      <c r="R724" s="1">
        <v>45667</v>
      </c>
      <c r="S724" s="1">
        <v>45667</v>
      </c>
      <c r="T724">
        <v>45663</v>
      </c>
      <c r="U724">
        <v>45664</v>
      </c>
      <c r="V724">
        <v>45664</v>
      </c>
      <c r="W724" t="s">
        <v>155</v>
      </c>
      <c r="X724" t="s">
        <v>221</v>
      </c>
      <c r="Y724">
        <v>13131</v>
      </c>
      <c r="Z724" t="s">
        <v>160</v>
      </c>
      <c r="AA724">
        <v>2</v>
      </c>
      <c r="AB724" t="s">
        <v>161</v>
      </c>
      <c r="AC724" t="s">
        <v>155</v>
      </c>
      <c r="AD724" t="s">
        <v>162</v>
      </c>
      <c r="AE724" t="s">
        <v>1276</v>
      </c>
      <c r="AF724" t="s">
        <v>1277</v>
      </c>
      <c r="AG724" t="s">
        <v>1278</v>
      </c>
    </row>
    <row r="725" spans="1:34" x14ac:dyDescent="0.25">
      <c r="A725">
        <v>16177</v>
      </c>
      <c r="B725" t="s">
        <v>246</v>
      </c>
      <c r="C725" t="s">
        <v>252</v>
      </c>
      <c r="D725" t="s">
        <v>259</v>
      </c>
      <c r="E725" t="s">
        <v>260</v>
      </c>
      <c r="F725" t="s">
        <v>117</v>
      </c>
      <c r="G725" t="s">
        <v>108</v>
      </c>
      <c r="H725" s="2">
        <v>1290</v>
      </c>
      <c r="I725" s="2">
        <v>1290</v>
      </c>
      <c r="J725" s="2">
        <v>1403.91</v>
      </c>
      <c r="K725">
        <v>0</v>
      </c>
      <c r="L725">
        <v>0</v>
      </c>
      <c r="M725">
        <v>0</v>
      </c>
      <c r="N725" s="2">
        <v>1403.91</v>
      </c>
      <c r="P725" s="1">
        <v>45063</v>
      </c>
      <c r="Q725" s="1">
        <v>45054</v>
      </c>
      <c r="R725" s="1">
        <v>45667</v>
      </c>
      <c r="S725" s="1">
        <v>45667</v>
      </c>
      <c r="W725" t="s">
        <v>155</v>
      </c>
      <c r="X725" t="s">
        <v>191</v>
      </c>
      <c r="Z725" t="s">
        <v>160</v>
      </c>
      <c r="AA725">
        <v>2</v>
      </c>
      <c r="AB725" t="s">
        <v>161</v>
      </c>
      <c r="AC725" t="s">
        <v>155</v>
      </c>
      <c r="AD725" t="s">
        <v>162</v>
      </c>
      <c r="AE725" t="s">
        <v>1276</v>
      </c>
      <c r="AF725" t="s">
        <v>1277</v>
      </c>
      <c r="AG725" t="s">
        <v>1278</v>
      </c>
    </row>
    <row r="726" spans="1:34" x14ac:dyDescent="0.25">
      <c r="A726">
        <v>16607</v>
      </c>
      <c r="B726" t="s">
        <v>246</v>
      </c>
      <c r="C726" t="s">
        <v>1</v>
      </c>
      <c r="D726" t="s">
        <v>201</v>
      </c>
      <c r="E726" t="s">
        <v>290</v>
      </c>
      <c r="F726" t="s">
        <v>117</v>
      </c>
      <c r="G726" t="s">
        <v>111</v>
      </c>
      <c r="H726" s="2">
        <v>1000</v>
      </c>
      <c r="I726" s="2">
        <v>1000</v>
      </c>
      <c r="J726" s="2">
        <v>1088.3</v>
      </c>
      <c r="K726">
        <v>0</v>
      </c>
      <c r="L726">
        <v>0</v>
      </c>
      <c r="M726">
        <v>0</v>
      </c>
      <c r="N726" s="2">
        <v>1088.3</v>
      </c>
      <c r="P726" s="1">
        <v>45083</v>
      </c>
      <c r="Q726" s="1">
        <v>45062</v>
      </c>
      <c r="R726" s="1">
        <v>45667</v>
      </c>
      <c r="S726" s="1">
        <v>45667</v>
      </c>
      <c r="W726" t="s">
        <v>155</v>
      </c>
      <c r="X726" t="s">
        <v>191</v>
      </c>
      <c r="Z726" t="s">
        <v>160</v>
      </c>
      <c r="AA726">
        <v>2</v>
      </c>
      <c r="AB726" t="s">
        <v>161</v>
      </c>
      <c r="AC726" t="s">
        <v>155</v>
      </c>
      <c r="AD726" t="s">
        <v>162</v>
      </c>
      <c r="AE726" t="s">
        <v>1276</v>
      </c>
      <c r="AF726" t="s">
        <v>1277</v>
      </c>
      <c r="AG726" t="s">
        <v>1278</v>
      </c>
    </row>
    <row r="727" spans="1:34" x14ac:dyDescent="0.25">
      <c r="A727">
        <v>16083</v>
      </c>
      <c r="B727" t="s">
        <v>246</v>
      </c>
      <c r="C727" t="s">
        <v>1</v>
      </c>
      <c r="D727" t="s">
        <v>249</v>
      </c>
      <c r="E727" t="s">
        <v>250</v>
      </c>
      <c r="F727" t="s">
        <v>117</v>
      </c>
      <c r="G727" t="s">
        <v>108</v>
      </c>
      <c r="H727" s="2">
        <v>2400</v>
      </c>
      <c r="I727" s="2">
        <v>2400</v>
      </c>
      <c r="J727" s="2">
        <v>2611.92</v>
      </c>
      <c r="K727">
        <v>0</v>
      </c>
      <c r="L727">
        <v>0</v>
      </c>
      <c r="M727">
        <v>0</v>
      </c>
      <c r="N727" s="2">
        <v>2611.92</v>
      </c>
      <c r="O727">
        <v>2611.92</v>
      </c>
      <c r="P727" s="1">
        <v>45056</v>
      </c>
      <c r="Q727" s="1">
        <v>45052</v>
      </c>
      <c r="R727" s="1">
        <v>45667</v>
      </c>
      <c r="S727" s="1">
        <v>45667</v>
      </c>
      <c r="T727">
        <v>45659</v>
      </c>
      <c r="U727">
        <v>45660</v>
      </c>
      <c r="V727">
        <v>45660</v>
      </c>
      <c r="W727" t="s">
        <v>155</v>
      </c>
      <c r="X727" t="s">
        <v>221</v>
      </c>
      <c r="Y727">
        <v>13123</v>
      </c>
      <c r="Z727" t="s">
        <v>160</v>
      </c>
      <c r="AA727">
        <v>2</v>
      </c>
      <c r="AB727" t="s">
        <v>161</v>
      </c>
      <c r="AC727" t="s">
        <v>155</v>
      </c>
      <c r="AD727" t="s">
        <v>162</v>
      </c>
      <c r="AE727" t="s">
        <v>1276</v>
      </c>
      <c r="AF727" t="s">
        <v>1277</v>
      </c>
      <c r="AG727" t="s">
        <v>1278</v>
      </c>
    </row>
    <row r="728" spans="1:34" x14ac:dyDescent="0.25">
      <c r="A728">
        <v>29822</v>
      </c>
      <c r="B728" t="s">
        <v>246</v>
      </c>
      <c r="C728" t="s">
        <v>1</v>
      </c>
      <c r="D728" t="s">
        <v>788</v>
      </c>
      <c r="E728" t="s">
        <v>1329</v>
      </c>
      <c r="F728" t="s">
        <v>117</v>
      </c>
      <c r="G728" t="s">
        <v>93</v>
      </c>
      <c r="H728" s="2">
        <v>1650</v>
      </c>
      <c r="I728" s="2">
        <v>1650</v>
      </c>
      <c r="J728" s="2">
        <v>1667.82</v>
      </c>
      <c r="K728">
        <v>0</v>
      </c>
      <c r="L728">
        <v>0</v>
      </c>
      <c r="M728">
        <v>0</v>
      </c>
      <c r="N728" s="2">
        <v>1667.82</v>
      </c>
      <c r="O728">
        <v>1667.82</v>
      </c>
      <c r="P728" s="1">
        <v>45613</v>
      </c>
      <c r="Q728" s="1">
        <v>45608</v>
      </c>
      <c r="R728" s="1">
        <v>45667</v>
      </c>
      <c r="S728" s="1">
        <v>45667</v>
      </c>
      <c r="T728">
        <v>45660</v>
      </c>
      <c r="U728">
        <v>45663</v>
      </c>
      <c r="V728">
        <v>45663</v>
      </c>
      <c r="W728" t="s">
        <v>155</v>
      </c>
      <c r="X728" t="s">
        <v>221</v>
      </c>
      <c r="Y728">
        <v>13176</v>
      </c>
      <c r="Z728" t="s">
        <v>160</v>
      </c>
      <c r="AA728">
        <v>2</v>
      </c>
      <c r="AB728" t="s">
        <v>1037</v>
      </c>
      <c r="AC728" t="s">
        <v>155</v>
      </c>
      <c r="AD728" t="s">
        <v>162</v>
      </c>
      <c r="AE728" t="s">
        <v>1276</v>
      </c>
      <c r="AF728" t="s">
        <v>1277</v>
      </c>
      <c r="AG728" t="s">
        <v>1278</v>
      </c>
    </row>
    <row r="729" spans="1:34" x14ac:dyDescent="0.25">
      <c r="A729">
        <v>29770</v>
      </c>
      <c r="B729" t="s">
        <v>246</v>
      </c>
      <c r="C729" t="s">
        <v>1</v>
      </c>
      <c r="D729" t="s">
        <v>807</v>
      </c>
      <c r="E729" t="s">
        <v>1327</v>
      </c>
      <c r="F729" t="s">
        <v>117</v>
      </c>
      <c r="G729" t="s">
        <v>164</v>
      </c>
      <c r="H729" s="2">
        <v>4000</v>
      </c>
      <c r="I729" s="2">
        <v>4000</v>
      </c>
      <c r="J729" s="2">
        <v>4043.2</v>
      </c>
      <c r="K729">
        <v>0</v>
      </c>
      <c r="L729">
        <v>0</v>
      </c>
      <c r="M729">
        <v>0</v>
      </c>
      <c r="N729" s="2">
        <v>4043.2</v>
      </c>
      <c r="P729" s="1">
        <v>45624</v>
      </c>
      <c r="Q729" s="1">
        <v>45603</v>
      </c>
      <c r="R729" s="1">
        <v>45672</v>
      </c>
      <c r="S729" s="1">
        <v>45672</v>
      </c>
      <c r="W729" t="s">
        <v>155</v>
      </c>
      <c r="X729" t="s">
        <v>191</v>
      </c>
      <c r="Z729" t="s">
        <v>160</v>
      </c>
      <c r="AA729">
        <v>2</v>
      </c>
      <c r="AB729" t="s">
        <v>1037</v>
      </c>
      <c r="AC729" t="s">
        <v>155</v>
      </c>
      <c r="AD729" t="s">
        <v>162</v>
      </c>
      <c r="AE729" t="s">
        <v>1276</v>
      </c>
      <c r="AF729" t="s">
        <v>1277</v>
      </c>
      <c r="AG729" t="s">
        <v>1278</v>
      </c>
    </row>
    <row r="730" spans="1:34" x14ac:dyDescent="0.25">
      <c r="A730">
        <v>25017</v>
      </c>
      <c r="B730" t="s">
        <v>246</v>
      </c>
      <c r="C730" t="s">
        <v>1</v>
      </c>
      <c r="D730" t="s">
        <v>790</v>
      </c>
      <c r="E730" t="s">
        <v>1115</v>
      </c>
      <c r="F730" t="s">
        <v>117</v>
      </c>
      <c r="G730" t="s">
        <v>99</v>
      </c>
      <c r="H730" s="2">
        <v>5000</v>
      </c>
      <c r="I730" s="2">
        <v>5000</v>
      </c>
      <c r="J730" s="2">
        <v>5264.6</v>
      </c>
      <c r="K730">
        <v>0</v>
      </c>
      <c r="L730">
        <v>0</v>
      </c>
      <c r="M730">
        <v>0</v>
      </c>
      <c r="N730" s="2">
        <v>5264.6</v>
      </c>
      <c r="P730" s="1">
        <v>45435</v>
      </c>
      <c r="Q730" s="1">
        <v>45423</v>
      </c>
      <c r="R730" s="1">
        <v>45672</v>
      </c>
      <c r="S730" s="1">
        <v>45672</v>
      </c>
      <c r="W730" t="s">
        <v>155</v>
      </c>
      <c r="X730" t="s">
        <v>191</v>
      </c>
      <c r="Z730" t="s">
        <v>160</v>
      </c>
      <c r="AA730">
        <v>2</v>
      </c>
      <c r="AB730" t="s">
        <v>1037</v>
      </c>
      <c r="AC730" t="s">
        <v>155</v>
      </c>
      <c r="AD730" t="s">
        <v>162</v>
      </c>
      <c r="AE730" t="s">
        <v>1276</v>
      </c>
      <c r="AF730" t="s">
        <v>1277</v>
      </c>
      <c r="AG730" t="s">
        <v>1278</v>
      </c>
    </row>
    <row r="731" spans="1:34" x14ac:dyDescent="0.25">
      <c r="A731">
        <v>16284</v>
      </c>
      <c r="B731" t="s">
        <v>246</v>
      </c>
      <c r="C731" t="s">
        <v>1</v>
      </c>
      <c r="D731" t="s">
        <v>199</v>
      </c>
      <c r="E731" t="s">
        <v>292</v>
      </c>
      <c r="F731" t="s">
        <v>117</v>
      </c>
      <c r="G731" t="s">
        <v>111</v>
      </c>
      <c r="H731" s="2">
        <v>3000</v>
      </c>
      <c r="I731" s="2">
        <v>3000</v>
      </c>
      <c r="J731" s="2">
        <v>3264.9</v>
      </c>
      <c r="K731">
        <v>0</v>
      </c>
      <c r="L731">
        <v>0</v>
      </c>
      <c r="M731">
        <v>0</v>
      </c>
      <c r="N731" s="2">
        <v>3264.9</v>
      </c>
      <c r="P731" s="1">
        <v>45077</v>
      </c>
      <c r="Q731" s="1">
        <v>45062</v>
      </c>
      <c r="R731" s="1">
        <v>45672</v>
      </c>
      <c r="S731" s="1">
        <v>45672</v>
      </c>
      <c r="W731" t="s">
        <v>155</v>
      </c>
      <c r="X731" t="s">
        <v>191</v>
      </c>
      <c r="Z731" t="s">
        <v>160</v>
      </c>
      <c r="AA731">
        <v>2</v>
      </c>
      <c r="AB731" t="s">
        <v>161</v>
      </c>
      <c r="AC731" t="s">
        <v>155</v>
      </c>
      <c r="AD731" t="s">
        <v>162</v>
      </c>
      <c r="AE731" t="s">
        <v>1276</v>
      </c>
      <c r="AF731" t="s">
        <v>1277</v>
      </c>
      <c r="AG731" t="s">
        <v>1278</v>
      </c>
    </row>
    <row r="732" spans="1:34" x14ac:dyDescent="0.25">
      <c r="A732">
        <v>18134</v>
      </c>
      <c r="B732" t="s">
        <v>246</v>
      </c>
      <c r="C732" t="s">
        <v>1</v>
      </c>
      <c r="D732" t="s">
        <v>198</v>
      </c>
      <c r="E732" t="s">
        <v>965</v>
      </c>
      <c r="F732" t="s">
        <v>117</v>
      </c>
      <c r="G732" t="s">
        <v>104</v>
      </c>
      <c r="H732" s="2">
        <v>3000</v>
      </c>
      <c r="I732" s="2">
        <v>3000</v>
      </c>
      <c r="J732" s="2">
        <v>3214.84</v>
      </c>
      <c r="K732">
        <v>0</v>
      </c>
      <c r="L732">
        <v>0</v>
      </c>
      <c r="M732">
        <v>0</v>
      </c>
      <c r="N732" s="2">
        <v>3214.84</v>
      </c>
      <c r="P732" s="1">
        <v>45190</v>
      </c>
      <c r="Q732" s="1">
        <v>45172</v>
      </c>
      <c r="R732" s="1">
        <v>45677</v>
      </c>
      <c r="S732" s="1">
        <v>45677</v>
      </c>
      <c r="W732" t="s">
        <v>155</v>
      </c>
      <c r="X732" t="s">
        <v>191</v>
      </c>
      <c r="Z732" t="s">
        <v>160</v>
      </c>
      <c r="AA732">
        <v>2</v>
      </c>
      <c r="AB732" t="s">
        <v>161</v>
      </c>
      <c r="AC732" t="s">
        <v>155</v>
      </c>
      <c r="AD732" t="s">
        <v>162</v>
      </c>
      <c r="AE732" t="s">
        <v>1276</v>
      </c>
      <c r="AF732" t="s">
        <v>1277</v>
      </c>
      <c r="AG732" t="s">
        <v>1278</v>
      </c>
    </row>
    <row r="733" spans="1:34" x14ac:dyDescent="0.25">
      <c r="A733">
        <v>18144</v>
      </c>
      <c r="B733" t="s">
        <v>246</v>
      </c>
      <c r="C733" t="s">
        <v>1</v>
      </c>
      <c r="D733" t="s">
        <v>198</v>
      </c>
      <c r="E733" t="s">
        <v>965</v>
      </c>
      <c r="F733" t="s">
        <v>117</v>
      </c>
      <c r="G733" t="s">
        <v>210</v>
      </c>
      <c r="H733" s="2">
        <v>50000</v>
      </c>
      <c r="I733" s="2">
        <v>50000</v>
      </c>
      <c r="J733" s="2">
        <v>53580.58</v>
      </c>
      <c r="K733">
        <v>0</v>
      </c>
      <c r="L733">
        <v>0</v>
      </c>
      <c r="M733">
        <v>0</v>
      </c>
      <c r="N733" s="2">
        <v>53580.58</v>
      </c>
      <c r="O733">
        <v>0</v>
      </c>
      <c r="P733" s="1">
        <v>45190</v>
      </c>
      <c r="Q733" s="1">
        <v>45172</v>
      </c>
      <c r="R733" s="1">
        <v>45677</v>
      </c>
      <c r="S733" s="1">
        <v>45677</v>
      </c>
      <c r="W733" t="s">
        <v>155</v>
      </c>
      <c r="X733" t="s">
        <v>191</v>
      </c>
      <c r="Z733" t="s">
        <v>160</v>
      </c>
      <c r="AA733">
        <v>2</v>
      </c>
      <c r="AB733" t="s">
        <v>161</v>
      </c>
      <c r="AC733" t="s">
        <v>155</v>
      </c>
      <c r="AD733" t="s">
        <v>162</v>
      </c>
      <c r="AE733" t="s">
        <v>1276</v>
      </c>
      <c r="AF733" t="s">
        <v>1277</v>
      </c>
      <c r="AG733" t="s">
        <v>1278</v>
      </c>
      <c r="AH733" t="s">
        <v>191</v>
      </c>
    </row>
    <row r="734" spans="1:34" x14ac:dyDescent="0.25">
      <c r="A734">
        <v>19529</v>
      </c>
      <c r="B734" t="s">
        <v>246</v>
      </c>
      <c r="C734" t="s">
        <v>252</v>
      </c>
      <c r="D734" t="s">
        <v>272</v>
      </c>
      <c r="E734" t="s">
        <v>668</v>
      </c>
      <c r="F734" t="s">
        <v>117</v>
      </c>
      <c r="G734" t="s">
        <v>105</v>
      </c>
      <c r="H734" s="2">
        <v>3000</v>
      </c>
      <c r="I734" s="2">
        <v>3000</v>
      </c>
      <c r="J734" s="2">
        <v>3209.51</v>
      </c>
      <c r="K734">
        <v>0</v>
      </c>
      <c r="L734">
        <v>0</v>
      </c>
      <c r="M734">
        <v>0</v>
      </c>
      <c r="N734" s="2">
        <v>3209.51</v>
      </c>
      <c r="P734" s="1">
        <v>45229</v>
      </c>
      <c r="Q734" s="1">
        <v>45220</v>
      </c>
      <c r="R734" s="1">
        <v>45677</v>
      </c>
      <c r="S734" s="1">
        <v>45677</v>
      </c>
      <c r="W734" t="s">
        <v>155</v>
      </c>
      <c r="X734" t="s">
        <v>191</v>
      </c>
      <c r="Z734" t="s">
        <v>160</v>
      </c>
      <c r="AA734">
        <v>2</v>
      </c>
      <c r="AB734" t="s">
        <v>161</v>
      </c>
      <c r="AC734" t="s">
        <v>155</v>
      </c>
      <c r="AD734" t="s">
        <v>162</v>
      </c>
      <c r="AE734" t="s">
        <v>1276</v>
      </c>
      <c r="AF734" t="s">
        <v>1277</v>
      </c>
      <c r="AG734" t="s">
        <v>1278</v>
      </c>
    </row>
    <row r="735" spans="1:34" x14ac:dyDescent="0.25">
      <c r="A735">
        <v>19458</v>
      </c>
      <c r="B735" t="s">
        <v>246</v>
      </c>
      <c r="C735" t="s">
        <v>252</v>
      </c>
      <c r="D735" t="s">
        <v>262</v>
      </c>
      <c r="E735" t="s">
        <v>613</v>
      </c>
      <c r="F735" t="s">
        <v>117</v>
      </c>
      <c r="G735" t="s">
        <v>98</v>
      </c>
      <c r="H735" s="2">
        <v>1000</v>
      </c>
      <c r="I735" s="2">
        <v>1000</v>
      </c>
      <c r="J735" s="2">
        <v>1069.8399999999999</v>
      </c>
      <c r="K735">
        <v>0</v>
      </c>
      <c r="L735">
        <v>0</v>
      </c>
      <c r="M735">
        <v>0</v>
      </c>
      <c r="N735" s="2">
        <v>1069.8399999999999</v>
      </c>
      <c r="P735" s="1">
        <v>45218</v>
      </c>
      <c r="Q735" s="1">
        <v>45211</v>
      </c>
      <c r="R735" s="1">
        <v>45677</v>
      </c>
      <c r="S735" s="1">
        <v>45677</v>
      </c>
      <c r="W735" t="s">
        <v>155</v>
      </c>
      <c r="X735" t="s">
        <v>191</v>
      </c>
      <c r="Z735" t="s">
        <v>160</v>
      </c>
      <c r="AA735">
        <v>2</v>
      </c>
      <c r="AB735" t="s">
        <v>161</v>
      </c>
      <c r="AC735" t="s">
        <v>155</v>
      </c>
      <c r="AD735" t="s">
        <v>162</v>
      </c>
      <c r="AE735" t="s">
        <v>1276</v>
      </c>
      <c r="AF735" t="s">
        <v>1277</v>
      </c>
      <c r="AG735" t="s">
        <v>1278</v>
      </c>
    </row>
    <row r="736" spans="1:34" x14ac:dyDescent="0.25">
      <c r="A736">
        <v>23239</v>
      </c>
      <c r="B736" t="s">
        <v>246</v>
      </c>
      <c r="C736" t="s">
        <v>1</v>
      </c>
      <c r="D736" t="s">
        <v>833</v>
      </c>
      <c r="E736" t="s">
        <v>928</v>
      </c>
      <c r="F736" t="s">
        <v>117</v>
      </c>
      <c r="G736" t="s">
        <v>99</v>
      </c>
      <c r="H736" s="2">
        <v>4000</v>
      </c>
      <c r="I736" s="2">
        <v>4000</v>
      </c>
      <c r="J736" s="2">
        <v>4240.42</v>
      </c>
      <c r="K736">
        <v>0</v>
      </c>
      <c r="L736">
        <v>0</v>
      </c>
      <c r="M736">
        <v>0</v>
      </c>
      <c r="N736" s="2">
        <v>4240.42</v>
      </c>
      <c r="O736">
        <v>4240.42</v>
      </c>
      <c r="P736" s="1">
        <v>45345</v>
      </c>
      <c r="Q736" s="1">
        <v>45337</v>
      </c>
      <c r="R736" s="1">
        <v>45677</v>
      </c>
      <c r="S736" s="1">
        <v>45677</v>
      </c>
      <c r="T736">
        <v>45663</v>
      </c>
      <c r="U736">
        <v>45664</v>
      </c>
      <c r="V736">
        <v>45664</v>
      </c>
      <c r="W736" t="s">
        <v>155</v>
      </c>
      <c r="X736" t="s">
        <v>221</v>
      </c>
      <c r="Y736">
        <v>13148</v>
      </c>
      <c r="Z736" t="s">
        <v>160</v>
      </c>
      <c r="AA736">
        <v>2</v>
      </c>
      <c r="AB736" t="s">
        <v>161</v>
      </c>
      <c r="AC736" t="s">
        <v>155</v>
      </c>
      <c r="AD736" t="s">
        <v>162</v>
      </c>
      <c r="AE736" t="s">
        <v>1276</v>
      </c>
      <c r="AF736" t="s">
        <v>1277</v>
      </c>
      <c r="AG736" t="s">
        <v>1278</v>
      </c>
    </row>
    <row r="737" spans="1:34" x14ac:dyDescent="0.25">
      <c r="A737">
        <v>23653</v>
      </c>
      <c r="B737" t="s">
        <v>246</v>
      </c>
      <c r="C737" t="s">
        <v>252</v>
      </c>
      <c r="D737" t="s">
        <v>724</v>
      </c>
      <c r="E737" t="s">
        <v>953</v>
      </c>
      <c r="F737" t="s">
        <v>117</v>
      </c>
      <c r="G737" t="s">
        <v>97</v>
      </c>
      <c r="H737" s="2">
        <v>9340</v>
      </c>
      <c r="I737" s="2">
        <v>9340</v>
      </c>
      <c r="J737" s="2">
        <v>9874.7199999999993</v>
      </c>
      <c r="K737">
        <v>0</v>
      </c>
      <c r="L737">
        <v>0</v>
      </c>
      <c r="M737">
        <v>0</v>
      </c>
      <c r="N737" s="2">
        <v>9874.7199999999993</v>
      </c>
      <c r="P737" s="1">
        <v>45371</v>
      </c>
      <c r="Q737" s="1">
        <v>45355</v>
      </c>
      <c r="R737" s="1">
        <v>45677</v>
      </c>
      <c r="S737" s="1">
        <v>45677</v>
      </c>
      <c r="W737" t="s">
        <v>155</v>
      </c>
      <c r="X737" t="s">
        <v>191</v>
      </c>
      <c r="Z737" t="s">
        <v>160</v>
      </c>
      <c r="AA737">
        <v>2</v>
      </c>
      <c r="AB737" t="s">
        <v>161</v>
      </c>
      <c r="AC737" t="s">
        <v>155</v>
      </c>
      <c r="AD737" t="s">
        <v>162</v>
      </c>
      <c r="AE737" t="s">
        <v>1276</v>
      </c>
      <c r="AF737" t="s">
        <v>1277</v>
      </c>
      <c r="AG737" t="s">
        <v>1278</v>
      </c>
    </row>
    <row r="738" spans="1:34" x14ac:dyDescent="0.25">
      <c r="A738">
        <v>25362</v>
      </c>
      <c r="B738" t="s">
        <v>246</v>
      </c>
      <c r="C738" t="s">
        <v>252</v>
      </c>
      <c r="D738" t="s">
        <v>731</v>
      </c>
      <c r="E738" t="s">
        <v>1152</v>
      </c>
      <c r="F738" t="s">
        <v>117</v>
      </c>
      <c r="G738" t="s">
        <v>98</v>
      </c>
      <c r="H738" s="2">
        <v>800</v>
      </c>
      <c r="I738" s="2">
        <v>800</v>
      </c>
      <c r="J738" s="2">
        <v>838.01</v>
      </c>
      <c r="K738">
        <v>0</v>
      </c>
      <c r="L738">
        <v>0</v>
      </c>
      <c r="M738">
        <v>0</v>
      </c>
      <c r="N738" s="2">
        <v>838.01</v>
      </c>
      <c r="P738" s="1">
        <v>45474</v>
      </c>
      <c r="Q738" s="1">
        <v>45460</v>
      </c>
      <c r="R738" s="1">
        <v>45677</v>
      </c>
      <c r="S738" s="1">
        <v>45677</v>
      </c>
      <c r="W738" t="s">
        <v>155</v>
      </c>
      <c r="X738" t="s">
        <v>191</v>
      </c>
      <c r="Z738" t="s">
        <v>160</v>
      </c>
      <c r="AA738">
        <v>2</v>
      </c>
      <c r="AB738" t="s">
        <v>1037</v>
      </c>
      <c r="AC738" t="s">
        <v>155</v>
      </c>
      <c r="AD738" t="s">
        <v>162</v>
      </c>
      <c r="AE738" t="s">
        <v>1276</v>
      </c>
      <c r="AF738" t="s">
        <v>1277</v>
      </c>
      <c r="AG738" t="s">
        <v>1278</v>
      </c>
    </row>
    <row r="739" spans="1:34" x14ac:dyDescent="0.25">
      <c r="A739">
        <v>28922</v>
      </c>
      <c r="B739" t="s">
        <v>246</v>
      </c>
      <c r="C739" t="s">
        <v>1</v>
      </c>
      <c r="D739" t="s">
        <v>803</v>
      </c>
      <c r="E739" t="s">
        <v>1261</v>
      </c>
      <c r="F739" t="s">
        <v>117</v>
      </c>
      <c r="G739" t="s">
        <v>92</v>
      </c>
      <c r="H739" s="2">
        <v>1647.62</v>
      </c>
      <c r="I739" s="2">
        <v>1647.62</v>
      </c>
      <c r="J739" s="2">
        <v>1686.82</v>
      </c>
      <c r="K739">
        <v>0</v>
      </c>
      <c r="L739">
        <v>0</v>
      </c>
      <c r="M739">
        <v>0</v>
      </c>
      <c r="N739" s="2">
        <v>1686.82</v>
      </c>
      <c r="P739" s="1">
        <v>45555</v>
      </c>
      <c r="Q739" s="1">
        <v>45554</v>
      </c>
      <c r="R739" s="1">
        <v>45677</v>
      </c>
      <c r="S739" s="1">
        <v>45677</v>
      </c>
      <c r="W739" t="s">
        <v>155</v>
      </c>
      <c r="X739" t="s">
        <v>191</v>
      </c>
      <c r="Z739" t="s">
        <v>160</v>
      </c>
      <c r="AA739">
        <v>2</v>
      </c>
      <c r="AB739" t="s">
        <v>1037</v>
      </c>
      <c r="AC739" t="s">
        <v>155</v>
      </c>
      <c r="AD739" t="s">
        <v>162</v>
      </c>
      <c r="AE739" t="s">
        <v>1276</v>
      </c>
      <c r="AF739" t="s">
        <v>1277</v>
      </c>
      <c r="AG739" t="s">
        <v>1278</v>
      </c>
    </row>
    <row r="740" spans="1:34" x14ac:dyDescent="0.25">
      <c r="A740">
        <v>25423</v>
      </c>
      <c r="B740" t="s">
        <v>246</v>
      </c>
      <c r="C740" t="s">
        <v>252</v>
      </c>
      <c r="D740" t="s">
        <v>735</v>
      </c>
      <c r="E740" t="s">
        <v>1151</v>
      </c>
      <c r="F740" t="s">
        <v>117</v>
      </c>
      <c r="G740" t="s">
        <v>98</v>
      </c>
      <c r="H740" s="2">
        <v>800</v>
      </c>
      <c r="I740" s="2">
        <v>800</v>
      </c>
      <c r="J740" s="2">
        <v>838.01</v>
      </c>
      <c r="K740">
        <v>0</v>
      </c>
      <c r="L740">
        <v>0</v>
      </c>
      <c r="M740">
        <v>0</v>
      </c>
      <c r="N740" s="2">
        <v>838.01</v>
      </c>
      <c r="P740" s="1">
        <v>45476</v>
      </c>
      <c r="Q740" s="1">
        <v>45468</v>
      </c>
      <c r="R740" s="1">
        <v>45677</v>
      </c>
      <c r="S740" s="1">
        <v>45677</v>
      </c>
      <c r="W740" t="s">
        <v>155</v>
      </c>
      <c r="X740" t="s">
        <v>191</v>
      </c>
      <c r="Z740" t="s">
        <v>160</v>
      </c>
      <c r="AA740">
        <v>2</v>
      </c>
      <c r="AB740" t="s">
        <v>1037</v>
      </c>
      <c r="AC740" t="s">
        <v>155</v>
      </c>
      <c r="AD740" t="s">
        <v>162</v>
      </c>
      <c r="AE740" t="s">
        <v>1276</v>
      </c>
      <c r="AF740" t="s">
        <v>1277</v>
      </c>
      <c r="AG740" t="s">
        <v>1278</v>
      </c>
    </row>
    <row r="741" spans="1:34" x14ac:dyDescent="0.25">
      <c r="A741">
        <v>25463</v>
      </c>
      <c r="B741" t="s">
        <v>246</v>
      </c>
      <c r="C741" t="s">
        <v>1</v>
      </c>
      <c r="D741" t="s">
        <v>839</v>
      </c>
      <c r="E741" t="s">
        <v>1148</v>
      </c>
      <c r="F741" t="s">
        <v>117</v>
      </c>
      <c r="G741" t="s">
        <v>95</v>
      </c>
      <c r="H741" s="2">
        <v>6600</v>
      </c>
      <c r="I741" s="2">
        <v>6600</v>
      </c>
      <c r="J741" s="2">
        <v>6913.62</v>
      </c>
      <c r="K741">
        <v>0</v>
      </c>
      <c r="L741">
        <v>0</v>
      </c>
      <c r="M741">
        <v>0</v>
      </c>
      <c r="N741" s="2">
        <v>6913.62</v>
      </c>
      <c r="P741" s="1">
        <v>45476</v>
      </c>
      <c r="Q741" s="1">
        <v>45469</v>
      </c>
      <c r="R741" s="1">
        <v>45677</v>
      </c>
      <c r="S741" s="1">
        <v>45677</v>
      </c>
      <c r="W741" t="s">
        <v>155</v>
      </c>
      <c r="X741" t="s">
        <v>191</v>
      </c>
      <c r="Z741" t="s">
        <v>160</v>
      </c>
      <c r="AA741">
        <v>2</v>
      </c>
      <c r="AB741" t="s">
        <v>1037</v>
      </c>
      <c r="AC741" t="s">
        <v>155</v>
      </c>
      <c r="AD741" t="s">
        <v>162</v>
      </c>
      <c r="AE741" t="s">
        <v>1276</v>
      </c>
      <c r="AF741" t="s">
        <v>1277</v>
      </c>
      <c r="AG741" t="s">
        <v>1278</v>
      </c>
    </row>
    <row r="742" spans="1:34" x14ac:dyDescent="0.25">
      <c r="A742">
        <v>24595</v>
      </c>
      <c r="B742" t="s">
        <v>246</v>
      </c>
      <c r="C742" t="s">
        <v>252</v>
      </c>
      <c r="D742" t="s">
        <v>730</v>
      </c>
      <c r="E742" t="s">
        <v>1035</v>
      </c>
      <c r="F742" t="s">
        <v>117</v>
      </c>
      <c r="G742" t="s">
        <v>97</v>
      </c>
      <c r="H742" s="2">
        <v>2500</v>
      </c>
      <c r="I742" s="2">
        <v>2500</v>
      </c>
      <c r="J742" s="2">
        <v>2639.66</v>
      </c>
      <c r="K742">
        <v>0</v>
      </c>
      <c r="L742">
        <v>0</v>
      </c>
      <c r="M742">
        <v>0</v>
      </c>
      <c r="N742" s="2">
        <v>2639.66</v>
      </c>
      <c r="P742" s="1">
        <v>45406</v>
      </c>
      <c r="Q742" s="1">
        <v>45401</v>
      </c>
      <c r="R742" s="1">
        <v>45682</v>
      </c>
      <c r="S742" s="1">
        <v>45682</v>
      </c>
      <c r="W742" t="s">
        <v>155</v>
      </c>
      <c r="X742" t="s">
        <v>191</v>
      </c>
      <c r="Z742" t="s">
        <v>160</v>
      </c>
      <c r="AA742">
        <v>2</v>
      </c>
      <c r="AB742" t="s">
        <v>1037</v>
      </c>
      <c r="AC742" t="s">
        <v>155</v>
      </c>
      <c r="AD742" t="s">
        <v>162</v>
      </c>
      <c r="AE742" t="s">
        <v>1276</v>
      </c>
      <c r="AF742" t="s">
        <v>1277</v>
      </c>
      <c r="AG742" t="s">
        <v>1278</v>
      </c>
    </row>
    <row r="743" spans="1:34" x14ac:dyDescent="0.25">
      <c r="A743">
        <v>30329</v>
      </c>
      <c r="B743" t="s">
        <v>246</v>
      </c>
      <c r="C743" t="s">
        <v>1</v>
      </c>
      <c r="D743" t="s">
        <v>827</v>
      </c>
      <c r="E743" t="s">
        <v>1341</v>
      </c>
      <c r="F743" t="s">
        <v>117</v>
      </c>
      <c r="G743" t="s">
        <v>93</v>
      </c>
      <c r="H743" s="2">
        <v>580</v>
      </c>
      <c r="I743" s="2">
        <v>580</v>
      </c>
      <c r="J743" s="2">
        <v>586.26</v>
      </c>
      <c r="K743">
        <v>0</v>
      </c>
      <c r="L743">
        <v>0</v>
      </c>
      <c r="M743">
        <v>0</v>
      </c>
      <c r="N743" s="2">
        <v>586.26</v>
      </c>
      <c r="P743" s="1">
        <v>45628</v>
      </c>
      <c r="Q743" s="1">
        <v>45617</v>
      </c>
      <c r="R743" s="1">
        <v>45682</v>
      </c>
      <c r="S743" s="1">
        <v>45682</v>
      </c>
      <c r="W743" t="s">
        <v>155</v>
      </c>
      <c r="X743" t="s">
        <v>191</v>
      </c>
      <c r="Z743" t="s">
        <v>160</v>
      </c>
      <c r="AA743">
        <v>2</v>
      </c>
      <c r="AB743" t="s">
        <v>1037</v>
      </c>
      <c r="AC743" t="s">
        <v>155</v>
      </c>
      <c r="AD743" t="s">
        <v>162</v>
      </c>
      <c r="AE743" t="s">
        <v>1276</v>
      </c>
      <c r="AF743" t="s">
        <v>1277</v>
      </c>
      <c r="AG743" t="s">
        <v>1278</v>
      </c>
    </row>
    <row r="744" spans="1:34" x14ac:dyDescent="0.25">
      <c r="A744">
        <v>19261</v>
      </c>
      <c r="B744" t="s">
        <v>246</v>
      </c>
      <c r="C744" t="s">
        <v>1</v>
      </c>
      <c r="D744" t="s">
        <v>285</v>
      </c>
      <c r="E744" t="s">
        <v>615</v>
      </c>
      <c r="F744" t="s">
        <v>117</v>
      </c>
      <c r="G744" t="s">
        <v>104</v>
      </c>
      <c r="H744" s="2">
        <v>4900</v>
      </c>
      <c r="I744" s="2">
        <v>4900</v>
      </c>
      <c r="J744" s="2">
        <v>5250.9</v>
      </c>
      <c r="K744">
        <v>0</v>
      </c>
      <c r="L744">
        <v>0</v>
      </c>
      <c r="M744">
        <v>0</v>
      </c>
      <c r="N744" s="2">
        <v>5250.9</v>
      </c>
      <c r="O744">
        <v>5250.9</v>
      </c>
      <c r="P744" s="1">
        <v>45197</v>
      </c>
      <c r="Q744" s="1">
        <v>45188</v>
      </c>
      <c r="R744" s="1">
        <v>45682</v>
      </c>
      <c r="S744" s="1">
        <v>45682</v>
      </c>
      <c r="T744">
        <v>45643</v>
      </c>
      <c r="U744">
        <v>45644</v>
      </c>
      <c r="V744">
        <v>45644</v>
      </c>
      <c r="W744" t="s">
        <v>155</v>
      </c>
      <c r="X744" t="s">
        <v>221</v>
      </c>
      <c r="Y744">
        <v>13137</v>
      </c>
      <c r="Z744" t="s">
        <v>160</v>
      </c>
      <c r="AA744">
        <v>2</v>
      </c>
      <c r="AB744" t="s">
        <v>161</v>
      </c>
      <c r="AC744" t="s">
        <v>155</v>
      </c>
      <c r="AD744" t="s">
        <v>162</v>
      </c>
      <c r="AE744" t="s">
        <v>1276</v>
      </c>
      <c r="AF744" t="s">
        <v>1277</v>
      </c>
      <c r="AG744" t="s">
        <v>1278</v>
      </c>
    </row>
    <row r="745" spans="1:34" x14ac:dyDescent="0.25">
      <c r="A745">
        <v>21861</v>
      </c>
      <c r="B745" t="s">
        <v>246</v>
      </c>
      <c r="C745" t="s">
        <v>1</v>
      </c>
      <c r="D745" t="s">
        <v>296</v>
      </c>
      <c r="E745" t="s">
        <v>690</v>
      </c>
      <c r="F745" t="s">
        <v>117</v>
      </c>
      <c r="G745" t="s">
        <v>94</v>
      </c>
      <c r="H745" s="2">
        <v>5500</v>
      </c>
      <c r="I745" s="2">
        <v>5500</v>
      </c>
      <c r="J745" s="2">
        <v>5864.03</v>
      </c>
      <c r="K745">
        <v>0</v>
      </c>
      <c r="L745">
        <v>0</v>
      </c>
      <c r="M745">
        <v>0</v>
      </c>
      <c r="N745" s="2">
        <v>5864.03</v>
      </c>
      <c r="P745" s="1">
        <v>45259</v>
      </c>
      <c r="Q745" s="1">
        <v>45240</v>
      </c>
      <c r="R745" s="1">
        <v>45682</v>
      </c>
      <c r="S745" s="1">
        <v>45682</v>
      </c>
      <c r="W745" t="s">
        <v>155</v>
      </c>
      <c r="X745" t="s">
        <v>191</v>
      </c>
      <c r="Z745" t="s">
        <v>160</v>
      </c>
      <c r="AA745">
        <v>2</v>
      </c>
      <c r="AB745" t="s">
        <v>161</v>
      </c>
      <c r="AC745" t="s">
        <v>155</v>
      </c>
      <c r="AD745" t="s">
        <v>162</v>
      </c>
      <c r="AE745" t="s">
        <v>1276</v>
      </c>
      <c r="AF745" t="s">
        <v>1277</v>
      </c>
      <c r="AG745" t="s">
        <v>1278</v>
      </c>
    </row>
    <row r="746" spans="1:34" x14ac:dyDescent="0.25">
      <c r="A746">
        <v>22823</v>
      </c>
      <c r="B746" t="s">
        <v>246</v>
      </c>
      <c r="C746" t="s">
        <v>1</v>
      </c>
      <c r="D746" t="s">
        <v>826</v>
      </c>
      <c r="E746" t="s">
        <v>881</v>
      </c>
      <c r="F746" t="s">
        <v>117</v>
      </c>
      <c r="G746" t="s">
        <v>100</v>
      </c>
      <c r="H746" s="2">
        <v>7000</v>
      </c>
      <c r="I746" s="2">
        <v>7000</v>
      </c>
      <c r="J746" s="2">
        <v>7443.48</v>
      </c>
      <c r="K746">
        <v>0</v>
      </c>
      <c r="L746">
        <v>0</v>
      </c>
      <c r="M746">
        <v>0</v>
      </c>
      <c r="N746" s="2">
        <v>7443.48</v>
      </c>
      <c r="P746" s="1">
        <v>45323</v>
      </c>
      <c r="Q746" s="1">
        <v>45314</v>
      </c>
      <c r="R746" s="1">
        <v>45682</v>
      </c>
      <c r="S746" s="1">
        <v>45682</v>
      </c>
      <c r="W746" t="s">
        <v>155</v>
      </c>
      <c r="X746" t="s">
        <v>191</v>
      </c>
      <c r="Z746" t="s">
        <v>160</v>
      </c>
      <c r="AA746">
        <v>2</v>
      </c>
      <c r="AB746" t="s">
        <v>161</v>
      </c>
      <c r="AC746" t="s">
        <v>155</v>
      </c>
      <c r="AD746" t="s">
        <v>162</v>
      </c>
      <c r="AE746" t="s">
        <v>1276</v>
      </c>
      <c r="AF746" t="s">
        <v>1277</v>
      </c>
      <c r="AG746" t="s">
        <v>1278</v>
      </c>
    </row>
    <row r="747" spans="1:34" x14ac:dyDescent="0.25">
      <c r="A747">
        <v>22803</v>
      </c>
      <c r="B747" t="s">
        <v>246</v>
      </c>
      <c r="C747" t="s">
        <v>1</v>
      </c>
      <c r="D747" t="s">
        <v>826</v>
      </c>
      <c r="E747" t="s">
        <v>881</v>
      </c>
      <c r="F747" t="s">
        <v>117</v>
      </c>
      <c r="G747" t="s">
        <v>208</v>
      </c>
      <c r="H747" s="2">
        <v>30000</v>
      </c>
      <c r="I747" s="2">
        <v>30000</v>
      </c>
      <c r="J747" s="2">
        <v>31900.639999999999</v>
      </c>
      <c r="K747">
        <v>0</v>
      </c>
      <c r="L747">
        <v>0</v>
      </c>
      <c r="M747">
        <v>0</v>
      </c>
      <c r="N747" s="2">
        <v>31900.639999999999</v>
      </c>
      <c r="O747">
        <v>0</v>
      </c>
      <c r="P747" s="1">
        <v>45323</v>
      </c>
      <c r="Q747" s="1">
        <v>45314</v>
      </c>
      <c r="R747" s="1">
        <v>45682</v>
      </c>
      <c r="S747" s="1">
        <v>45682</v>
      </c>
      <c r="W747" t="s">
        <v>155</v>
      </c>
      <c r="X747" t="s">
        <v>191</v>
      </c>
      <c r="Z747" t="s">
        <v>160</v>
      </c>
      <c r="AA747">
        <v>2</v>
      </c>
      <c r="AB747" t="s">
        <v>161</v>
      </c>
      <c r="AC747" t="s">
        <v>155</v>
      </c>
      <c r="AD747" t="s">
        <v>162</v>
      </c>
      <c r="AE747" t="s">
        <v>1276</v>
      </c>
      <c r="AF747" t="s">
        <v>1277</v>
      </c>
      <c r="AG747" t="s">
        <v>1278</v>
      </c>
      <c r="AH747" t="s">
        <v>191</v>
      </c>
    </row>
    <row r="748" spans="1:34" x14ac:dyDescent="0.25">
      <c r="A748">
        <v>22948</v>
      </c>
      <c r="B748" t="s">
        <v>246</v>
      </c>
      <c r="C748" t="s">
        <v>1</v>
      </c>
      <c r="D748" t="s">
        <v>810</v>
      </c>
      <c r="E748" t="s">
        <v>884</v>
      </c>
      <c r="F748" t="s">
        <v>117</v>
      </c>
      <c r="G748" t="s">
        <v>207</v>
      </c>
      <c r="H748" s="2">
        <v>222800</v>
      </c>
      <c r="I748" s="2">
        <v>222800</v>
      </c>
      <c r="J748" s="2">
        <v>236915.43</v>
      </c>
      <c r="K748">
        <v>0</v>
      </c>
      <c r="L748">
        <v>0</v>
      </c>
      <c r="M748">
        <v>0</v>
      </c>
      <c r="N748" s="2">
        <v>236915.43</v>
      </c>
      <c r="O748">
        <v>0</v>
      </c>
      <c r="P748" s="1">
        <v>45323</v>
      </c>
      <c r="Q748" s="1">
        <v>45320</v>
      </c>
      <c r="R748" s="1">
        <v>45687</v>
      </c>
      <c r="S748" s="1">
        <v>45687</v>
      </c>
      <c r="W748" t="s">
        <v>155</v>
      </c>
      <c r="X748" t="s">
        <v>191</v>
      </c>
      <c r="Z748" t="s">
        <v>160</v>
      </c>
      <c r="AA748">
        <v>2</v>
      </c>
      <c r="AB748" t="s">
        <v>161</v>
      </c>
      <c r="AC748" t="s">
        <v>155</v>
      </c>
      <c r="AD748" t="s">
        <v>162</v>
      </c>
      <c r="AE748" t="s">
        <v>1276</v>
      </c>
      <c r="AF748" t="s">
        <v>1277</v>
      </c>
      <c r="AG748" t="s">
        <v>1278</v>
      </c>
      <c r="AH748" t="s">
        <v>191</v>
      </c>
    </row>
    <row r="749" spans="1:34" x14ac:dyDescent="0.25">
      <c r="A749">
        <v>19399</v>
      </c>
      <c r="B749" t="s">
        <v>246</v>
      </c>
      <c r="C749" t="s">
        <v>252</v>
      </c>
      <c r="D749" t="s">
        <v>279</v>
      </c>
      <c r="E749" t="s">
        <v>614</v>
      </c>
      <c r="F749" t="s">
        <v>117</v>
      </c>
      <c r="G749" t="s">
        <v>107</v>
      </c>
      <c r="H749" s="2">
        <v>1080</v>
      </c>
      <c r="I749" s="2">
        <v>1080</v>
      </c>
      <c r="J749" s="2">
        <v>1157.3399999999999</v>
      </c>
      <c r="K749">
        <v>0</v>
      </c>
      <c r="L749">
        <v>0</v>
      </c>
      <c r="M749">
        <v>0</v>
      </c>
      <c r="N749" s="2">
        <v>1157.3399999999999</v>
      </c>
      <c r="P749" s="1">
        <v>45205</v>
      </c>
      <c r="Q749" s="1">
        <v>45197</v>
      </c>
      <c r="R749" s="1">
        <v>45687</v>
      </c>
      <c r="S749" s="1">
        <v>45687</v>
      </c>
      <c r="W749" t="s">
        <v>155</v>
      </c>
      <c r="X749" t="s">
        <v>191</v>
      </c>
      <c r="Z749" t="s">
        <v>160</v>
      </c>
      <c r="AA749">
        <v>2</v>
      </c>
      <c r="AB749" t="s">
        <v>161</v>
      </c>
      <c r="AC749" t="s">
        <v>155</v>
      </c>
      <c r="AD749" t="s">
        <v>162</v>
      </c>
      <c r="AE749" t="s">
        <v>1276</v>
      </c>
      <c r="AF749" t="s">
        <v>1277</v>
      </c>
      <c r="AG749" t="s">
        <v>1278</v>
      </c>
    </row>
    <row r="750" spans="1:34" x14ac:dyDescent="0.25">
      <c r="A750">
        <v>23263</v>
      </c>
      <c r="B750" t="s">
        <v>246</v>
      </c>
      <c r="C750" t="s">
        <v>252</v>
      </c>
      <c r="D750" t="s">
        <v>742</v>
      </c>
      <c r="E750" t="s">
        <v>926</v>
      </c>
      <c r="F750" t="s">
        <v>117</v>
      </c>
      <c r="G750" t="s">
        <v>99</v>
      </c>
      <c r="H750" s="2">
        <v>2300</v>
      </c>
      <c r="I750" s="2">
        <v>2300</v>
      </c>
      <c r="J750" s="2">
        <v>2438.2399999999998</v>
      </c>
      <c r="K750">
        <v>0</v>
      </c>
      <c r="L750">
        <v>0</v>
      </c>
      <c r="M750">
        <v>0</v>
      </c>
      <c r="N750" s="2">
        <v>2438.2399999999998</v>
      </c>
      <c r="P750" s="1">
        <v>45345</v>
      </c>
      <c r="Q750" s="1">
        <v>45331</v>
      </c>
      <c r="R750" s="1">
        <v>45687</v>
      </c>
      <c r="S750" s="1">
        <v>45687</v>
      </c>
      <c r="W750" t="s">
        <v>155</v>
      </c>
      <c r="X750" t="s">
        <v>191</v>
      </c>
      <c r="Z750" t="s">
        <v>160</v>
      </c>
      <c r="AA750">
        <v>2</v>
      </c>
      <c r="AB750" t="s">
        <v>161</v>
      </c>
      <c r="AC750" t="s">
        <v>155</v>
      </c>
      <c r="AD750" t="s">
        <v>162</v>
      </c>
      <c r="AE750" t="s">
        <v>1276</v>
      </c>
      <c r="AF750" t="s">
        <v>1277</v>
      </c>
      <c r="AG750" t="s">
        <v>1278</v>
      </c>
    </row>
    <row r="751" spans="1:34" x14ac:dyDescent="0.25">
      <c r="A751">
        <v>23825</v>
      </c>
      <c r="B751" t="s">
        <v>246</v>
      </c>
      <c r="C751" t="s">
        <v>1</v>
      </c>
      <c r="D751" t="s">
        <v>824</v>
      </c>
      <c r="E751" t="s">
        <v>955</v>
      </c>
      <c r="F751" t="s">
        <v>117</v>
      </c>
      <c r="G751" t="s">
        <v>95</v>
      </c>
      <c r="H751" s="2">
        <v>5000</v>
      </c>
      <c r="I751" s="2">
        <v>5000</v>
      </c>
      <c r="J751" s="2">
        <v>5286.25</v>
      </c>
      <c r="K751">
        <v>0</v>
      </c>
      <c r="L751">
        <v>0</v>
      </c>
      <c r="M751">
        <v>0</v>
      </c>
      <c r="N751" s="2">
        <v>5286.25</v>
      </c>
      <c r="P751" s="1">
        <v>45377</v>
      </c>
      <c r="Q751" s="1">
        <v>45371</v>
      </c>
      <c r="R751" s="1">
        <v>45687</v>
      </c>
      <c r="S751" s="1">
        <v>45687</v>
      </c>
      <c r="W751" t="s">
        <v>155</v>
      </c>
      <c r="X751" t="s">
        <v>191</v>
      </c>
      <c r="Z751" t="s">
        <v>160</v>
      </c>
      <c r="AA751">
        <v>2</v>
      </c>
      <c r="AB751" t="s">
        <v>161</v>
      </c>
      <c r="AC751" t="s">
        <v>155</v>
      </c>
      <c r="AD751" t="s">
        <v>162</v>
      </c>
      <c r="AE751" t="s">
        <v>1276</v>
      </c>
      <c r="AF751" t="s">
        <v>1277</v>
      </c>
      <c r="AG751" t="s">
        <v>1278</v>
      </c>
    </row>
    <row r="752" spans="1:34" x14ac:dyDescent="0.25">
      <c r="A752">
        <v>25520</v>
      </c>
      <c r="B752" t="s">
        <v>246</v>
      </c>
      <c r="C752" t="s">
        <v>1</v>
      </c>
      <c r="D752" t="s">
        <v>286</v>
      </c>
      <c r="E752" t="s">
        <v>616</v>
      </c>
      <c r="F752" t="s">
        <v>117</v>
      </c>
      <c r="G752" t="s">
        <v>101</v>
      </c>
      <c r="H752" s="2">
        <v>5200</v>
      </c>
      <c r="I752" s="2">
        <v>5200</v>
      </c>
      <c r="J752" s="2">
        <v>5572.38</v>
      </c>
      <c r="K752">
        <v>0</v>
      </c>
      <c r="L752">
        <v>0</v>
      </c>
      <c r="M752">
        <v>0</v>
      </c>
      <c r="N752" s="2">
        <v>5572.38</v>
      </c>
      <c r="P752" s="1">
        <v>45484</v>
      </c>
      <c r="Q752" s="1">
        <v>45186</v>
      </c>
      <c r="R752" s="1">
        <v>45687</v>
      </c>
      <c r="S752" s="1">
        <v>45687</v>
      </c>
      <c r="W752" t="s">
        <v>155</v>
      </c>
      <c r="X752" t="s">
        <v>191</v>
      </c>
      <c r="Z752" t="s">
        <v>160</v>
      </c>
      <c r="AA752">
        <v>2</v>
      </c>
      <c r="AB752" t="s">
        <v>161</v>
      </c>
      <c r="AC752" t="s">
        <v>155</v>
      </c>
      <c r="AD752" t="s">
        <v>162</v>
      </c>
      <c r="AE752" t="s">
        <v>1276</v>
      </c>
      <c r="AF752" t="s">
        <v>1277</v>
      </c>
      <c r="AG752" t="s">
        <v>1278</v>
      </c>
    </row>
    <row r="753" spans="1:33" x14ac:dyDescent="0.25">
      <c r="A753">
        <v>17177</v>
      </c>
      <c r="B753" t="s">
        <v>246</v>
      </c>
      <c r="C753" t="s">
        <v>1</v>
      </c>
      <c r="D753" t="s">
        <v>204</v>
      </c>
      <c r="E753" t="s">
        <v>411</v>
      </c>
      <c r="F753" t="s">
        <v>117</v>
      </c>
      <c r="G753" t="s">
        <v>106</v>
      </c>
      <c r="H753" s="2">
        <v>4000</v>
      </c>
      <c r="I753" s="2">
        <v>4000</v>
      </c>
      <c r="J753" s="2">
        <v>4321.3999999999996</v>
      </c>
      <c r="K753">
        <v>0</v>
      </c>
      <c r="L753">
        <v>0</v>
      </c>
      <c r="M753">
        <v>0</v>
      </c>
      <c r="N753" s="2">
        <v>4321.3999999999996</v>
      </c>
      <c r="P753" s="1">
        <v>45140</v>
      </c>
      <c r="Q753" s="1">
        <v>45129</v>
      </c>
      <c r="R753" s="1">
        <v>45687</v>
      </c>
      <c r="S753" s="1">
        <v>45687</v>
      </c>
      <c r="W753" t="s">
        <v>155</v>
      </c>
      <c r="X753" t="s">
        <v>191</v>
      </c>
      <c r="Z753" t="s">
        <v>160</v>
      </c>
      <c r="AA753">
        <v>2</v>
      </c>
      <c r="AB753" t="s">
        <v>161</v>
      </c>
      <c r="AC753" t="s">
        <v>155</v>
      </c>
      <c r="AD753" t="s">
        <v>162</v>
      </c>
      <c r="AE753" t="s">
        <v>1276</v>
      </c>
      <c r="AF753" t="s">
        <v>1277</v>
      </c>
      <c r="AG753" t="s">
        <v>1278</v>
      </c>
    </row>
    <row r="754" spans="1:33" x14ac:dyDescent="0.25">
      <c r="A754">
        <v>16749</v>
      </c>
      <c r="B754" t="s">
        <v>246</v>
      </c>
      <c r="C754" t="s">
        <v>1</v>
      </c>
      <c r="D754" t="s">
        <v>284</v>
      </c>
      <c r="E754" t="s">
        <v>367</v>
      </c>
      <c r="F754" t="s">
        <v>117</v>
      </c>
      <c r="G754" t="s">
        <v>107</v>
      </c>
      <c r="H754" s="2">
        <v>1000</v>
      </c>
      <c r="I754" s="2">
        <v>1000</v>
      </c>
      <c r="J754" s="2">
        <v>1086.74</v>
      </c>
      <c r="K754">
        <v>0</v>
      </c>
      <c r="L754">
        <v>0</v>
      </c>
      <c r="M754">
        <v>0</v>
      </c>
      <c r="N754" s="2">
        <v>1086.74</v>
      </c>
      <c r="P754" s="1">
        <v>45110</v>
      </c>
      <c r="Q754" s="1">
        <v>45094</v>
      </c>
      <c r="R754" s="1">
        <v>45687</v>
      </c>
      <c r="S754" s="1">
        <v>45687</v>
      </c>
      <c r="W754" t="s">
        <v>155</v>
      </c>
      <c r="X754" t="s">
        <v>191</v>
      </c>
      <c r="Z754" t="s">
        <v>160</v>
      </c>
      <c r="AA754">
        <v>2</v>
      </c>
      <c r="AB754" t="s">
        <v>161</v>
      </c>
      <c r="AC754" t="s">
        <v>155</v>
      </c>
      <c r="AD754" t="s">
        <v>162</v>
      </c>
      <c r="AE754" t="s">
        <v>1276</v>
      </c>
      <c r="AF754" t="s">
        <v>1277</v>
      </c>
      <c r="AG754" t="s">
        <v>1278</v>
      </c>
    </row>
    <row r="755" spans="1:33" x14ac:dyDescent="0.25">
      <c r="A755">
        <v>16034</v>
      </c>
      <c r="B755" t="s">
        <v>246</v>
      </c>
      <c r="C755" t="s">
        <v>1</v>
      </c>
      <c r="D755" t="s">
        <v>202</v>
      </c>
      <c r="E755" t="s">
        <v>294</v>
      </c>
      <c r="F755" t="s">
        <v>117</v>
      </c>
      <c r="G755" t="s">
        <v>110</v>
      </c>
      <c r="H755" s="2">
        <v>1500</v>
      </c>
      <c r="I755" s="2">
        <v>1500</v>
      </c>
      <c r="J755" s="2">
        <v>1632.45</v>
      </c>
      <c r="K755">
        <v>0</v>
      </c>
      <c r="L755">
        <v>0</v>
      </c>
      <c r="M755">
        <v>0</v>
      </c>
      <c r="N755" s="2">
        <v>1632.45</v>
      </c>
      <c r="P755" s="1">
        <v>45057</v>
      </c>
      <c r="Q755" s="1">
        <v>45052</v>
      </c>
      <c r="R755" s="1">
        <v>45687</v>
      </c>
      <c r="S755" s="1">
        <v>45687</v>
      </c>
      <c r="W755" t="s">
        <v>155</v>
      </c>
      <c r="X755" t="s">
        <v>191</v>
      </c>
      <c r="Z755" t="s">
        <v>160</v>
      </c>
      <c r="AA755">
        <v>2</v>
      </c>
      <c r="AB755" t="s">
        <v>161</v>
      </c>
      <c r="AC755" t="s">
        <v>155</v>
      </c>
      <c r="AD755" t="s">
        <v>162</v>
      </c>
      <c r="AE755" t="s">
        <v>1276</v>
      </c>
      <c r="AF755" t="s">
        <v>1277</v>
      </c>
      <c r="AG755" t="s">
        <v>1278</v>
      </c>
    </row>
    <row r="756" spans="1:33" x14ac:dyDescent="0.25">
      <c r="A756">
        <v>30304</v>
      </c>
      <c r="B756" t="s">
        <v>246</v>
      </c>
      <c r="C756" t="s">
        <v>1</v>
      </c>
      <c r="D756" t="s">
        <v>782</v>
      </c>
      <c r="E756" t="s">
        <v>1330</v>
      </c>
      <c r="F756" t="s">
        <v>117</v>
      </c>
      <c r="G756" t="s">
        <v>93</v>
      </c>
      <c r="H756" s="2">
        <v>2000</v>
      </c>
      <c r="I756" s="2">
        <v>2000</v>
      </c>
      <c r="J756" s="2">
        <v>2021.6</v>
      </c>
      <c r="K756">
        <v>0</v>
      </c>
      <c r="L756">
        <v>0</v>
      </c>
      <c r="M756">
        <v>0</v>
      </c>
      <c r="N756" s="2">
        <v>2021.6</v>
      </c>
      <c r="P756" s="1">
        <v>45628</v>
      </c>
      <c r="Q756" s="1">
        <v>45621</v>
      </c>
      <c r="R756" s="1">
        <v>45687</v>
      </c>
      <c r="S756" s="1">
        <v>45687</v>
      </c>
      <c r="W756" t="s">
        <v>155</v>
      </c>
      <c r="X756" t="s">
        <v>191</v>
      </c>
      <c r="Z756" t="s">
        <v>160</v>
      </c>
      <c r="AA756">
        <v>2</v>
      </c>
      <c r="AB756" t="s">
        <v>1037</v>
      </c>
      <c r="AC756" t="s">
        <v>155</v>
      </c>
      <c r="AD756" t="s">
        <v>162</v>
      </c>
      <c r="AE756" t="s">
        <v>1276</v>
      </c>
      <c r="AF756" t="s">
        <v>1277</v>
      </c>
      <c r="AG756" t="s">
        <v>1278</v>
      </c>
    </row>
    <row r="757" spans="1:33" x14ac:dyDescent="0.25">
      <c r="A757">
        <v>24676</v>
      </c>
      <c r="B757" t="s">
        <v>246</v>
      </c>
      <c r="C757" t="s">
        <v>1</v>
      </c>
      <c r="D757" t="s">
        <v>830</v>
      </c>
      <c r="E757" t="s">
        <v>1029</v>
      </c>
      <c r="F757" t="s">
        <v>117</v>
      </c>
      <c r="G757" t="s">
        <v>100</v>
      </c>
      <c r="H757" s="2">
        <v>1000</v>
      </c>
      <c r="I757" s="2">
        <v>1000</v>
      </c>
      <c r="J757" s="2">
        <v>1055.8599999999999</v>
      </c>
      <c r="K757">
        <v>0</v>
      </c>
      <c r="L757">
        <v>0</v>
      </c>
      <c r="M757">
        <v>0</v>
      </c>
      <c r="N757" s="2">
        <v>1055.8599999999999</v>
      </c>
      <c r="P757" s="1">
        <v>45412</v>
      </c>
      <c r="Q757" s="1">
        <v>45404</v>
      </c>
      <c r="R757" s="1">
        <v>45687</v>
      </c>
      <c r="S757" s="1">
        <v>45687</v>
      </c>
      <c r="W757" t="s">
        <v>155</v>
      </c>
      <c r="X757" t="s">
        <v>191</v>
      </c>
      <c r="Z757" t="s">
        <v>160</v>
      </c>
      <c r="AA757">
        <v>2</v>
      </c>
      <c r="AB757" t="s">
        <v>1037</v>
      </c>
      <c r="AC757" t="s">
        <v>155</v>
      </c>
      <c r="AD757" t="s">
        <v>162</v>
      </c>
      <c r="AE757" t="s">
        <v>1276</v>
      </c>
      <c r="AF757" t="s">
        <v>1277</v>
      </c>
      <c r="AG757" t="s">
        <v>1278</v>
      </c>
    </row>
    <row r="758" spans="1:33" x14ac:dyDescent="0.25">
      <c r="A758">
        <v>24755</v>
      </c>
      <c r="B758" t="s">
        <v>246</v>
      </c>
      <c r="C758" t="s">
        <v>1</v>
      </c>
      <c r="D758" t="s">
        <v>795</v>
      </c>
      <c r="E758" t="s">
        <v>1034</v>
      </c>
      <c r="F758" t="s">
        <v>117</v>
      </c>
      <c r="G758" t="s">
        <v>100</v>
      </c>
      <c r="H758">
        <v>6000</v>
      </c>
      <c r="I758">
        <v>6000</v>
      </c>
      <c r="J758">
        <v>6335.17</v>
      </c>
      <c r="K758">
        <v>0</v>
      </c>
      <c r="L758">
        <v>0</v>
      </c>
      <c r="M758">
        <v>0</v>
      </c>
      <c r="N758">
        <v>6335.17</v>
      </c>
      <c r="P758" s="1">
        <v>45412</v>
      </c>
      <c r="Q758" s="1">
        <v>45407</v>
      </c>
      <c r="R758" s="1">
        <v>45687</v>
      </c>
      <c r="S758" s="1">
        <v>45687</v>
      </c>
      <c r="W758" t="s">
        <v>155</v>
      </c>
      <c r="X758" t="s">
        <v>191</v>
      </c>
      <c r="Z758" t="s">
        <v>160</v>
      </c>
      <c r="AA758">
        <v>2</v>
      </c>
      <c r="AB758" t="s">
        <v>1037</v>
      </c>
      <c r="AC758" t="s">
        <v>155</v>
      </c>
      <c r="AD758" t="s">
        <v>162</v>
      </c>
      <c r="AE758" t="s">
        <v>1276</v>
      </c>
      <c r="AF758" t="s">
        <v>1277</v>
      </c>
      <c r="AG758" t="s">
        <v>1278</v>
      </c>
    </row>
    <row r="759" spans="1:33" x14ac:dyDescent="0.25">
      <c r="A759">
        <v>24700</v>
      </c>
      <c r="B759" t="s">
        <v>246</v>
      </c>
      <c r="C759" t="s">
        <v>1</v>
      </c>
      <c r="D759" t="s">
        <v>804</v>
      </c>
      <c r="E759" t="s">
        <v>1030</v>
      </c>
      <c r="F759" t="s">
        <v>117</v>
      </c>
      <c r="G759" t="s">
        <v>100</v>
      </c>
      <c r="H759">
        <v>1000</v>
      </c>
      <c r="I759">
        <v>1000</v>
      </c>
      <c r="J759">
        <v>1055.8599999999999</v>
      </c>
      <c r="K759">
        <v>0</v>
      </c>
      <c r="L759">
        <v>0</v>
      </c>
      <c r="M759">
        <v>0</v>
      </c>
      <c r="N759">
        <v>1055.8599999999999</v>
      </c>
      <c r="O759">
        <v>1055.8599999999999</v>
      </c>
      <c r="P759" s="1">
        <v>45408</v>
      </c>
      <c r="Q759" s="1">
        <v>45404</v>
      </c>
      <c r="R759" s="1">
        <v>45687</v>
      </c>
      <c r="S759" s="1">
        <v>45687</v>
      </c>
      <c r="T759">
        <v>45645</v>
      </c>
      <c r="U759">
        <v>45646</v>
      </c>
      <c r="V759">
        <v>45646</v>
      </c>
      <c r="W759" t="s">
        <v>155</v>
      </c>
      <c r="X759" t="s">
        <v>221</v>
      </c>
      <c r="Y759">
        <v>13158</v>
      </c>
      <c r="Z759" t="s">
        <v>160</v>
      </c>
      <c r="AA759">
        <v>2</v>
      </c>
      <c r="AB759" t="s">
        <v>1037</v>
      </c>
      <c r="AC759" t="s">
        <v>155</v>
      </c>
      <c r="AD759" t="s">
        <v>162</v>
      </c>
      <c r="AE759" t="s">
        <v>1276</v>
      </c>
      <c r="AF759" t="s">
        <v>1277</v>
      </c>
      <c r="AG759" t="s">
        <v>1278</v>
      </c>
    </row>
    <row r="760" spans="1:33" x14ac:dyDescent="0.25">
      <c r="A760">
        <v>29685</v>
      </c>
      <c r="B760" t="s">
        <v>246</v>
      </c>
      <c r="C760" t="s">
        <v>1</v>
      </c>
      <c r="D760" t="s">
        <v>832</v>
      </c>
      <c r="E760" t="s">
        <v>1116</v>
      </c>
      <c r="F760" t="s">
        <v>117</v>
      </c>
      <c r="G760" t="s">
        <v>99</v>
      </c>
      <c r="H760" s="2">
        <v>1000</v>
      </c>
      <c r="I760" s="2">
        <v>1000</v>
      </c>
      <c r="J760" s="2">
        <v>1052.92</v>
      </c>
      <c r="K760">
        <v>0</v>
      </c>
      <c r="L760">
        <v>0</v>
      </c>
      <c r="M760">
        <v>0</v>
      </c>
      <c r="N760" s="2">
        <v>1052.92</v>
      </c>
      <c r="P760" s="1">
        <v>45595</v>
      </c>
      <c r="Q760" s="1">
        <v>45436</v>
      </c>
      <c r="R760" s="1">
        <v>45687</v>
      </c>
      <c r="S760" s="1">
        <v>45687</v>
      </c>
      <c r="W760" t="s">
        <v>155</v>
      </c>
      <c r="X760" t="s">
        <v>191</v>
      </c>
      <c r="Z760" t="s">
        <v>160</v>
      </c>
      <c r="AA760">
        <v>2</v>
      </c>
      <c r="AB760" t="s">
        <v>1037</v>
      </c>
      <c r="AC760" t="s">
        <v>155</v>
      </c>
      <c r="AD760" t="s">
        <v>162</v>
      </c>
      <c r="AE760" t="s">
        <v>1276</v>
      </c>
      <c r="AF760" t="s">
        <v>1277</v>
      </c>
      <c r="AG760" t="s">
        <v>1278</v>
      </c>
    </row>
    <row r="761" spans="1:33" x14ac:dyDescent="0.25">
      <c r="A761">
        <v>24904</v>
      </c>
      <c r="B761" t="s">
        <v>246</v>
      </c>
      <c r="C761" t="s">
        <v>1</v>
      </c>
      <c r="D761" t="s">
        <v>802</v>
      </c>
      <c r="E761" t="s">
        <v>1032</v>
      </c>
      <c r="F761" t="s">
        <v>117</v>
      </c>
      <c r="G761" t="s">
        <v>97</v>
      </c>
      <c r="H761" s="2">
        <v>6000</v>
      </c>
      <c r="I761" s="2">
        <v>6000</v>
      </c>
      <c r="J761" s="2">
        <v>6335.17</v>
      </c>
      <c r="K761">
        <v>0</v>
      </c>
      <c r="L761">
        <v>0</v>
      </c>
      <c r="M761">
        <v>0</v>
      </c>
      <c r="N761" s="2">
        <v>6335.17</v>
      </c>
      <c r="P761" s="1">
        <v>45421</v>
      </c>
      <c r="Q761" s="1">
        <v>45410</v>
      </c>
      <c r="R761" s="1">
        <v>45687</v>
      </c>
      <c r="S761" s="1">
        <v>45687</v>
      </c>
      <c r="W761" t="s">
        <v>155</v>
      </c>
      <c r="X761" t="s">
        <v>191</v>
      </c>
      <c r="Z761" t="s">
        <v>160</v>
      </c>
      <c r="AA761">
        <v>2</v>
      </c>
      <c r="AB761" t="s">
        <v>1037</v>
      </c>
      <c r="AC761" t="s">
        <v>155</v>
      </c>
      <c r="AD761" t="s">
        <v>162</v>
      </c>
      <c r="AE761" t="s">
        <v>1276</v>
      </c>
      <c r="AF761" t="s">
        <v>1277</v>
      </c>
      <c r="AG761" t="s">
        <v>1278</v>
      </c>
    </row>
    <row r="762" spans="1:33" x14ac:dyDescent="0.25">
      <c r="A762">
        <v>25149</v>
      </c>
      <c r="B762" t="s">
        <v>246</v>
      </c>
      <c r="C762" t="s">
        <v>1</v>
      </c>
      <c r="D762" t="s">
        <v>783</v>
      </c>
      <c r="E762" t="s">
        <v>1112</v>
      </c>
      <c r="F762" t="s">
        <v>117</v>
      </c>
      <c r="G762" t="s">
        <v>96</v>
      </c>
      <c r="H762" s="2">
        <v>5000</v>
      </c>
      <c r="I762" s="2">
        <v>5000</v>
      </c>
      <c r="J762" s="2">
        <v>5264.6</v>
      </c>
      <c r="K762">
        <v>0</v>
      </c>
      <c r="L762">
        <v>0</v>
      </c>
      <c r="M762">
        <v>0</v>
      </c>
      <c r="N762" s="2">
        <v>5264.6</v>
      </c>
      <c r="P762" s="1">
        <v>45453</v>
      </c>
      <c r="Q762" s="1">
        <v>45442</v>
      </c>
      <c r="R762" s="1">
        <v>45687</v>
      </c>
      <c r="S762" s="1">
        <v>45687</v>
      </c>
      <c r="W762" t="s">
        <v>155</v>
      </c>
      <c r="X762" t="s">
        <v>191</v>
      </c>
      <c r="Z762" t="s">
        <v>160</v>
      </c>
      <c r="AA762">
        <v>2</v>
      </c>
      <c r="AB762" t="s">
        <v>1037</v>
      </c>
      <c r="AC762" t="s">
        <v>155</v>
      </c>
      <c r="AD762" t="s">
        <v>162</v>
      </c>
      <c r="AE762" t="s">
        <v>1276</v>
      </c>
      <c r="AF762" t="s">
        <v>1277</v>
      </c>
      <c r="AG762" t="s">
        <v>1278</v>
      </c>
    </row>
    <row r="763" spans="1:33" x14ac:dyDescent="0.25">
      <c r="A763">
        <v>25786</v>
      </c>
      <c r="B763" t="s">
        <v>246</v>
      </c>
      <c r="C763" t="s">
        <v>1</v>
      </c>
      <c r="D763" t="s">
        <v>753</v>
      </c>
      <c r="E763" t="s">
        <v>1201</v>
      </c>
      <c r="F763" t="s">
        <v>117</v>
      </c>
      <c r="G763" t="s">
        <v>94</v>
      </c>
      <c r="H763" s="2">
        <v>3000</v>
      </c>
      <c r="I763" s="2">
        <v>3000</v>
      </c>
      <c r="J763" s="2">
        <v>3115.69</v>
      </c>
      <c r="K763">
        <v>0</v>
      </c>
      <c r="L763">
        <v>0</v>
      </c>
      <c r="M763">
        <v>0</v>
      </c>
      <c r="N763" s="2">
        <v>3115.69</v>
      </c>
      <c r="P763" s="1">
        <v>45510</v>
      </c>
      <c r="Q763" s="1">
        <v>45504</v>
      </c>
      <c r="R763" s="1">
        <v>45687</v>
      </c>
      <c r="S763" s="1">
        <v>45687</v>
      </c>
      <c r="W763" t="s">
        <v>155</v>
      </c>
      <c r="X763" t="s">
        <v>191</v>
      </c>
      <c r="Z763" t="s">
        <v>160</v>
      </c>
      <c r="AA763">
        <v>2</v>
      </c>
      <c r="AB763" t="s">
        <v>1037</v>
      </c>
      <c r="AC763" t="s">
        <v>155</v>
      </c>
      <c r="AD763" t="s">
        <v>162</v>
      </c>
      <c r="AE763" t="s">
        <v>1276</v>
      </c>
      <c r="AF763" t="s">
        <v>1277</v>
      </c>
      <c r="AG763" t="s">
        <v>1278</v>
      </c>
    </row>
    <row r="764" spans="1:33" x14ac:dyDescent="0.25">
      <c r="A764">
        <v>26004</v>
      </c>
      <c r="B764" t="s">
        <v>246</v>
      </c>
      <c r="C764" t="s">
        <v>1</v>
      </c>
      <c r="D764" t="s">
        <v>715</v>
      </c>
      <c r="E764" t="s">
        <v>1206</v>
      </c>
      <c r="F764" t="s">
        <v>117</v>
      </c>
      <c r="G764" t="s">
        <v>93</v>
      </c>
      <c r="H764" s="2">
        <v>7000</v>
      </c>
      <c r="I764" s="2">
        <v>7000</v>
      </c>
      <c r="J764" s="2">
        <v>7218.34</v>
      </c>
      <c r="K764">
        <v>0</v>
      </c>
      <c r="L764">
        <v>0</v>
      </c>
      <c r="M764">
        <v>0</v>
      </c>
      <c r="N764" s="2">
        <v>7218.34</v>
      </c>
      <c r="P764" s="1">
        <v>45537</v>
      </c>
      <c r="Q764" s="1">
        <v>45522</v>
      </c>
      <c r="R764" s="1">
        <v>45687</v>
      </c>
      <c r="S764" s="1">
        <v>45687</v>
      </c>
      <c r="W764" t="s">
        <v>155</v>
      </c>
      <c r="X764" t="s">
        <v>191</v>
      </c>
      <c r="Z764" t="s">
        <v>160</v>
      </c>
      <c r="AA764">
        <v>2</v>
      </c>
      <c r="AB764" t="s">
        <v>1037</v>
      </c>
      <c r="AC764" t="s">
        <v>155</v>
      </c>
      <c r="AD764" t="s">
        <v>162</v>
      </c>
      <c r="AE764" t="s">
        <v>1276</v>
      </c>
      <c r="AF764" t="s">
        <v>1277</v>
      </c>
      <c r="AG764" t="s">
        <v>1278</v>
      </c>
    </row>
    <row r="765" spans="1:33" x14ac:dyDescent="0.25">
      <c r="A765">
        <v>27757</v>
      </c>
      <c r="B765" t="s">
        <v>246</v>
      </c>
      <c r="C765" t="s">
        <v>1</v>
      </c>
      <c r="D765" t="s">
        <v>814</v>
      </c>
      <c r="E765" t="s">
        <v>1208</v>
      </c>
      <c r="F765" t="s">
        <v>117</v>
      </c>
      <c r="G765" t="s">
        <v>96</v>
      </c>
      <c r="H765" s="2">
        <v>5000</v>
      </c>
      <c r="I765" s="2">
        <v>5000</v>
      </c>
      <c r="J765" s="2">
        <v>5155.96</v>
      </c>
      <c r="K765">
        <v>0</v>
      </c>
      <c r="L765">
        <v>0</v>
      </c>
      <c r="M765">
        <v>0</v>
      </c>
      <c r="N765" s="2">
        <v>5155.96</v>
      </c>
      <c r="P765" s="1">
        <v>45541</v>
      </c>
      <c r="Q765" s="1">
        <v>45535</v>
      </c>
      <c r="R765" s="1">
        <v>45687</v>
      </c>
      <c r="S765" s="1">
        <v>45687</v>
      </c>
      <c r="W765" t="s">
        <v>155</v>
      </c>
      <c r="X765" t="s">
        <v>191</v>
      </c>
      <c r="Z765" t="s">
        <v>160</v>
      </c>
      <c r="AA765">
        <v>2</v>
      </c>
      <c r="AB765" t="s">
        <v>1037</v>
      </c>
      <c r="AC765" t="s">
        <v>155</v>
      </c>
      <c r="AD765" t="s">
        <v>162</v>
      </c>
      <c r="AE765" t="s">
        <v>1276</v>
      </c>
      <c r="AF765" t="s">
        <v>1277</v>
      </c>
      <c r="AG765" t="s">
        <v>1278</v>
      </c>
    </row>
    <row r="766" spans="1:33" x14ac:dyDescent="0.25">
      <c r="A766">
        <v>26181</v>
      </c>
      <c r="B766" t="s">
        <v>246</v>
      </c>
      <c r="C766" t="s">
        <v>1</v>
      </c>
      <c r="D766" t="s">
        <v>755</v>
      </c>
      <c r="E766" t="s">
        <v>1211</v>
      </c>
      <c r="F766" t="s">
        <v>117</v>
      </c>
      <c r="G766" t="s">
        <v>93</v>
      </c>
      <c r="H766" s="2">
        <v>9000</v>
      </c>
      <c r="I766" s="2">
        <v>9000</v>
      </c>
      <c r="J766" s="2">
        <v>9280.7199999999993</v>
      </c>
      <c r="K766">
        <v>0</v>
      </c>
      <c r="L766">
        <v>0</v>
      </c>
      <c r="M766">
        <v>0</v>
      </c>
      <c r="N766" s="2">
        <v>9280.7199999999993</v>
      </c>
      <c r="P766" s="1">
        <v>45537</v>
      </c>
      <c r="Q766" s="1">
        <v>45531</v>
      </c>
      <c r="R766" s="1">
        <v>45687</v>
      </c>
      <c r="S766" s="1">
        <v>45687</v>
      </c>
      <c r="W766" t="s">
        <v>155</v>
      </c>
      <c r="X766" t="s">
        <v>191</v>
      </c>
      <c r="Z766" t="s">
        <v>160</v>
      </c>
      <c r="AA766">
        <v>2</v>
      </c>
      <c r="AB766" t="s">
        <v>1037</v>
      </c>
      <c r="AC766" t="s">
        <v>155</v>
      </c>
      <c r="AD766" t="s">
        <v>162</v>
      </c>
      <c r="AE766" t="s">
        <v>1276</v>
      </c>
      <c r="AF766" t="s">
        <v>1277</v>
      </c>
      <c r="AG766" t="s">
        <v>1278</v>
      </c>
    </row>
    <row r="767" spans="1:33" x14ac:dyDescent="0.25">
      <c r="A767">
        <v>27529</v>
      </c>
      <c r="B767" t="s">
        <v>246</v>
      </c>
      <c r="C767" t="s">
        <v>1</v>
      </c>
      <c r="D767" t="s">
        <v>789</v>
      </c>
      <c r="E767" t="s">
        <v>1210</v>
      </c>
      <c r="F767" t="s">
        <v>117</v>
      </c>
      <c r="G767" t="s">
        <v>93</v>
      </c>
      <c r="H767">
        <v>3920</v>
      </c>
      <c r="I767">
        <v>3920</v>
      </c>
      <c r="J767">
        <v>4042.27</v>
      </c>
      <c r="K767">
        <v>0</v>
      </c>
      <c r="L767">
        <v>0</v>
      </c>
      <c r="M767">
        <v>0</v>
      </c>
      <c r="N767">
        <v>4042.27</v>
      </c>
      <c r="P767" s="1">
        <v>45541</v>
      </c>
      <c r="Q767" s="1">
        <v>45533</v>
      </c>
      <c r="R767" s="1">
        <v>45688</v>
      </c>
      <c r="S767" s="1">
        <v>45688</v>
      </c>
      <c r="W767" t="s">
        <v>155</v>
      </c>
      <c r="X767" t="s">
        <v>191</v>
      </c>
      <c r="Z767" t="s">
        <v>160</v>
      </c>
      <c r="AA767">
        <v>2</v>
      </c>
      <c r="AB767" t="s">
        <v>1037</v>
      </c>
      <c r="AC767" t="s">
        <v>155</v>
      </c>
      <c r="AD767" t="s">
        <v>162</v>
      </c>
      <c r="AE767" t="s">
        <v>1276</v>
      </c>
      <c r="AF767" t="s">
        <v>1277</v>
      </c>
      <c r="AG767" t="s">
        <v>1278</v>
      </c>
    </row>
    <row r="768" spans="1:33" x14ac:dyDescent="0.25">
      <c r="A768">
        <v>30884</v>
      </c>
      <c r="B768" t="s">
        <v>246</v>
      </c>
      <c r="C768" t="s">
        <v>1</v>
      </c>
      <c r="D768" t="s">
        <v>789</v>
      </c>
      <c r="E768" t="s">
        <v>1210</v>
      </c>
      <c r="F768" t="s">
        <v>117</v>
      </c>
      <c r="G768" t="s">
        <v>1376</v>
      </c>
      <c r="H768">
        <v>7338.31</v>
      </c>
      <c r="I768">
        <v>7338.31</v>
      </c>
      <c r="J768">
        <v>7367.4</v>
      </c>
      <c r="K768">
        <v>0</v>
      </c>
      <c r="L768">
        <v>0</v>
      </c>
      <c r="M768">
        <v>0</v>
      </c>
      <c r="N768">
        <v>7367.4</v>
      </c>
      <c r="O768">
        <v>0</v>
      </c>
      <c r="P768" s="1">
        <v>45644</v>
      </c>
      <c r="Q768" s="1">
        <v>45639</v>
      </c>
      <c r="R768" s="1">
        <v>45688</v>
      </c>
      <c r="S768" s="1">
        <v>45688</v>
      </c>
      <c r="W768" t="s">
        <v>155</v>
      </c>
      <c r="X768" t="s">
        <v>191</v>
      </c>
      <c r="Z768" t="s">
        <v>160</v>
      </c>
      <c r="AA768">
        <v>2</v>
      </c>
      <c r="AB768" t="s">
        <v>1037</v>
      </c>
      <c r="AC768" t="s">
        <v>155</v>
      </c>
      <c r="AD768" t="s">
        <v>162</v>
      </c>
      <c r="AE768" t="s">
        <v>1276</v>
      </c>
      <c r="AF768" t="s">
        <v>1277</v>
      </c>
      <c r="AG768" t="s">
        <v>1278</v>
      </c>
    </row>
    <row r="769" spans="1:33" x14ac:dyDescent="0.25">
      <c r="A769">
        <v>30481</v>
      </c>
      <c r="B769" t="s">
        <v>246</v>
      </c>
      <c r="C769" t="s">
        <v>1</v>
      </c>
      <c r="D769" t="s">
        <v>715</v>
      </c>
      <c r="E769" t="s">
        <v>1206</v>
      </c>
      <c r="F769" t="s">
        <v>117</v>
      </c>
      <c r="G769" t="s">
        <v>1376</v>
      </c>
      <c r="H769" s="2">
        <v>6562.5</v>
      </c>
      <c r="I769" s="2">
        <v>6562.5</v>
      </c>
      <c r="J769" s="2">
        <v>6588.51</v>
      </c>
      <c r="K769">
        <v>0</v>
      </c>
      <c r="L769">
        <v>0</v>
      </c>
      <c r="M769">
        <v>0</v>
      </c>
      <c r="N769" s="2">
        <v>6588.51</v>
      </c>
      <c r="O769">
        <v>0</v>
      </c>
      <c r="P769" s="1">
        <v>45637</v>
      </c>
      <c r="Q769" s="1">
        <v>45637</v>
      </c>
      <c r="R769" s="1">
        <v>45688</v>
      </c>
      <c r="S769" s="1">
        <v>45688</v>
      </c>
      <c r="W769" t="s">
        <v>155</v>
      </c>
      <c r="X769" t="s">
        <v>191</v>
      </c>
      <c r="Z769" t="s">
        <v>160</v>
      </c>
      <c r="AA769">
        <v>2</v>
      </c>
      <c r="AB769" t="s">
        <v>1037</v>
      </c>
      <c r="AC769" t="s">
        <v>155</v>
      </c>
      <c r="AD769" t="s">
        <v>162</v>
      </c>
      <c r="AE769" t="s">
        <v>1276</v>
      </c>
      <c r="AF769" t="s">
        <v>1277</v>
      </c>
      <c r="AG769" t="s">
        <v>1278</v>
      </c>
    </row>
    <row r="770" spans="1:33" x14ac:dyDescent="0.25">
      <c r="A770">
        <v>25386</v>
      </c>
      <c r="B770" t="s">
        <v>246</v>
      </c>
      <c r="C770" t="s">
        <v>1</v>
      </c>
      <c r="D770" t="s">
        <v>200</v>
      </c>
      <c r="E770" t="s">
        <v>1150</v>
      </c>
      <c r="F770" t="s">
        <v>117</v>
      </c>
      <c r="G770" t="s">
        <v>97</v>
      </c>
      <c r="H770" s="2">
        <v>5000</v>
      </c>
      <c r="I770" s="2">
        <v>5000</v>
      </c>
      <c r="J770" s="2">
        <v>5237.59</v>
      </c>
      <c r="K770">
        <v>0</v>
      </c>
      <c r="L770">
        <v>0</v>
      </c>
      <c r="M770">
        <v>0</v>
      </c>
      <c r="N770" s="2">
        <v>5237.59</v>
      </c>
      <c r="P770" s="1">
        <v>45470</v>
      </c>
      <c r="Q770" s="1">
        <v>45461</v>
      </c>
      <c r="R770" s="1">
        <v>45688</v>
      </c>
      <c r="S770" s="1">
        <v>45688</v>
      </c>
      <c r="W770" t="s">
        <v>155</v>
      </c>
      <c r="X770" t="s">
        <v>191</v>
      </c>
      <c r="Z770" t="s">
        <v>160</v>
      </c>
      <c r="AA770">
        <v>2</v>
      </c>
      <c r="AB770" t="s">
        <v>1037</v>
      </c>
      <c r="AC770" t="s">
        <v>155</v>
      </c>
      <c r="AD770" t="s">
        <v>162</v>
      </c>
      <c r="AE770" t="s">
        <v>1276</v>
      </c>
      <c r="AF770" t="s">
        <v>1277</v>
      </c>
      <c r="AG770" t="s">
        <v>1278</v>
      </c>
    </row>
    <row r="771" spans="1:33" x14ac:dyDescent="0.25">
      <c r="A771">
        <v>30968</v>
      </c>
      <c r="B771" t="s">
        <v>246</v>
      </c>
      <c r="C771" t="s">
        <v>1</v>
      </c>
      <c r="D771" t="s">
        <v>200</v>
      </c>
      <c r="E771" t="s">
        <v>1150</v>
      </c>
      <c r="F771" t="s">
        <v>117</v>
      </c>
      <c r="G771" t="s">
        <v>1376</v>
      </c>
      <c r="H771" s="2">
        <v>2531.75</v>
      </c>
      <c r="I771" s="2">
        <v>2531.75</v>
      </c>
      <c r="J771" s="2">
        <v>2559.09</v>
      </c>
      <c r="K771">
        <v>0</v>
      </c>
      <c r="L771">
        <v>0</v>
      </c>
      <c r="M771">
        <v>0</v>
      </c>
      <c r="N771" s="2">
        <v>2559.09</v>
      </c>
      <c r="O771">
        <v>0</v>
      </c>
      <c r="P771" s="1">
        <v>45645</v>
      </c>
      <c r="Q771" s="1">
        <v>45625</v>
      </c>
      <c r="R771" s="1">
        <v>45688</v>
      </c>
      <c r="S771" s="1">
        <v>45688</v>
      </c>
      <c r="W771" t="s">
        <v>155</v>
      </c>
      <c r="X771" t="s">
        <v>191</v>
      </c>
      <c r="Z771" t="s">
        <v>160</v>
      </c>
      <c r="AA771">
        <v>2</v>
      </c>
      <c r="AB771" t="s">
        <v>1037</v>
      </c>
      <c r="AC771" t="s">
        <v>155</v>
      </c>
      <c r="AD771" t="s">
        <v>162</v>
      </c>
      <c r="AE771" t="s">
        <v>1276</v>
      </c>
      <c r="AF771" t="s">
        <v>1277</v>
      </c>
      <c r="AG771" t="s">
        <v>1278</v>
      </c>
    </row>
    <row r="772" spans="1:33" x14ac:dyDescent="0.25">
      <c r="A772">
        <v>30850</v>
      </c>
      <c r="B772" t="s">
        <v>246</v>
      </c>
      <c r="C772" t="s">
        <v>1</v>
      </c>
      <c r="D772" t="s">
        <v>802</v>
      </c>
      <c r="E772" t="s">
        <v>1032</v>
      </c>
      <c r="F772" t="s">
        <v>117</v>
      </c>
      <c r="G772" t="s">
        <v>1376</v>
      </c>
      <c r="H772" s="2">
        <v>5017.05</v>
      </c>
      <c r="I772" s="2">
        <v>5017.05</v>
      </c>
      <c r="J772" s="2">
        <v>5036.9399999999996</v>
      </c>
      <c r="K772">
        <v>0</v>
      </c>
      <c r="L772">
        <v>0</v>
      </c>
      <c r="M772">
        <v>0</v>
      </c>
      <c r="N772" s="2">
        <v>5036.9399999999996</v>
      </c>
      <c r="O772">
        <v>0</v>
      </c>
      <c r="P772" s="1">
        <v>45644</v>
      </c>
      <c r="Q772" s="1">
        <v>45642</v>
      </c>
      <c r="R772" s="1">
        <v>45688</v>
      </c>
      <c r="S772" s="1">
        <v>45688</v>
      </c>
      <c r="W772" t="s">
        <v>155</v>
      </c>
      <c r="X772" t="s">
        <v>191</v>
      </c>
      <c r="Z772" t="s">
        <v>160</v>
      </c>
      <c r="AA772">
        <v>2</v>
      </c>
      <c r="AB772" t="s">
        <v>1037</v>
      </c>
      <c r="AC772" t="s">
        <v>155</v>
      </c>
      <c r="AD772" t="s">
        <v>162</v>
      </c>
      <c r="AE772" t="s">
        <v>1276</v>
      </c>
      <c r="AF772" t="s">
        <v>1277</v>
      </c>
      <c r="AG772" t="s">
        <v>1278</v>
      </c>
    </row>
    <row r="773" spans="1:33" x14ac:dyDescent="0.25">
      <c r="A773">
        <v>31150</v>
      </c>
      <c r="B773" t="s">
        <v>246</v>
      </c>
      <c r="C773" t="s">
        <v>1</v>
      </c>
      <c r="D773" t="s">
        <v>804</v>
      </c>
      <c r="E773" t="s">
        <v>1030</v>
      </c>
      <c r="F773" t="s">
        <v>117</v>
      </c>
      <c r="G773" t="s">
        <v>1376</v>
      </c>
      <c r="H773" s="2">
        <v>2017.7</v>
      </c>
      <c r="I773" s="2">
        <v>2017.7</v>
      </c>
      <c r="J773" s="2">
        <v>2025.7</v>
      </c>
      <c r="K773">
        <v>0</v>
      </c>
      <c r="L773">
        <v>0</v>
      </c>
      <c r="M773">
        <v>0</v>
      </c>
      <c r="N773" s="2">
        <v>2025.7</v>
      </c>
      <c r="O773">
        <v>2025.7</v>
      </c>
      <c r="P773" s="1">
        <v>45649</v>
      </c>
      <c r="Q773" s="1">
        <v>45642</v>
      </c>
      <c r="R773" s="1">
        <v>45688</v>
      </c>
      <c r="S773" s="1">
        <v>45688</v>
      </c>
      <c r="T773">
        <v>45663</v>
      </c>
      <c r="U773">
        <v>45664</v>
      </c>
      <c r="V773">
        <v>45664</v>
      </c>
      <c r="W773" t="s">
        <v>155</v>
      </c>
      <c r="X773" t="s">
        <v>221</v>
      </c>
      <c r="Y773">
        <v>13224</v>
      </c>
      <c r="Z773" t="s">
        <v>160</v>
      </c>
      <c r="AA773">
        <v>2</v>
      </c>
      <c r="AB773" t="s">
        <v>1037</v>
      </c>
      <c r="AC773" t="s">
        <v>155</v>
      </c>
      <c r="AD773" t="s">
        <v>162</v>
      </c>
      <c r="AE773" t="s">
        <v>1276</v>
      </c>
      <c r="AF773" t="s">
        <v>1277</v>
      </c>
      <c r="AG773" t="s">
        <v>1278</v>
      </c>
    </row>
    <row r="774" spans="1:33" x14ac:dyDescent="0.25">
      <c r="A774">
        <v>31002</v>
      </c>
      <c r="B774" t="s">
        <v>246</v>
      </c>
      <c r="C774" t="s">
        <v>1</v>
      </c>
      <c r="D774" t="s">
        <v>830</v>
      </c>
      <c r="E774" t="s">
        <v>1029</v>
      </c>
      <c r="F774" t="s">
        <v>117</v>
      </c>
      <c r="G774" t="s">
        <v>1376</v>
      </c>
      <c r="H774" s="2">
        <v>2128.4</v>
      </c>
      <c r="I774" s="2">
        <v>2128.4</v>
      </c>
      <c r="J774" s="2">
        <v>2136.84</v>
      </c>
      <c r="K774">
        <v>0</v>
      </c>
      <c r="L774">
        <v>0</v>
      </c>
      <c r="M774">
        <v>0</v>
      </c>
      <c r="N774" s="2">
        <v>2136.84</v>
      </c>
      <c r="O774">
        <v>0</v>
      </c>
      <c r="P774" s="1">
        <v>45645</v>
      </c>
      <c r="Q774" s="1">
        <v>45641</v>
      </c>
      <c r="R774" s="1">
        <v>45688</v>
      </c>
      <c r="S774" s="1">
        <v>45688</v>
      </c>
      <c r="W774" t="s">
        <v>155</v>
      </c>
      <c r="X774" t="s">
        <v>191</v>
      </c>
      <c r="Z774" t="s">
        <v>160</v>
      </c>
      <c r="AA774">
        <v>2</v>
      </c>
      <c r="AB774" t="s">
        <v>1037</v>
      </c>
      <c r="AC774" t="s">
        <v>155</v>
      </c>
      <c r="AD774" t="s">
        <v>162</v>
      </c>
      <c r="AE774" t="s">
        <v>1276</v>
      </c>
      <c r="AF774" t="s">
        <v>1277</v>
      </c>
      <c r="AG774" t="s">
        <v>1278</v>
      </c>
    </row>
    <row r="775" spans="1:33" x14ac:dyDescent="0.25">
      <c r="A775">
        <v>30901</v>
      </c>
      <c r="B775" t="s">
        <v>246</v>
      </c>
      <c r="C775" t="s">
        <v>252</v>
      </c>
      <c r="D775" t="s">
        <v>730</v>
      </c>
      <c r="E775" t="s">
        <v>1035</v>
      </c>
      <c r="F775" t="s">
        <v>117</v>
      </c>
      <c r="G775" t="s">
        <v>1376</v>
      </c>
      <c r="H775" s="2">
        <v>2055.64</v>
      </c>
      <c r="I775" s="2">
        <v>2055.64</v>
      </c>
      <c r="J775" s="2">
        <v>2063.79</v>
      </c>
      <c r="K775">
        <v>0</v>
      </c>
      <c r="L775">
        <v>0</v>
      </c>
      <c r="M775">
        <v>0</v>
      </c>
      <c r="N775" s="2">
        <v>2063.79</v>
      </c>
      <c r="O775">
        <v>0</v>
      </c>
      <c r="P775" s="1">
        <v>45644</v>
      </c>
      <c r="Q775" s="1">
        <v>45636</v>
      </c>
      <c r="R775" s="1">
        <v>45688</v>
      </c>
      <c r="S775" s="1">
        <v>45688</v>
      </c>
      <c r="W775" t="s">
        <v>155</v>
      </c>
      <c r="X775" t="s">
        <v>191</v>
      </c>
      <c r="Z775" t="s">
        <v>160</v>
      </c>
      <c r="AA775">
        <v>2</v>
      </c>
      <c r="AB775" t="s">
        <v>1037</v>
      </c>
      <c r="AC775" t="s">
        <v>155</v>
      </c>
      <c r="AD775" t="s">
        <v>162</v>
      </c>
      <c r="AE775" t="s">
        <v>1276</v>
      </c>
      <c r="AF775" t="s">
        <v>1277</v>
      </c>
      <c r="AG775" t="s">
        <v>1278</v>
      </c>
    </row>
    <row r="776" spans="1:33" x14ac:dyDescent="0.25">
      <c r="A776">
        <v>30537</v>
      </c>
      <c r="B776" t="s">
        <v>246</v>
      </c>
      <c r="C776" t="s">
        <v>1</v>
      </c>
      <c r="D776" t="s">
        <v>788</v>
      </c>
      <c r="E776" t="s">
        <v>1329</v>
      </c>
      <c r="F776" t="s">
        <v>117</v>
      </c>
      <c r="G776" t="s">
        <v>1376</v>
      </c>
      <c r="H776" s="2">
        <v>1067.4000000000001</v>
      </c>
      <c r="I776" s="2">
        <v>1067.4000000000001</v>
      </c>
      <c r="J776" s="2">
        <v>1071.6300000000001</v>
      </c>
      <c r="K776">
        <v>0</v>
      </c>
      <c r="L776">
        <v>0</v>
      </c>
      <c r="M776">
        <v>0</v>
      </c>
      <c r="N776" s="2">
        <v>1071.6300000000001</v>
      </c>
      <c r="O776">
        <v>0</v>
      </c>
      <c r="P776" s="1">
        <v>45637</v>
      </c>
      <c r="Q776" s="1">
        <v>45637</v>
      </c>
      <c r="R776" s="1">
        <v>45688</v>
      </c>
      <c r="S776" s="1">
        <v>45688</v>
      </c>
      <c r="W776" t="s">
        <v>155</v>
      </c>
      <c r="X776" t="s">
        <v>191</v>
      </c>
      <c r="Z776" t="s">
        <v>160</v>
      </c>
      <c r="AA776">
        <v>2</v>
      </c>
      <c r="AB776" t="s">
        <v>1037</v>
      </c>
      <c r="AC776" t="s">
        <v>155</v>
      </c>
      <c r="AD776" t="s">
        <v>162</v>
      </c>
      <c r="AE776" t="s">
        <v>1276</v>
      </c>
      <c r="AF776" t="s">
        <v>1277</v>
      </c>
      <c r="AG776" t="s">
        <v>1278</v>
      </c>
    </row>
    <row r="777" spans="1:33" x14ac:dyDescent="0.25">
      <c r="A777">
        <v>30515</v>
      </c>
      <c r="B777" t="s">
        <v>246</v>
      </c>
      <c r="C777" t="s">
        <v>1</v>
      </c>
      <c r="D777" t="s">
        <v>249</v>
      </c>
      <c r="E777" t="s">
        <v>250</v>
      </c>
      <c r="F777" t="s">
        <v>117</v>
      </c>
      <c r="G777" t="s">
        <v>1376</v>
      </c>
      <c r="H777" s="2">
        <v>5391.47</v>
      </c>
      <c r="I777" s="2">
        <v>5391.47</v>
      </c>
      <c r="J777" s="2">
        <v>5412.84</v>
      </c>
      <c r="K777">
        <v>0</v>
      </c>
      <c r="L777">
        <v>0</v>
      </c>
      <c r="M777">
        <v>0</v>
      </c>
      <c r="N777" s="2">
        <v>5412.84</v>
      </c>
      <c r="O777">
        <v>0</v>
      </c>
      <c r="P777" s="1">
        <v>45637</v>
      </c>
      <c r="Q777" s="1">
        <v>45637</v>
      </c>
      <c r="R777" s="1">
        <v>45688</v>
      </c>
      <c r="S777" s="1">
        <v>45688</v>
      </c>
      <c r="W777" t="s">
        <v>155</v>
      </c>
      <c r="X777" t="s">
        <v>191</v>
      </c>
      <c r="Z777" t="s">
        <v>160</v>
      </c>
      <c r="AA777">
        <v>2</v>
      </c>
      <c r="AB777" t="s">
        <v>161</v>
      </c>
      <c r="AC777" t="s">
        <v>155</v>
      </c>
      <c r="AD777" t="s">
        <v>162</v>
      </c>
      <c r="AE777" t="s">
        <v>1276</v>
      </c>
      <c r="AF777" t="s">
        <v>1277</v>
      </c>
      <c r="AG777" t="s">
        <v>1278</v>
      </c>
    </row>
    <row r="778" spans="1:33" x14ac:dyDescent="0.25">
      <c r="A778">
        <v>30498</v>
      </c>
      <c r="B778" t="s">
        <v>246</v>
      </c>
      <c r="C778" t="s">
        <v>1</v>
      </c>
      <c r="D778" t="s">
        <v>205</v>
      </c>
      <c r="E778" t="s">
        <v>247</v>
      </c>
      <c r="F778" t="s">
        <v>117</v>
      </c>
      <c r="G778" t="s">
        <v>1376</v>
      </c>
      <c r="H778" s="2">
        <v>2767.11</v>
      </c>
      <c r="I778" s="2">
        <v>2767.11</v>
      </c>
      <c r="J778" s="2">
        <v>2778.07</v>
      </c>
      <c r="K778">
        <v>0</v>
      </c>
      <c r="L778">
        <v>0</v>
      </c>
      <c r="M778">
        <v>0</v>
      </c>
      <c r="N778" s="2">
        <v>2778.07</v>
      </c>
      <c r="O778">
        <v>0</v>
      </c>
      <c r="P778" s="1">
        <v>45637</v>
      </c>
      <c r="Q778" s="1">
        <v>45637</v>
      </c>
      <c r="R778" s="1">
        <v>45688</v>
      </c>
      <c r="S778" s="1">
        <v>45688</v>
      </c>
      <c r="W778" t="s">
        <v>155</v>
      </c>
      <c r="X778" t="s">
        <v>191</v>
      </c>
      <c r="Z778" t="s">
        <v>160</v>
      </c>
      <c r="AA778">
        <v>2</v>
      </c>
      <c r="AB778" t="s">
        <v>161</v>
      </c>
      <c r="AC778" t="s">
        <v>155</v>
      </c>
      <c r="AD778" t="s">
        <v>162</v>
      </c>
      <c r="AE778" t="s">
        <v>1276</v>
      </c>
      <c r="AF778" t="s">
        <v>1277</v>
      </c>
      <c r="AG778" t="s">
        <v>1278</v>
      </c>
    </row>
    <row r="779" spans="1:33" x14ac:dyDescent="0.25">
      <c r="A779">
        <v>31179</v>
      </c>
      <c r="B779" t="s">
        <v>246</v>
      </c>
      <c r="C779" t="s">
        <v>1</v>
      </c>
      <c r="D779" t="s">
        <v>249</v>
      </c>
      <c r="E779" t="s">
        <v>250</v>
      </c>
      <c r="F779" t="s">
        <v>117</v>
      </c>
      <c r="G779" t="s">
        <v>1376</v>
      </c>
      <c r="H779" s="2">
        <v>2115.75</v>
      </c>
      <c r="I779" s="2">
        <v>2115.75</v>
      </c>
      <c r="J779" s="2">
        <v>2124.14</v>
      </c>
      <c r="K779">
        <v>0</v>
      </c>
      <c r="L779">
        <v>0</v>
      </c>
      <c r="M779">
        <v>0</v>
      </c>
      <c r="N779" s="2">
        <v>2124.14</v>
      </c>
      <c r="O779">
        <v>0</v>
      </c>
      <c r="P779" s="1">
        <v>45649</v>
      </c>
      <c r="Q779" s="1">
        <v>45643</v>
      </c>
      <c r="R779" s="1">
        <v>45688</v>
      </c>
      <c r="S779" s="1">
        <v>45688</v>
      </c>
      <c r="W779" t="s">
        <v>155</v>
      </c>
      <c r="X779" t="s">
        <v>191</v>
      </c>
      <c r="Z779" t="s">
        <v>160</v>
      </c>
      <c r="AA779">
        <v>2</v>
      </c>
      <c r="AB779" t="s">
        <v>161</v>
      </c>
      <c r="AC779" t="s">
        <v>155</v>
      </c>
      <c r="AD779" t="s">
        <v>162</v>
      </c>
      <c r="AE779" t="s">
        <v>1276</v>
      </c>
      <c r="AF779" t="s">
        <v>1277</v>
      </c>
      <c r="AG779" t="s">
        <v>1278</v>
      </c>
    </row>
    <row r="780" spans="1:33" x14ac:dyDescent="0.25">
      <c r="A780">
        <v>31057</v>
      </c>
      <c r="B780" t="s">
        <v>246</v>
      </c>
      <c r="C780" t="s">
        <v>1</v>
      </c>
      <c r="D780" t="s">
        <v>199</v>
      </c>
      <c r="E780" t="s">
        <v>292</v>
      </c>
      <c r="F780" t="s">
        <v>117</v>
      </c>
      <c r="G780" t="s">
        <v>1376</v>
      </c>
      <c r="H780" s="2">
        <v>6683.44</v>
      </c>
      <c r="I780" s="2">
        <v>6683.44</v>
      </c>
      <c r="J780" s="2">
        <v>6709.94</v>
      </c>
      <c r="K780">
        <v>0</v>
      </c>
      <c r="L780">
        <v>0</v>
      </c>
      <c r="M780">
        <v>0</v>
      </c>
      <c r="N780" s="2">
        <v>6709.94</v>
      </c>
      <c r="O780">
        <v>0</v>
      </c>
      <c r="P780" s="1">
        <v>45646</v>
      </c>
      <c r="Q780" s="1">
        <v>45644</v>
      </c>
      <c r="R780" s="1">
        <v>45688</v>
      </c>
      <c r="S780" s="1">
        <v>45688</v>
      </c>
      <c r="W780" t="s">
        <v>155</v>
      </c>
      <c r="X780" t="s">
        <v>191</v>
      </c>
      <c r="Z780" t="s">
        <v>160</v>
      </c>
      <c r="AA780">
        <v>2</v>
      </c>
      <c r="AB780" t="s">
        <v>161</v>
      </c>
      <c r="AC780" t="s">
        <v>155</v>
      </c>
      <c r="AD780" t="s">
        <v>162</v>
      </c>
      <c r="AE780" t="s">
        <v>1276</v>
      </c>
      <c r="AF780" t="s">
        <v>1277</v>
      </c>
      <c r="AG780" t="s">
        <v>1278</v>
      </c>
    </row>
    <row r="781" spans="1:33" x14ac:dyDescent="0.25">
      <c r="A781">
        <v>30924</v>
      </c>
      <c r="B781" t="s">
        <v>246</v>
      </c>
      <c r="C781" t="s">
        <v>1</v>
      </c>
      <c r="D781" t="s">
        <v>284</v>
      </c>
      <c r="E781" t="s">
        <v>367</v>
      </c>
      <c r="F781" t="s">
        <v>117</v>
      </c>
      <c r="G781" t="s">
        <v>1376</v>
      </c>
      <c r="H781" s="2">
        <v>4042.26</v>
      </c>
      <c r="I781" s="2">
        <v>4042.26</v>
      </c>
      <c r="J781" s="2">
        <v>4058.28</v>
      </c>
      <c r="K781">
        <v>0</v>
      </c>
      <c r="L781">
        <v>0</v>
      </c>
      <c r="M781">
        <v>0</v>
      </c>
      <c r="N781" s="2">
        <v>4058.28</v>
      </c>
      <c r="O781">
        <v>0</v>
      </c>
      <c r="P781" s="1">
        <v>45644</v>
      </c>
      <c r="Q781" s="1">
        <v>45643</v>
      </c>
      <c r="R781" s="1">
        <v>45688</v>
      </c>
      <c r="S781" s="1">
        <v>45688</v>
      </c>
      <c r="W781" t="s">
        <v>155</v>
      </c>
      <c r="X781" t="s">
        <v>191</v>
      </c>
      <c r="Z781" t="s">
        <v>160</v>
      </c>
      <c r="AA781">
        <v>2</v>
      </c>
      <c r="AB781" t="s">
        <v>161</v>
      </c>
      <c r="AC781" t="s">
        <v>155</v>
      </c>
      <c r="AD781" t="s">
        <v>162</v>
      </c>
      <c r="AE781" t="s">
        <v>1276</v>
      </c>
      <c r="AF781" t="s">
        <v>1277</v>
      </c>
      <c r="AG781" t="s">
        <v>1278</v>
      </c>
    </row>
    <row r="782" spans="1:33" x14ac:dyDescent="0.25">
      <c r="A782">
        <v>31039</v>
      </c>
      <c r="B782" t="s">
        <v>246</v>
      </c>
      <c r="C782" t="s">
        <v>1</v>
      </c>
      <c r="D782" t="s">
        <v>204</v>
      </c>
      <c r="E782" t="s">
        <v>411</v>
      </c>
      <c r="F782" t="s">
        <v>117</v>
      </c>
      <c r="G782" t="s">
        <v>1376</v>
      </c>
      <c r="H782" s="2">
        <v>6576.01</v>
      </c>
      <c r="I782" s="2">
        <v>6576.01</v>
      </c>
      <c r="J782" s="2">
        <v>6602.07</v>
      </c>
      <c r="K782">
        <v>0</v>
      </c>
      <c r="L782">
        <v>0</v>
      </c>
      <c r="M782">
        <v>0</v>
      </c>
      <c r="N782" s="2">
        <v>6602.07</v>
      </c>
      <c r="O782">
        <v>0</v>
      </c>
      <c r="P782" s="1">
        <v>45646</v>
      </c>
      <c r="Q782" s="1">
        <v>45632</v>
      </c>
      <c r="R782" s="1">
        <v>45688</v>
      </c>
      <c r="S782" s="1">
        <v>45688</v>
      </c>
      <c r="W782" t="s">
        <v>155</v>
      </c>
      <c r="X782" t="s">
        <v>191</v>
      </c>
      <c r="Z782" t="s">
        <v>160</v>
      </c>
      <c r="AA782">
        <v>2</v>
      </c>
      <c r="AB782" t="s">
        <v>161</v>
      </c>
      <c r="AC782" t="s">
        <v>155</v>
      </c>
      <c r="AD782" t="s">
        <v>162</v>
      </c>
      <c r="AE782" t="s">
        <v>1276</v>
      </c>
      <c r="AF782" t="s">
        <v>1277</v>
      </c>
      <c r="AG782" t="s">
        <v>1278</v>
      </c>
    </row>
    <row r="783" spans="1:33" x14ac:dyDescent="0.25">
      <c r="A783">
        <v>31156</v>
      </c>
      <c r="B783" t="s">
        <v>246</v>
      </c>
      <c r="C783" t="s">
        <v>1</v>
      </c>
      <c r="D783" t="s">
        <v>203</v>
      </c>
      <c r="E783" t="s">
        <v>395</v>
      </c>
      <c r="F783" t="s">
        <v>117</v>
      </c>
      <c r="G783" t="s">
        <v>1376</v>
      </c>
      <c r="H783" s="2">
        <v>7053.84</v>
      </c>
      <c r="I783" s="2">
        <v>7053.84</v>
      </c>
      <c r="J783" s="2">
        <v>7081.8</v>
      </c>
      <c r="K783">
        <v>0</v>
      </c>
      <c r="L783">
        <v>0</v>
      </c>
      <c r="M783">
        <v>0</v>
      </c>
      <c r="N783" s="2">
        <v>7081.8</v>
      </c>
      <c r="O783">
        <v>0</v>
      </c>
      <c r="P783" s="1">
        <v>45649</v>
      </c>
      <c r="Q783" s="1">
        <v>45641</v>
      </c>
      <c r="R783" s="1">
        <v>45688</v>
      </c>
      <c r="S783" s="1">
        <v>45688</v>
      </c>
      <c r="W783" t="s">
        <v>155</v>
      </c>
      <c r="X783" t="s">
        <v>191</v>
      </c>
      <c r="Z783" t="s">
        <v>160</v>
      </c>
      <c r="AA783">
        <v>2</v>
      </c>
      <c r="AB783" t="s">
        <v>161</v>
      </c>
      <c r="AC783" t="s">
        <v>155</v>
      </c>
      <c r="AD783" t="s">
        <v>162</v>
      </c>
      <c r="AE783" t="s">
        <v>1276</v>
      </c>
      <c r="AF783" t="s">
        <v>1277</v>
      </c>
      <c r="AG783" t="s">
        <v>1278</v>
      </c>
    </row>
    <row r="784" spans="1:33" x14ac:dyDescent="0.25">
      <c r="A784">
        <v>30941</v>
      </c>
      <c r="B784" t="s">
        <v>246</v>
      </c>
      <c r="C784" t="s">
        <v>252</v>
      </c>
      <c r="D784" t="s">
        <v>258</v>
      </c>
      <c r="E784" t="s">
        <v>422</v>
      </c>
      <c r="F784" t="s">
        <v>117</v>
      </c>
      <c r="G784" t="s">
        <v>1376</v>
      </c>
      <c r="H784" s="2">
        <v>3647.97</v>
      </c>
      <c r="I784" s="2">
        <v>3647.97</v>
      </c>
      <c r="J784" s="2">
        <v>3662.43</v>
      </c>
      <c r="K784">
        <v>0</v>
      </c>
      <c r="L784">
        <v>0</v>
      </c>
      <c r="M784">
        <v>0</v>
      </c>
      <c r="N784" s="2">
        <v>3662.43</v>
      </c>
      <c r="O784">
        <v>0</v>
      </c>
      <c r="P784" s="1">
        <v>45645</v>
      </c>
      <c r="Q784" s="1">
        <v>45642</v>
      </c>
      <c r="R784" s="1">
        <v>45688</v>
      </c>
      <c r="S784" s="1">
        <v>45688</v>
      </c>
      <c r="W784" t="s">
        <v>155</v>
      </c>
      <c r="X784" t="s">
        <v>191</v>
      </c>
      <c r="Z784" t="s">
        <v>160</v>
      </c>
      <c r="AA784">
        <v>2</v>
      </c>
      <c r="AB784" t="s">
        <v>161</v>
      </c>
      <c r="AC784" t="s">
        <v>155</v>
      </c>
      <c r="AD784" t="s">
        <v>162</v>
      </c>
      <c r="AE784" t="s">
        <v>1276</v>
      </c>
      <c r="AF784" t="s">
        <v>1277</v>
      </c>
      <c r="AG784" t="s">
        <v>1278</v>
      </c>
    </row>
    <row r="785" spans="1:33" x14ac:dyDescent="0.25">
      <c r="A785">
        <v>30737</v>
      </c>
      <c r="B785" t="s">
        <v>246</v>
      </c>
      <c r="C785" t="s">
        <v>1</v>
      </c>
      <c r="D785" t="s">
        <v>198</v>
      </c>
      <c r="E785" t="s">
        <v>965</v>
      </c>
      <c r="F785" t="s">
        <v>117</v>
      </c>
      <c r="G785" t="s">
        <v>1376</v>
      </c>
      <c r="H785" s="2">
        <v>5386.49</v>
      </c>
      <c r="I785" s="2">
        <v>5386.49</v>
      </c>
      <c r="J785" s="2">
        <v>5407.84</v>
      </c>
      <c r="K785">
        <v>0</v>
      </c>
      <c r="L785">
        <v>0</v>
      </c>
      <c r="M785">
        <v>0</v>
      </c>
      <c r="N785" s="2">
        <v>5407.84</v>
      </c>
      <c r="O785">
        <v>0</v>
      </c>
      <c r="P785" s="1">
        <v>45644</v>
      </c>
      <c r="Q785" s="1">
        <v>45642</v>
      </c>
      <c r="R785" s="1">
        <v>45688</v>
      </c>
      <c r="S785" s="1">
        <v>45688</v>
      </c>
      <c r="W785" t="s">
        <v>155</v>
      </c>
      <c r="X785" t="s">
        <v>191</v>
      </c>
      <c r="Z785" t="s">
        <v>160</v>
      </c>
      <c r="AA785">
        <v>2</v>
      </c>
      <c r="AB785" t="s">
        <v>161</v>
      </c>
      <c r="AC785" t="s">
        <v>155</v>
      </c>
      <c r="AD785" t="s">
        <v>162</v>
      </c>
      <c r="AE785" t="s">
        <v>1276</v>
      </c>
      <c r="AF785" t="s">
        <v>1277</v>
      </c>
      <c r="AG785" t="s">
        <v>1278</v>
      </c>
    </row>
    <row r="786" spans="1:33" x14ac:dyDescent="0.25">
      <c r="A786">
        <v>31009</v>
      </c>
      <c r="B786" t="s">
        <v>246</v>
      </c>
      <c r="C786" t="s">
        <v>1</v>
      </c>
      <c r="D786" t="s">
        <v>831</v>
      </c>
      <c r="E786" t="s">
        <v>954</v>
      </c>
      <c r="F786" t="s">
        <v>117</v>
      </c>
      <c r="G786" t="s">
        <v>1376</v>
      </c>
      <c r="H786" s="2">
        <v>9341.39</v>
      </c>
      <c r="I786" s="2">
        <v>9341.39</v>
      </c>
      <c r="J786" s="2">
        <v>9378.41</v>
      </c>
      <c r="K786">
        <v>0</v>
      </c>
      <c r="L786">
        <v>0</v>
      </c>
      <c r="M786">
        <v>0</v>
      </c>
      <c r="N786" s="2">
        <v>9378.41</v>
      </c>
      <c r="O786">
        <v>0</v>
      </c>
      <c r="P786" s="1">
        <v>45645</v>
      </c>
      <c r="Q786" s="1">
        <v>45643</v>
      </c>
      <c r="R786" s="1">
        <v>45688</v>
      </c>
      <c r="S786" s="1">
        <v>45688</v>
      </c>
      <c r="W786" t="s">
        <v>155</v>
      </c>
      <c r="X786" t="s">
        <v>191</v>
      </c>
      <c r="Z786" t="s">
        <v>160</v>
      </c>
      <c r="AA786">
        <v>2</v>
      </c>
      <c r="AB786" t="s">
        <v>161</v>
      </c>
      <c r="AC786" t="s">
        <v>155</v>
      </c>
      <c r="AD786" t="s">
        <v>162</v>
      </c>
      <c r="AE786" t="s">
        <v>1276</v>
      </c>
      <c r="AF786" t="s">
        <v>1277</v>
      </c>
      <c r="AG786" t="s">
        <v>1278</v>
      </c>
    </row>
    <row r="787" spans="1:33" x14ac:dyDescent="0.25">
      <c r="A787">
        <v>30952</v>
      </c>
      <c r="B787" t="s">
        <v>246</v>
      </c>
      <c r="C787" t="s">
        <v>252</v>
      </c>
      <c r="D787" t="s">
        <v>724</v>
      </c>
      <c r="E787" t="s">
        <v>953</v>
      </c>
      <c r="F787" t="s">
        <v>117</v>
      </c>
      <c r="G787" t="s">
        <v>1376</v>
      </c>
      <c r="H787" s="2">
        <v>2015.85</v>
      </c>
      <c r="I787" s="2">
        <v>2015.85</v>
      </c>
      <c r="J787" s="2">
        <v>2023.84</v>
      </c>
      <c r="K787">
        <v>0</v>
      </c>
      <c r="L787">
        <v>0</v>
      </c>
      <c r="M787">
        <v>0</v>
      </c>
      <c r="N787" s="2">
        <v>2023.84</v>
      </c>
      <c r="O787">
        <v>0</v>
      </c>
      <c r="P787" s="1">
        <v>45645</v>
      </c>
      <c r="Q787" s="1">
        <v>45642</v>
      </c>
      <c r="R787" s="1">
        <v>45688</v>
      </c>
      <c r="S787" s="1">
        <v>45688</v>
      </c>
      <c r="W787" t="s">
        <v>155</v>
      </c>
      <c r="X787" t="s">
        <v>191</v>
      </c>
      <c r="Z787" t="s">
        <v>160</v>
      </c>
      <c r="AA787">
        <v>2</v>
      </c>
      <c r="AB787" t="s">
        <v>161</v>
      </c>
      <c r="AC787" t="s">
        <v>155</v>
      </c>
      <c r="AD787" t="s">
        <v>162</v>
      </c>
      <c r="AE787" t="s">
        <v>1276</v>
      </c>
      <c r="AF787" t="s">
        <v>1277</v>
      </c>
      <c r="AG787" t="s">
        <v>1278</v>
      </c>
    </row>
    <row r="788" spans="1:33" x14ac:dyDescent="0.25">
      <c r="A788">
        <v>31162</v>
      </c>
      <c r="B788" t="s">
        <v>246</v>
      </c>
      <c r="C788" t="s">
        <v>1</v>
      </c>
      <c r="D788" t="s">
        <v>833</v>
      </c>
      <c r="E788" t="s">
        <v>928</v>
      </c>
      <c r="F788" t="s">
        <v>117</v>
      </c>
      <c r="G788" t="s">
        <v>1376</v>
      </c>
      <c r="H788" s="2">
        <v>6178.77</v>
      </c>
      <c r="I788" s="2">
        <v>6178.78</v>
      </c>
      <c r="J788" s="2">
        <v>6203.27</v>
      </c>
      <c r="K788">
        <v>0</v>
      </c>
      <c r="L788">
        <v>0</v>
      </c>
      <c r="M788">
        <v>0</v>
      </c>
      <c r="N788" s="2">
        <v>6203.27</v>
      </c>
      <c r="O788">
        <v>0</v>
      </c>
      <c r="P788" s="1">
        <v>45649</v>
      </c>
      <c r="Q788" s="1">
        <v>45640</v>
      </c>
      <c r="R788" s="1">
        <v>45688</v>
      </c>
      <c r="S788" s="1">
        <v>45688</v>
      </c>
      <c r="W788" t="s">
        <v>155</v>
      </c>
      <c r="X788" t="s">
        <v>191</v>
      </c>
      <c r="Z788" t="s">
        <v>160</v>
      </c>
      <c r="AA788">
        <v>2</v>
      </c>
      <c r="AB788" t="s">
        <v>161</v>
      </c>
      <c r="AC788" t="s">
        <v>155</v>
      </c>
      <c r="AD788" t="s">
        <v>162</v>
      </c>
      <c r="AE788" t="s">
        <v>1276</v>
      </c>
      <c r="AF788" t="s">
        <v>1277</v>
      </c>
      <c r="AG788" t="s">
        <v>1278</v>
      </c>
    </row>
    <row r="789" spans="1:33" x14ac:dyDescent="0.25">
      <c r="A789">
        <v>24078</v>
      </c>
      <c r="B789" t="s">
        <v>246</v>
      </c>
      <c r="C789" t="s">
        <v>1</v>
      </c>
      <c r="D789" t="s">
        <v>818</v>
      </c>
      <c r="E789" t="s">
        <v>958</v>
      </c>
      <c r="F789" t="s">
        <v>117</v>
      </c>
      <c r="G789" t="s">
        <v>98</v>
      </c>
      <c r="H789" s="2">
        <v>5000</v>
      </c>
      <c r="I789" s="2">
        <v>5000</v>
      </c>
      <c r="J789" s="2">
        <v>5286.25</v>
      </c>
      <c r="K789">
        <v>0</v>
      </c>
      <c r="L789">
        <v>0</v>
      </c>
      <c r="M789">
        <v>0</v>
      </c>
      <c r="N789" s="2">
        <v>5286.25</v>
      </c>
      <c r="P789" s="1">
        <v>45385</v>
      </c>
      <c r="Q789" s="1">
        <v>45373</v>
      </c>
      <c r="R789" s="1">
        <v>45688</v>
      </c>
      <c r="S789" s="1">
        <v>45688</v>
      </c>
      <c r="W789" t="s">
        <v>155</v>
      </c>
      <c r="X789" t="s">
        <v>191</v>
      </c>
      <c r="Z789" t="s">
        <v>160</v>
      </c>
      <c r="AA789">
        <v>2</v>
      </c>
      <c r="AB789" t="s">
        <v>161</v>
      </c>
      <c r="AC789" t="s">
        <v>155</v>
      </c>
      <c r="AD789" t="s">
        <v>162</v>
      </c>
      <c r="AE789" t="s">
        <v>1276</v>
      </c>
      <c r="AF789" t="s">
        <v>1277</v>
      </c>
      <c r="AG789" t="s">
        <v>1278</v>
      </c>
    </row>
    <row r="790" spans="1:33" x14ac:dyDescent="0.25">
      <c r="A790">
        <v>30713</v>
      </c>
      <c r="B790" t="s">
        <v>246</v>
      </c>
      <c r="C790" t="s">
        <v>1</v>
      </c>
      <c r="D790" t="s">
        <v>818</v>
      </c>
      <c r="E790" t="s">
        <v>958</v>
      </c>
      <c r="F790" t="s">
        <v>117</v>
      </c>
      <c r="G790" t="s">
        <v>1376</v>
      </c>
      <c r="H790" s="2">
        <v>2035.17</v>
      </c>
      <c r="I790" s="2">
        <v>2035.18</v>
      </c>
      <c r="J790" s="2">
        <v>2043.24</v>
      </c>
      <c r="K790">
        <v>0</v>
      </c>
      <c r="L790">
        <v>0</v>
      </c>
      <c r="M790">
        <v>0</v>
      </c>
      <c r="N790" s="2">
        <v>2043.24</v>
      </c>
      <c r="O790">
        <v>0</v>
      </c>
      <c r="P790" s="1">
        <v>45644</v>
      </c>
      <c r="Q790" s="1">
        <v>45644</v>
      </c>
      <c r="R790" s="1">
        <v>45688</v>
      </c>
      <c r="S790" s="1">
        <v>45688</v>
      </c>
      <c r="W790" t="s">
        <v>155</v>
      </c>
      <c r="X790" t="s">
        <v>191</v>
      </c>
      <c r="Z790" t="s">
        <v>160</v>
      </c>
      <c r="AA790">
        <v>2</v>
      </c>
      <c r="AB790" t="s">
        <v>161</v>
      </c>
      <c r="AC790" t="s">
        <v>155</v>
      </c>
      <c r="AD790" t="s">
        <v>162</v>
      </c>
      <c r="AE790" t="s">
        <v>1276</v>
      </c>
      <c r="AF790" t="s">
        <v>1277</v>
      </c>
      <c r="AG790" t="s">
        <v>1278</v>
      </c>
    </row>
    <row r="791" spans="1:33" x14ac:dyDescent="0.25">
      <c r="A791">
        <v>30762</v>
      </c>
      <c r="B791" t="s">
        <v>246</v>
      </c>
      <c r="C791" t="s">
        <v>1</v>
      </c>
      <c r="D791" t="s">
        <v>811</v>
      </c>
      <c r="E791" t="s">
        <v>1352</v>
      </c>
      <c r="F791" t="s">
        <v>117</v>
      </c>
      <c r="G791" t="s">
        <v>1376</v>
      </c>
      <c r="H791" s="2">
        <v>8527.7900000000009</v>
      </c>
      <c r="I791" s="2">
        <v>8527.7900000000009</v>
      </c>
      <c r="J791" s="2">
        <v>8561.59</v>
      </c>
      <c r="K791">
        <v>0</v>
      </c>
      <c r="L791">
        <v>0</v>
      </c>
      <c r="M791">
        <v>0</v>
      </c>
      <c r="N791" s="2">
        <v>8561.59</v>
      </c>
      <c r="O791">
        <v>0</v>
      </c>
      <c r="P791" s="1">
        <v>45644</v>
      </c>
      <c r="Q791" s="1">
        <v>45638</v>
      </c>
      <c r="R791" s="1">
        <v>45688</v>
      </c>
      <c r="S791" s="1">
        <v>45688</v>
      </c>
      <c r="W791" t="s">
        <v>155</v>
      </c>
      <c r="X791" t="s">
        <v>191</v>
      </c>
      <c r="Z791" t="s">
        <v>160</v>
      </c>
      <c r="AA791">
        <v>2</v>
      </c>
      <c r="AB791" t="s">
        <v>1037</v>
      </c>
      <c r="AC791" t="s">
        <v>155</v>
      </c>
      <c r="AD791" t="s">
        <v>162</v>
      </c>
      <c r="AE791" t="s">
        <v>1276</v>
      </c>
      <c r="AF791" t="s">
        <v>1277</v>
      </c>
      <c r="AG791" t="s">
        <v>1278</v>
      </c>
    </row>
    <row r="792" spans="1:33" x14ac:dyDescent="0.25">
      <c r="A792">
        <v>24462</v>
      </c>
      <c r="B792" t="s">
        <v>246</v>
      </c>
      <c r="C792" t="s">
        <v>1</v>
      </c>
      <c r="D792" t="s">
        <v>811</v>
      </c>
      <c r="E792" t="s">
        <v>1352</v>
      </c>
      <c r="F792" t="s">
        <v>117</v>
      </c>
      <c r="G792" t="s">
        <v>100</v>
      </c>
      <c r="H792" s="2">
        <v>4500</v>
      </c>
      <c r="I792" s="2">
        <v>4500</v>
      </c>
      <c r="J792" s="2">
        <v>4751.38</v>
      </c>
      <c r="K792">
        <v>0</v>
      </c>
      <c r="L792">
        <v>0</v>
      </c>
      <c r="M792">
        <v>0</v>
      </c>
      <c r="N792" s="2">
        <v>4751.38</v>
      </c>
      <c r="P792" s="1">
        <v>45400</v>
      </c>
      <c r="Q792" s="1">
        <v>45397</v>
      </c>
      <c r="R792" s="1">
        <v>45688</v>
      </c>
      <c r="S792" s="1">
        <v>45688</v>
      </c>
      <c r="W792" t="s">
        <v>155</v>
      </c>
      <c r="X792" t="s">
        <v>191</v>
      </c>
      <c r="Z792" t="s">
        <v>160</v>
      </c>
      <c r="AA792">
        <v>2</v>
      </c>
      <c r="AB792" t="s">
        <v>1037</v>
      </c>
      <c r="AC792" t="s">
        <v>155</v>
      </c>
      <c r="AD792" t="s">
        <v>162</v>
      </c>
      <c r="AE792" t="s">
        <v>1276</v>
      </c>
      <c r="AF792" t="s">
        <v>1277</v>
      </c>
      <c r="AG792" t="s">
        <v>1278</v>
      </c>
    </row>
    <row r="793" spans="1:33" x14ac:dyDescent="0.25">
      <c r="A793">
        <v>24202</v>
      </c>
      <c r="B793" t="s">
        <v>246</v>
      </c>
      <c r="C793" t="s">
        <v>1</v>
      </c>
      <c r="D793" t="s">
        <v>775</v>
      </c>
      <c r="E793" t="s">
        <v>966</v>
      </c>
      <c r="F793" t="s">
        <v>117</v>
      </c>
      <c r="G793" t="s">
        <v>98</v>
      </c>
      <c r="H793" s="2">
        <v>5000</v>
      </c>
      <c r="I793" s="2">
        <v>5000</v>
      </c>
      <c r="J793" s="2">
        <v>5286.25</v>
      </c>
      <c r="K793">
        <v>0</v>
      </c>
      <c r="L793">
        <v>0</v>
      </c>
      <c r="M793">
        <v>0</v>
      </c>
      <c r="N793" s="2">
        <v>5286.25</v>
      </c>
      <c r="P793" s="1">
        <v>45383</v>
      </c>
      <c r="Q793" s="1">
        <v>45381</v>
      </c>
      <c r="R793" s="1">
        <v>45688</v>
      </c>
      <c r="S793" s="1">
        <v>45688</v>
      </c>
      <c r="W793" t="s">
        <v>155</v>
      </c>
      <c r="X793" t="s">
        <v>191</v>
      </c>
      <c r="Z793" t="s">
        <v>160</v>
      </c>
      <c r="AA793">
        <v>2</v>
      </c>
      <c r="AB793" t="s">
        <v>161</v>
      </c>
      <c r="AC793" t="s">
        <v>155</v>
      </c>
      <c r="AD793" t="s">
        <v>162</v>
      </c>
      <c r="AE793" t="s">
        <v>1276</v>
      </c>
      <c r="AF793" t="s">
        <v>1277</v>
      </c>
      <c r="AG793" t="s">
        <v>1278</v>
      </c>
    </row>
    <row r="794" spans="1:33" x14ac:dyDescent="0.25">
      <c r="A794">
        <v>30730</v>
      </c>
      <c r="B794" t="s">
        <v>246</v>
      </c>
      <c r="C794" t="s">
        <v>252</v>
      </c>
      <c r="D794" t="s">
        <v>738</v>
      </c>
      <c r="E794" t="s">
        <v>964</v>
      </c>
      <c r="F794" t="s">
        <v>117</v>
      </c>
      <c r="G794" t="s">
        <v>1376</v>
      </c>
      <c r="H794" s="2">
        <v>2454.1799999999998</v>
      </c>
      <c r="I794" s="2">
        <v>2454.1799999999998</v>
      </c>
      <c r="J794" s="2">
        <v>2463.9</v>
      </c>
      <c r="K794">
        <v>0</v>
      </c>
      <c r="L794">
        <v>0</v>
      </c>
      <c r="M794">
        <v>0</v>
      </c>
      <c r="N794" s="2">
        <v>2463.9</v>
      </c>
      <c r="O794">
        <v>0</v>
      </c>
      <c r="P794" s="1">
        <v>45644</v>
      </c>
      <c r="Q794" s="1">
        <v>45636</v>
      </c>
      <c r="R794" s="1">
        <v>45688</v>
      </c>
      <c r="S794" s="1">
        <v>45688</v>
      </c>
      <c r="W794" t="s">
        <v>155</v>
      </c>
      <c r="X794" t="s">
        <v>191</v>
      </c>
      <c r="Z794" t="s">
        <v>160</v>
      </c>
      <c r="AA794">
        <v>2</v>
      </c>
      <c r="AB794" t="s">
        <v>1037</v>
      </c>
      <c r="AC794" t="s">
        <v>155</v>
      </c>
      <c r="AD794" t="s">
        <v>162</v>
      </c>
      <c r="AE794" t="s">
        <v>1276</v>
      </c>
      <c r="AF794" t="s">
        <v>1277</v>
      </c>
      <c r="AG794" t="s">
        <v>1278</v>
      </c>
    </row>
    <row r="795" spans="1:33" x14ac:dyDescent="0.25">
      <c r="A795">
        <v>30911</v>
      </c>
      <c r="B795" t="s">
        <v>246</v>
      </c>
      <c r="C795" t="s">
        <v>1</v>
      </c>
      <c r="D795" t="s">
        <v>285</v>
      </c>
      <c r="E795" t="s">
        <v>615</v>
      </c>
      <c r="F795" t="s">
        <v>117</v>
      </c>
      <c r="G795" t="s">
        <v>1376</v>
      </c>
      <c r="H795" s="2">
        <v>2165.25</v>
      </c>
      <c r="I795" s="2">
        <v>2165.25</v>
      </c>
      <c r="J795" s="2">
        <v>2173.83</v>
      </c>
      <c r="K795">
        <v>0</v>
      </c>
      <c r="L795">
        <v>0</v>
      </c>
      <c r="M795">
        <v>0</v>
      </c>
      <c r="N795" s="2">
        <v>2173.83</v>
      </c>
      <c r="O795">
        <v>0</v>
      </c>
      <c r="P795" s="1">
        <v>45644</v>
      </c>
      <c r="Q795" s="1">
        <v>45642</v>
      </c>
      <c r="R795" s="1">
        <v>45688</v>
      </c>
      <c r="S795" s="1">
        <v>45688</v>
      </c>
      <c r="W795" t="s">
        <v>155</v>
      </c>
      <c r="X795" t="s">
        <v>191</v>
      </c>
      <c r="Z795" t="s">
        <v>160</v>
      </c>
      <c r="AA795">
        <v>2</v>
      </c>
      <c r="AB795" t="s">
        <v>161</v>
      </c>
      <c r="AC795" t="s">
        <v>155</v>
      </c>
      <c r="AD795" t="s">
        <v>162</v>
      </c>
      <c r="AE795" t="s">
        <v>1276</v>
      </c>
      <c r="AF795" t="s">
        <v>1277</v>
      </c>
      <c r="AG795" t="s">
        <v>1278</v>
      </c>
    </row>
    <row r="796" spans="1:33" x14ac:dyDescent="0.25">
      <c r="A796">
        <v>30532</v>
      </c>
      <c r="B796" t="s">
        <v>246</v>
      </c>
      <c r="C796" t="s">
        <v>1</v>
      </c>
      <c r="D796" t="s">
        <v>197</v>
      </c>
      <c r="E796" t="s">
        <v>669</v>
      </c>
      <c r="F796" t="s">
        <v>117</v>
      </c>
      <c r="G796" t="s">
        <v>1376</v>
      </c>
      <c r="H796" s="2">
        <v>20872.25</v>
      </c>
      <c r="I796" s="2">
        <v>20872.25</v>
      </c>
      <c r="J796" s="2">
        <v>20954.98</v>
      </c>
      <c r="K796">
        <v>0</v>
      </c>
      <c r="L796">
        <v>0</v>
      </c>
      <c r="M796">
        <v>0</v>
      </c>
      <c r="N796" s="2">
        <v>20954.98</v>
      </c>
      <c r="O796">
        <v>0</v>
      </c>
      <c r="P796" s="1">
        <v>45637</v>
      </c>
      <c r="Q796" s="1">
        <v>45637</v>
      </c>
      <c r="R796" s="1">
        <v>45688</v>
      </c>
      <c r="S796" s="1">
        <v>45688</v>
      </c>
      <c r="W796" t="s">
        <v>155</v>
      </c>
      <c r="X796" t="s">
        <v>191</v>
      </c>
      <c r="Z796" t="s">
        <v>160</v>
      </c>
      <c r="AA796">
        <v>2</v>
      </c>
      <c r="AB796" t="s">
        <v>161</v>
      </c>
      <c r="AC796" t="s">
        <v>155</v>
      </c>
      <c r="AD796" t="s">
        <v>162</v>
      </c>
      <c r="AE796" t="s">
        <v>1276</v>
      </c>
      <c r="AF796" t="s">
        <v>1277</v>
      </c>
      <c r="AG796" t="s">
        <v>1278</v>
      </c>
    </row>
    <row r="797" spans="1:33" x14ac:dyDescent="0.25">
      <c r="A797">
        <v>30985</v>
      </c>
      <c r="B797" t="s">
        <v>246</v>
      </c>
      <c r="C797" t="s">
        <v>1</v>
      </c>
      <c r="D797" t="s">
        <v>826</v>
      </c>
      <c r="E797" t="s">
        <v>881</v>
      </c>
      <c r="F797" t="s">
        <v>117</v>
      </c>
      <c r="G797" t="s">
        <v>1376</v>
      </c>
      <c r="H797" s="2">
        <v>6689.9</v>
      </c>
      <c r="I797" s="2">
        <v>6689.9</v>
      </c>
      <c r="J797" s="2">
        <v>6716.42</v>
      </c>
      <c r="K797">
        <v>0</v>
      </c>
      <c r="L797">
        <v>0</v>
      </c>
      <c r="M797">
        <v>0</v>
      </c>
      <c r="N797" s="2">
        <v>6716.42</v>
      </c>
      <c r="O797">
        <v>0</v>
      </c>
      <c r="P797" s="1">
        <v>45645</v>
      </c>
      <c r="Q797" s="1">
        <v>45642</v>
      </c>
      <c r="R797" s="1">
        <v>45688</v>
      </c>
      <c r="S797" s="1">
        <v>45688</v>
      </c>
      <c r="W797" t="s">
        <v>155</v>
      </c>
      <c r="X797" t="s">
        <v>191</v>
      </c>
      <c r="Z797" t="s">
        <v>160</v>
      </c>
      <c r="AA797">
        <v>2</v>
      </c>
      <c r="AB797" t="s">
        <v>161</v>
      </c>
      <c r="AC797" t="s">
        <v>155</v>
      </c>
      <c r="AD797" t="s">
        <v>162</v>
      </c>
      <c r="AE797" t="s">
        <v>1276</v>
      </c>
      <c r="AF797" t="s">
        <v>1277</v>
      </c>
      <c r="AG797" t="s">
        <v>1278</v>
      </c>
    </row>
    <row r="798" spans="1:33" x14ac:dyDescent="0.25">
      <c r="A798">
        <v>22541</v>
      </c>
      <c r="B798" t="s">
        <v>246</v>
      </c>
      <c r="C798" t="s">
        <v>252</v>
      </c>
      <c r="D798" t="s">
        <v>733</v>
      </c>
      <c r="E798" t="s">
        <v>885</v>
      </c>
      <c r="F798" t="s">
        <v>117</v>
      </c>
      <c r="G798" t="s">
        <v>104</v>
      </c>
      <c r="H798" s="2">
        <v>3500</v>
      </c>
      <c r="I798" s="2">
        <v>3500</v>
      </c>
      <c r="J798" s="2">
        <v>3721.74</v>
      </c>
      <c r="K798">
        <v>0</v>
      </c>
      <c r="L798">
        <v>0</v>
      </c>
      <c r="M798">
        <v>0</v>
      </c>
      <c r="N798" s="2">
        <v>3721.74</v>
      </c>
      <c r="P798" s="1">
        <v>45314</v>
      </c>
      <c r="Q798" s="1">
        <v>45301</v>
      </c>
      <c r="R798" s="1">
        <v>45698</v>
      </c>
      <c r="S798" s="1">
        <v>45698</v>
      </c>
      <c r="W798" t="s">
        <v>155</v>
      </c>
      <c r="X798" t="s">
        <v>191</v>
      </c>
      <c r="Z798" t="s">
        <v>160</v>
      </c>
      <c r="AA798">
        <v>2</v>
      </c>
      <c r="AB798" t="s">
        <v>161</v>
      </c>
      <c r="AC798" t="s">
        <v>155</v>
      </c>
      <c r="AD798" t="s">
        <v>162</v>
      </c>
      <c r="AE798" t="s">
        <v>1276</v>
      </c>
      <c r="AF798" t="s">
        <v>1277</v>
      </c>
      <c r="AG798" t="s">
        <v>1278</v>
      </c>
    </row>
    <row r="799" spans="1:33" x14ac:dyDescent="0.25">
      <c r="A799">
        <v>20724</v>
      </c>
      <c r="B799" t="s">
        <v>246</v>
      </c>
      <c r="C799" t="s">
        <v>1</v>
      </c>
      <c r="D799" t="s">
        <v>289</v>
      </c>
      <c r="E799" t="s">
        <v>688</v>
      </c>
      <c r="F799" t="s">
        <v>117</v>
      </c>
      <c r="G799" t="s">
        <v>104</v>
      </c>
      <c r="H799" s="2">
        <v>5000</v>
      </c>
      <c r="I799" s="2">
        <v>5000</v>
      </c>
      <c r="J799" s="2">
        <v>5349.18</v>
      </c>
      <c r="K799">
        <v>0</v>
      </c>
      <c r="L799">
        <v>0</v>
      </c>
      <c r="M799">
        <v>0</v>
      </c>
      <c r="N799" s="2">
        <v>5349.18</v>
      </c>
      <c r="P799" s="1">
        <v>45240</v>
      </c>
      <c r="Q799" s="1">
        <v>45230</v>
      </c>
      <c r="R799" s="1">
        <v>45698</v>
      </c>
      <c r="S799" s="1">
        <v>45698</v>
      </c>
      <c r="W799" t="s">
        <v>155</v>
      </c>
      <c r="X799" t="s">
        <v>191</v>
      </c>
      <c r="Z799" t="s">
        <v>160</v>
      </c>
      <c r="AA799">
        <v>2</v>
      </c>
      <c r="AB799" t="s">
        <v>161</v>
      </c>
      <c r="AC799" t="s">
        <v>155</v>
      </c>
      <c r="AD799" t="s">
        <v>162</v>
      </c>
      <c r="AE799" t="s">
        <v>1276</v>
      </c>
      <c r="AF799" t="s">
        <v>1277</v>
      </c>
      <c r="AG799" t="s">
        <v>1278</v>
      </c>
    </row>
    <row r="800" spans="1:33" x14ac:dyDescent="0.25">
      <c r="A800">
        <v>24110</v>
      </c>
      <c r="B800" t="s">
        <v>246</v>
      </c>
      <c r="C800" t="s">
        <v>1</v>
      </c>
      <c r="D800" t="s">
        <v>796</v>
      </c>
      <c r="E800" t="s">
        <v>960</v>
      </c>
      <c r="F800" t="s">
        <v>117</v>
      </c>
      <c r="G800" t="s">
        <v>98</v>
      </c>
      <c r="H800" s="2">
        <v>6200</v>
      </c>
      <c r="I800" s="2">
        <v>6200</v>
      </c>
      <c r="J800" s="2">
        <v>6554.96</v>
      </c>
      <c r="K800">
        <v>0</v>
      </c>
      <c r="L800">
        <v>0</v>
      </c>
      <c r="M800">
        <v>0</v>
      </c>
      <c r="N800" s="2">
        <v>6554.96</v>
      </c>
      <c r="P800" s="1">
        <v>45394</v>
      </c>
      <c r="Q800" s="1">
        <v>45366</v>
      </c>
      <c r="R800" s="1">
        <v>45698</v>
      </c>
      <c r="S800" s="1">
        <v>45698</v>
      </c>
      <c r="W800" t="s">
        <v>155</v>
      </c>
      <c r="X800" t="s">
        <v>191</v>
      </c>
      <c r="Z800" t="s">
        <v>160</v>
      </c>
      <c r="AA800">
        <v>2</v>
      </c>
      <c r="AB800" t="s">
        <v>161</v>
      </c>
      <c r="AC800" t="s">
        <v>155</v>
      </c>
      <c r="AD800" t="s">
        <v>162</v>
      </c>
      <c r="AE800" t="s">
        <v>1276</v>
      </c>
      <c r="AF800" t="s">
        <v>1277</v>
      </c>
      <c r="AG800" t="s">
        <v>1278</v>
      </c>
    </row>
    <row r="801" spans="1:33" x14ac:dyDescent="0.25">
      <c r="A801">
        <v>17310</v>
      </c>
      <c r="B801" t="s">
        <v>246</v>
      </c>
      <c r="C801" t="s">
        <v>1</v>
      </c>
      <c r="D801" t="s">
        <v>196</v>
      </c>
      <c r="E801" t="s">
        <v>435</v>
      </c>
      <c r="F801" t="s">
        <v>117</v>
      </c>
      <c r="G801" t="s">
        <v>105</v>
      </c>
      <c r="H801" s="2">
        <v>5000</v>
      </c>
      <c r="I801" s="2">
        <v>5000</v>
      </c>
      <c r="J801" s="2">
        <v>5363.47</v>
      </c>
      <c r="K801">
        <v>0</v>
      </c>
      <c r="L801">
        <v>0</v>
      </c>
      <c r="M801">
        <v>0</v>
      </c>
      <c r="N801" s="2">
        <v>5363.47</v>
      </c>
      <c r="P801" s="1">
        <v>45154</v>
      </c>
      <c r="Q801" s="1">
        <v>45145</v>
      </c>
      <c r="R801" s="1">
        <v>45698</v>
      </c>
      <c r="S801" s="1">
        <v>45698</v>
      </c>
      <c r="W801" t="s">
        <v>155</v>
      </c>
      <c r="X801" t="s">
        <v>191</v>
      </c>
      <c r="Z801" t="s">
        <v>160</v>
      </c>
      <c r="AA801">
        <v>2</v>
      </c>
      <c r="AB801" t="s">
        <v>161</v>
      </c>
      <c r="AC801" t="s">
        <v>155</v>
      </c>
      <c r="AD801" t="s">
        <v>162</v>
      </c>
      <c r="AE801" t="s">
        <v>1276</v>
      </c>
      <c r="AF801" t="s">
        <v>1277</v>
      </c>
      <c r="AG801" t="s">
        <v>1278</v>
      </c>
    </row>
    <row r="802" spans="1:33" x14ac:dyDescent="0.25">
      <c r="A802">
        <v>17597</v>
      </c>
      <c r="B802" t="s">
        <v>246</v>
      </c>
      <c r="C802" t="s">
        <v>1</v>
      </c>
      <c r="D802" t="s">
        <v>195</v>
      </c>
      <c r="E802" t="s">
        <v>596</v>
      </c>
      <c r="F802" t="s">
        <v>117</v>
      </c>
      <c r="G802" t="s">
        <v>106</v>
      </c>
      <c r="H802" s="2">
        <v>5000</v>
      </c>
      <c r="I802" s="2">
        <v>5000</v>
      </c>
      <c r="J802" s="2">
        <v>5363.47</v>
      </c>
      <c r="K802">
        <v>0</v>
      </c>
      <c r="L802">
        <v>0</v>
      </c>
      <c r="M802">
        <v>0</v>
      </c>
      <c r="N802" s="2">
        <v>5363.47</v>
      </c>
      <c r="P802" s="1">
        <v>45173</v>
      </c>
      <c r="Q802" s="1">
        <v>45168</v>
      </c>
      <c r="R802" s="1">
        <v>45698</v>
      </c>
      <c r="S802" s="1">
        <v>45698</v>
      </c>
      <c r="W802" t="s">
        <v>155</v>
      </c>
      <c r="X802" t="s">
        <v>191</v>
      </c>
      <c r="Z802" t="s">
        <v>160</v>
      </c>
      <c r="AA802">
        <v>2</v>
      </c>
      <c r="AB802" t="s">
        <v>161</v>
      </c>
      <c r="AC802" t="s">
        <v>155</v>
      </c>
      <c r="AD802" t="s">
        <v>162</v>
      </c>
      <c r="AE802" t="s">
        <v>1276</v>
      </c>
      <c r="AF802" t="s">
        <v>1277</v>
      </c>
      <c r="AG802" t="s">
        <v>1278</v>
      </c>
    </row>
    <row r="803" spans="1:33" x14ac:dyDescent="0.25">
      <c r="A803">
        <v>17266</v>
      </c>
      <c r="B803" t="s">
        <v>246</v>
      </c>
      <c r="C803" t="s">
        <v>252</v>
      </c>
      <c r="D803" t="s">
        <v>258</v>
      </c>
      <c r="E803" t="s">
        <v>422</v>
      </c>
      <c r="F803" t="s">
        <v>117</v>
      </c>
      <c r="G803" t="s">
        <v>106</v>
      </c>
      <c r="H803" s="2">
        <v>1800</v>
      </c>
      <c r="I803" s="2">
        <v>1800</v>
      </c>
      <c r="J803" s="2">
        <v>1930.85</v>
      </c>
      <c r="K803">
        <v>0</v>
      </c>
      <c r="L803">
        <v>0</v>
      </c>
      <c r="M803">
        <v>0</v>
      </c>
      <c r="N803" s="2">
        <v>1930.85</v>
      </c>
      <c r="P803" s="1">
        <v>45148</v>
      </c>
      <c r="Q803" s="1">
        <v>45140</v>
      </c>
      <c r="R803" s="1">
        <v>45698</v>
      </c>
      <c r="S803" s="1">
        <v>45698</v>
      </c>
      <c r="W803" t="s">
        <v>155</v>
      </c>
      <c r="X803" t="s">
        <v>191</v>
      </c>
      <c r="Z803" t="s">
        <v>160</v>
      </c>
      <c r="AA803">
        <v>2</v>
      </c>
      <c r="AB803" t="s">
        <v>161</v>
      </c>
      <c r="AC803" t="s">
        <v>155</v>
      </c>
      <c r="AD803" t="s">
        <v>162</v>
      </c>
      <c r="AE803" t="s">
        <v>1276</v>
      </c>
      <c r="AF803" t="s">
        <v>1277</v>
      </c>
      <c r="AG803" t="s">
        <v>1278</v>
      </c>
    </row>
    <row r="804" spans="1:33" x14ac:dyDescent="0.25">
      <c r="A804">
        <v>17275</v>
      </c>
      <c r="B804" t="s">
        <v>246</v>
      </c>
      <c r="C804" t="s">
        <v>252</v>
      </c>
      <c r="D804" t="s">
        <v>258</v>
      </c>
      <c r="E804" t="s">
        <v>422</v>
      </c>
      <c r="F804" t="s">
        <v>117</v>
      </c>
      <c r="G804" t="s">
        <v>210</v>
      </c>
      <c r="H804" s="2">
        <v>18000</v>
      </c>
      <c r="I804" s="2">
        <v>18000</v>
      </c>
      <c r="J804" s="2">
        <v>19308.490000000002</v>
      </c>
      <c r="K804">
        <v>0</v>
      </c>
      <c r="L804">
        <v>0</v>
      </c>
      <c r="M804">
        <v>0</v>
      </c>
      <c r="N804" s="2">
        <v>19308.490000000002</v>
      </c>
      <c r="P804" s="1">
        <v>45148</v>
      </c>
      <c r="Q804" s="1">
        <v>45140</v>
      </c>
      <c r="R804" s="1">
        <v>45698</v>
      </c>
      <c r="S804" s="1">
        <v>45698</v>
      </c>
      <c r="W804" t="s">
        <v>155</v>
      </c>
      <c r="X804" t="s">
        <v>191</v>
      </c>
      <c r="Z804" t="s">
        <v>160</v>
      </c>
      <c r="AA804">
        <v>2</v>
      </c>
      <c r="AB804" t="s">
        <v>161</v>
      </c>
      <c r="AC804" t="s">
        <v>155</v>
      </c>
      <c r="AD804" t="s">
        <v>162</v>
      </c>
      <c r="AE804" t="s">
        <v>1276</v>
      </c>
      <c r="AF804" t="s">
        <v>1277</v>
      </c>
      <c r="AG804" t="s">
        <v>1278</v>
      </c>
    </row>
    <row r="805" spans="1:33" x14ac:dyDescent="0.25">
      <c r="A805">
        <v>16178</v>
      </c>
      <c r="B805" t="s">
        <v>246</v>
      </c>
      <c r="C805" t="s">
        <v>252</v>
      </c>
      <c r="D805" t="s">
        <v>259</v>
      </c>
      <c r="E805" t="s">
        <v>260</v>
      </c>
      <c r="F805" t="s">
        <v>117</v>
      </c>
      <c r="G805" t="s">
        <v>109</v>
      </c>
      <c r="H805" s="2">
        <v>1290</v>
      </c>
      <c r="I805" s="2">
        <v>1290</v>
      </c>
      <c r="J805" s="2">
        <v>1403.91</v>
      </c>
      <c r="K805">
        <v>0</v>
      </c>
      <c r="L805">
        <v>0</v>
      </c>
      <c r="M805">
        <v>0</v>
      </c>
      <c r="N805" s="2">
        <v>1403.91</v>
      </c>
      <c r="P805" s="1">
        <v>45063</v>
      </c>
      <c r="Q805" s="1">
        <v>45054</v>
      </c>
      <c r="R805" s="1">
        <v>45698</v>
      </c>
      <c r="S805" s="1">
        <v>45698</v>
      </c>
      <c r="W805" t="s">
        <v>155</v>
      </c>
      <c r="X805" t="s">
        <v>191</v>
      </c>
      <c r="Z805" t="s">
        <v>160</v>
      </c>
      <c r="AA805">
        <v>2</v>
      </c>
      <c r="AB805" t="s">
        <v>161</v>
      </c>
      <c r="AC805" t="s">
        <v>155</v>
      </c>
      <c r="AD805" t="s">
        <v>162</v>
      </c>
      <c r="AE805" t="s">
        <v>1276</v>
      </c>
      <c r="AF805" t="s">
        <v>1277</v>
      </c>
      <c r="AG805" t="s">
        <v>1278</v>
      </c>
    </row>
    <row r="806" spans="1:33" x14ac:dyDescent="0.25">
      <c r="A806">
        <v>16608</v>
      </c>
      <c r="B806" t="s">
        <v>246</v>
      </c>
      <c r="C806" t="s">
        <v>1</v>
      </c>
      <c r="D806" t="s">
        <v>201</v>
      </c>
      <c r="E806" t="s">
        <v>290</v>
      </c>
      <c r="F806" t="s">
        <v>117</v>
      </c>
      <c r="G806" t="s">
        <v>112</v>
      </c>
      <c r="H806" s="2">
        <v>1000</v>
      </c>
      <c r="I806" s="2">
        <v>1000</v>
      </c>
      <c r="J806" s="2">
        <v>1088.3</v>
      </c>
      <c r="K806">
        <v>0</v>
      </c>
      <c r="L806">
        <v>0</v>
      </c>
      <c r="M806">
        <v>0</v>
      </c>
      <c r="N806" s="2">
        <v>1088.3</v>
      </c>
      <c r="P806" s="1">
        <v>45083</v>
      </c>
      <c r="Q806" s="1">
        <v>45062</v>
      </c>
      <c r="R806" s="1">
        <v>45698</v>
      </c>
      <c r="S806" s="1">
        <v>45698</v>
      </c>
      <c r="W806" t="s">
        <v>155</v>
      </c>
      <c r="X806" t="s">
        <v>191</v>
      </c>
      <c r="Z806" t="s">
        <v>160</v>
      </c>
      <c r="AA806">
        <v>2</v>
      </c>
      <c r="AB806" t="s">
        <v>161</v>
      </c>
      <c r="AC806" t="s">
        <v>155</v>
      </c>
      <c r="AD806" t="s">
        <v>162</v>
      </c>
      <c r="AE806" t="s">
        <v>1276</v>
      </c>
      <c r="AF806" t="s">
        <v>1277</v>
      </c>
      <c r="AG806" t="s">
        <v>1278</v>
      </c>
    </row>
    <row r="807" spans="1:33" x14ac:dyDescent="0.25">
      <c r="A807">
        <v>16084</v>
      </c>
      <c r="B807" t="s">
        <v>246</v>
      </c>
      <c r="C807" t="s">
        <v>1</v>
      </c>
      <c r="D807" t="s">
        <v>249</v>
      </c>
      <c r="E807" t="s">
        <v>250</v>
      </c>
      <c r="F807" t="s">
        <v>117</v>
      </c>
      <c r="G807" t="s">
        <v>109</v>
      </c>
      <c r="H807" s="2">
        <v>2400</v>
      </c>
      <c r="I807" s="2">
        <v>2400</v>
      </c>
      <c r="J807" s="2">
        <v>2611.92</v>
      </c>
      <c r="K807">
        <v>0</v>
      </c>
      <c r="L807">
        <v>0</v>
      </c>
      <c r="M807">
        <v>0</v>
      </c>
      <c r="N807" s="2">
        <v>2611.92</v>
      </c>
      <c r="P807" s="1">
        <v>45056</v>
      </c>
      <c r="Q807" s="1">
        <v>45052</v>
      </c>
      <c r="R807" s="1">
        <v>45698</v>
      </c>
      <c r="S807" s="1">
        <v>45698</v>
      </c>
      <c r="W807" t="s">
        <v>155</v>
      </c>
      <c r="X807" t="s">
        <v>191</v>
      </c>
      <c r="Z807" t="s">
        <v>160</v>
      </c>
      <c r="AA807">
        <v>2</v>
      </c>
      <c r="AB807" t="s">
        <v>161</v>
      </c>
      <c r="AC807" t="s">
        <v>155</v>
      </c>
      <c r="AD807" t="s">
        <v>162</v>
      </c>
      <c r="AE807" t="s">
        <v>1276</v>
      </c>
      <c r="AF807" t="s">
        <v>1277</v>
      </c>
      <c r="AG807" t="s">
        <v>1278</v>
      </c>
    </row>
    <row r="808" spans="1:33" x14ac:dyDescent="0.25">
      <c r="A808">
        <v>29823</v>
      </c>
      <c r="B808" t="s">
        <v>246</v>
      </c>
      <c r="C808" t="s">
        <v>1</v>
      </c>
      <c r="D808" t="s">
        <v>788</v>
      </c>
      <c r="E808" t="s">
        <v>1329</v>
      </c>
      <c r="F808" t="s">
        <v>117</v>
      </c>
      <c r="G808" t="s">
        <v>94</v>
      </c>
      <c r="H808" s="2">
        <v>1650</v>
      </c>
      <c r="I808" s="2">
        <v>1650</v>
      </c>
      <c r="J808" s="2">
        <v>1667.82</v>
      </c>
      <c r="K808">
        <v>0</v>
      </c>
      <c r="L808">
        <v>0</v>
      </c>
      <c r="M808">
        <v>0</v>
      </c>
      <c r="N808" s="2">
        <v>1667.82</v>
      </c>
      <c r="P808" s="1">
        <v>45613</v>
      </c>
      <c r="Q808" s="1">
        <v>45608</v>
      </c>
      <c r="R808" s="1">
        <v>45698</v>
      </c>
      <c r="S808" s="1">
        <v>45698</v>
      </c>
      <c r="W808" t="s">
        <v>155</v>
      </c>
      <c r="X808" t="s">
        <v>191</v>
      </c>
      <c r="Z808" t="s">
        <v>160</v>
      </c>
      <c r="AA808">
        <v>2</v>
      </c>
      <c r="AB808" t="s">
        <v>1037</v>
      </c>
      <c r="AC808" t="s">
        <v>155</v>
      </c>
      <c r="AD808" t="s">
        <v>162</v>
      </c>
      <c r="AE808" t="s">
        <v>1276</v>
      </c>
      <c r="AF808" t="s">
        <v>1277</v>
      </c>
      <c r="AG808" t="s">
        <v>1278</v>
      </c>
    </row>
    <row r="809" spans="1:33" x14ac:dyDescent="0.25">
      <c r="A809">
        <v>29771</v>
      </c>
      <c r="B809" t="s">
        <v>246</v>
      </c>
      <c r="C809" t="s">
        <v>1</v>
      </c>
      <c r="D809" t="s">
        <v>807</v>
      </c>
      <c r="E809" t="s">
        <v>1327</v>
      </c>
      <c r="F809" t="s">
        <v>117</v>
      </c>
      <c r="G809" t="s">
        <v>91</v>
      </c>
      <c r="H809" s="2">
        <v>4000</v>
      </c>
      <c r="I809" s="2">
        <v>4000</v>
      </c>
      <c r="J809" s="2">
        <v>4043.2</v>
      </c>
      <c r="K809">
        <v>0</v>
      </c>
      <c r="L809">
        <v>0</v>
      </c>
      <c r="M809">
        <v>0</v>
      </c>
      <c r="N809" s="2">
        <v>4043.2</v>
      </c>
      <c r="P809" s="1">
        <v>45624</v>
      </c>
      <c r="Q809" s="1">
        <v>45603</v>
      </c>
      <c r="R809" s="1">
        <v>45703</v>
      </c>
      <c r="S809" s="1">
        <v>45703</v>
      </c>
      <c r="W809" t="s">
        <v>155</v>
      </c>
      <c r="X809" t="s">
        <v>191</v>
      </c>
      <c r="Z809" t="s">
        <v>160</v>
      </c>
      <c r="AA809">
        <v>2</v>
      </c>
      <c r="AB809" t="s">
        <v>1037</v>
      </c>
      <c r="AC809" t="s">
        <v>155</v>
      </c>
      <c r="AD809" t="s">
        <v>162</v>
      </c>
      <c r="AE809" t="s">
        <v>1276</v>
      </c>
      <c r="AF809" t="s">
        <v>1277</v>
      </c>
      <c r="AG809" t="s">
        <v>1278</v>
      </c>
    </row>
    <row r="810" spans="1:33" x14ac:dyDescent="0.25">
      <c r="A810">
        <v>25018</v>
      </c>
      <c r="B810" t="s">
        <v>246</v>
      </c>
      <c r="C810" t="s">
        <v>1</v>
      </c>
      <c r="D810" t="s">
        <v>790</v>
      </c>
      <c r="E810" t="s">
        <v>1115</v>
      </c>
      <c r="F810" t="s">
        <v>117</v>
      </c>
      <c r="G810" t="s">
        <v>100</v>
      </c>
      <c r="H810" s="2">
        <v>5000</v>
      </c>
      <c r="I810" s="2">
        <v>5000</v>
      </c>
      <c r="J810" s="2">
        <v>5264.6</v>
      </c>
      <c r="K810">
        <v>0</v>
      </c>
      <c r="L810">
        <v>0</v>
      </c>
      <c r="M810">
        <v>0</v>
      </c>
      <c r="N810" s="2">
        <v>5264.6</v>
      </c>
      <c r="P810" s="1">
        <v>45435</v>
      </c>
      <c r="Q810" s="1">
        <v>45423</v>
      </c>
      <c r="R810" s="1">
        <v>45703</v>
      </c>
      <c r="S810" s="1">
        <v>45703</v>
      </c>
      <c r="W810" t="s">
        <v>155</v>
      </c>
      <c r="X810" t="s">
        <v>191</v>
      </c>
      <c r="Z810" t="s">
        <v>160</v>
      </c>
      <c r="AA810">
        <v>2</v>
      </c>
      <c r="AB810" t="s">
        <v>1037</v>
      </c>
      <c r="AC810" t="s">
        <v>155</v>
      </c>
      <c r="AD810" t="s">
        <v>162</v>
      </c>
      <c r="AE810" t="s">
        <v>1276</v>
      </c>
      <c r="AF810" t="s">
        <v>1277</v>
      </c>
      <c r="AG810" t="s">
        <v>1278</v>
      </c>
    </row>
    <row r="811" spans="1:33" x14ac:dyDescent="0.25">
      <c r="A811">
        <v>16285</v>
      </c>
      <c r="B811" t="s">
        <v>246</v>
      </c>
      <c r="C811" t="s">
        <v>1</v>
      </c>
      <c r="D811" t="s">
        <v>199</v>
      </c>
      <c r="E811" t="s">
        <v>292</v>
      </c>
      <c r="F811" t="s">
        <v>117</v>
      </c>
      <c r="G811" t="s">
        <v>112</v>
      </c>
      <c r="H811" s="2">
        <v>3000</v>
      </c>
      <c r="I811" s="2">
        <v>3000</v>
      </c>
      <c r="J811" s="2">
        <v>3264.9</v>
      </c>
      <c r="K811">
        <v>0</v>
      </c>
      <c r="L811">
        <v>0</v>
      </c>
      <c r="M811">
        <v>0</v>
      </c>
      <c r="N811" s="2">
        <v>3264.9</v>
      </c>
      <c r="P811" s="1">
        <v>45077</v>
      </c>
      <c r="Q811" s="1">
        <v>45062</v>
      </c>
      <c r="R811" s="1">
        <v>45703</v>
      </c>
      <c r="S811" s="1">
        <v>45703</v>
      </c>
      <c r="W811" t="s">
        <v>155</v>
      </c>
      <c r="X811" t="s">
        <v>191</v>
      </c>
      <c r="Z811" t="s">
        <v>160</v>
      </c>
      <c r="AA811">
        <v>2</v>
      </c>
      <c r="AB811" t="s">
        <v>161</v>
      </c>
      <c r="AC811" t="s">
        <v>155</v>
      </c>
      <c r="AD811" t="s">
        <v>162</v>
      </c>
      <c r="AE811" t="s">
        <v>1276</v>
      </c>
      <c r="AF811" t="s">
        <v>1277</v>
      </c>
      <c r="AG811" t="s">
        <v>1278</v>
      </c>
    </row>
    <row r="812" spans="1:33" x14ac:dyDescent="0.25">
      <c r="A812">
        <v>18135</v>
      </c>
      <c r="B812" t="s">
        <v>246</v>
      </c>
      <c r="C812" t="s">
        <v>1</v>
      </c>
      <c r="D812" t="s">
        <v>198</v>
      </c>
      <c r="E812" t="s">
        <v>965</v>
      </c>
      <c r="F812" t="s">
        <v>117</v>
      </c>
      <c r="G812" t="s">
        <v>105</v>
      </c>
      <c r="H812" s="2">
        <v>3000</v>
      </c>
      <c r="I812" s="2">
        <v>3000</v>
      </c>
      <c r="J812" s="2">
        <v>3214.84</v>
      </c>
      <c r="K812">
        <v>0</v>
      </c>
      <c r="L812">
        <v>0</v>
      </c>
      <c r="M812">
        <v>0</v>
      </c>
      <c r="N812" s="2">
        <v>3214.84</v>
      </c>
      <c r="P812" s="1">
        <v>45190</v>
      </c>
      <c r="Q812" s="1">
        <v>45172</v>
      </c>
      <c r="R812" s="1">
        <v>45708</v>
      </c>
      <c r="S812" s="1">
        <v>45708</v>
      </c>
      <c r="W812" t="s">
        <v>155</v>
      </c>
      <c r="X812" t="s">
        <v>191</v>
      </c>
      <c r="Z812" t="s">
        <v>160</v>
      </c>
      <c r="AA812">
        <v>2</v>
      </c>
      <c r="AB812" t="s">
        <v>161</v>
      </c>
      <c r="AC812" t="s">
        <v>155</v>
      </c>
      <c r="AD812" t="s">
        <v>162</v>
      </c>
      <c r="AE812" t="s">
        <v>1276</v>
      </c>
      <c r="AF812" t="s">
        <v>1277</v>
      </c>
      <c r="AG812" t="s">
        <v>1278</v>
      </c>
    </row>
    <row r="813" spans="1:33" x14ac:dyDescent="0.25">
      <c r="A813">
        <v>23240</v>
      </c>
      <c r="B813" t="s">
        <v>246</v>
      </c>
      <c r="C813" t="s">
        <v>1</v>
      </c>
      <c r="D813" t="s">
        <v>833</v>
      </c>
      <c r="E813" t="s">
        <v>928</v>
      </c>
      <c r="F813" t="s">
        <v>117</v>
      </c>
      <c r="G813" t="s">
        <v>100</v>
      </c>
      <c r="H813" s="2">
        <v>4000</v>
      </c>
      <c r="I813" s="2">
        <v>4000</v>
      </c>
      <c r="J813" s="2">
        <v>4240.42</v>
      </c>
      <c r="K813">
        <v>0</v>
      </c>
      <c r="L813">
        <v>0</v>
      </c>
      <c r="M813">
        <v>0</v>
      </c>
      <c r="N813" s="2">
        <v>4240.42</v>
      </c>
      <c r="P813" s="1">
        <v>45345</v>
      </c>
      <c r="Q813" s="1">
        <v>45337</v>
      </c>
      <c r="R813" s="1">
        <v>45708</v>
      </c>
      <c r="S813" s="1">
        <v>45708</v>
      </c>
      <c r="W813" t="s">
        <v>155</v>
      </c>
      <c r="X813" t="s">
        <v>191</v>
      </c>
      <c r="Z813" t="s">
        <v>160</v>
      </c>
      <c r="AA813">
        <v>2</v>
      </c>
      <c r="AB813" t="s">
        <v>161</v>
      </c>
      <c r="AC813" t="s">
        <v>155</v>
      </c>
      <c r="AD813" t="s">
        <v>162</v>
      </c>
      <c r="AE813" t="s">
        <v>1276</v>
      </c>
      <c r="AF813" t="s">
        <v>1277</v>
      </c>
      <c r="AG813" t="s">
        <v>1278</v>
      </c>
    </row>
    <row r="814" spans="1:33" x14ac:dyDescent="0.25">
      <c r="A814">
        <v>23642</v>
      </c>
      <c r="B814" t="s">
        <v>246</v>
      </c>
      <c r="C814" t="s">
        <v>252</v>
      </c>
      <c r="D814" t="s">
        <v>724</v>
      </c>
      <c r="E814" t="s">
        <v>953</v>
      </c>
      <c r="F814" t="s">
        <v>117</v>
      </c>
      <c r="G814" t="s">
        <v>98</v>
      </c>
      <c r="H814" s="2">
        <v>9340</v>
      </c>
      <c r="I814" s="2">
        <v>9340</v>
      </c>
      <c r="J814" s="2">
        <v>9874.7199999999993</v>
      </c>
      <c r="K814">
        <v>0</v>
      </c>
      <c r="L814">
        <v>0</v>
      </c>
      <c r="M814">
        <v>0</v>
      </c>
      <c r="N814" s="2">
        <v>9874.7199999999993</v>
      </c>
      <c r="P814" s="1">
        <v>45371</v>
      </c>
      <c r="Q814" s="1">
        <v>45355</v>
      </c>
      <c r="R814" s="1">
        <v>45708</v>
      </c>
      <c r="S814" s="1">
        <v>45708</v>
      </c>
      <c r="W814" t="s">
        <v>155</v>
      </c>
      <c r="X814" t="s">
        <v>191</v>
      </c>
      <c r="Z814" t="s">
        <v>160</v>
      </c>
      <c r="AA814">
        <v>2</v>
      </c>
      <c r="AB814" t="s">
        <v>161</v>
      </c>
      <c r="AC814" t="s">
        <v>155</v>
      </c>
      <c r="AD814" t="s">
        <v>162</v>
      </c>
      <c r="AE814" t="s">
        <v>1276</v>
      </c>
      <c r="AF814" t="s">
        <v>1277</v>
      </c>
      <c r="AG814" t="s">
        <v>1278</v>
      </c>
    </row>
    <row r="815" spans="1:33" x14ac:dyDescent="0.25">
      <c r="A815">
        <v>19459</v>
      </c>
      <c r="B815" t="s">
        <v>246</v>
      </c>
      <c r="C815" t="s">
        <v>252</v>
      </c>
      <c r="D815" t="s">
        <v>262</v>
      </c>
      <c r="E815" t="s">
        <v>613</v>
      </c>
      <c r="F815" t="s">
        <v>117</v>
      </c>
      <c r="G815" t="s">
        <v>99</v>
      </c>
      <c r="H815" s="2">
        <v>1000</v>
      </c>
      <c r="I815" s="2">
        <v>1000</v>
      </c>
      <c r="J815" s="2">
        <v>1069.8399999999999</v>
      </c>
      <c r="K815">
        <v>0</v>
      </c>
      <c r="L815">
        <v>0</v>
      </c>
      <c r="M815">
        <v>0</v>
      </c>
      <c r="N815" s="2">
        <v>1069.8399999999999</v>
      </c>
      <c r="P815" s="1">
        <v>45218</v>
      </c>
      <c r="Q815" s="1">
        <v>45211</v>
      </c>
      <c r="R815" s="1">
        <v>45708</v>
      </c>
      <c r="S815" s="1">
        <v>45708</v>
      </c>
      <c r="W815" t="s">
        <v>155</v>
      </c>
      <c r="X815" t="s">
        <v>191</v>
      </c>
      <c r="Z815" t="s">
        <v>160</v>
      </c>
      <c r="AA815">
        <v>2</v>
      </c>
      <c r="AB815" t="s">
        <v>161</v>
      </c>
      <c r="AC815" t="s">
        <v>155</v>
      </c>
      <c r="AD815" t="s">
        <v>162</v>
      </c>
      <c r="AE815" t="s">
        <v>1276</v>
      </c>
      <c r="AF815" t="s">
        <v>1277</v>
      </c>
      <c r="AG815" t="s">
        <v>1278</v>
      </c>
    </row>
    <row r="816" spans="1:33" x14ac:dyDescent="0.25">
      <c r="A816">
        <v>19530</v>
      </c>
      <c r="B816" t="s">
        <v>246</v>
      </c>
      <c r="C816" t="s">
        <v>252</v>
      </c>
      <c r="D816" t="s">
        <v>272</v>
      </c>
      <c r="E816" t="s">
        <v>668</v>
      </c>
      <c r="F816" t="s">
        <v>117</v>
      </c>
      <c r="G816" t="s">
        <v>106</v>
      </c>
      <c r="H816" s="2">
        <v>3000</v>
      </c>
      <c r="I816" s="2">
        <v>3000</v>
      </c>
      <c r="J816" s="2">
        <v>3209.51</v>
      </c>
      <c r="K816">
        <v>0</v>
      </c>
      <c r="L816">
        <v>0</v>
      </c>
      <c r="M816">
        <v>0</v>
      </c>
      <c r="N816" s="2">
        <v>3209.51</v>
      </c>
      <c r="P816" s="1">
        <v>45229</v>
      </c>
      <c r="Q816" s="1">
        <v>45220</v>
      </c>
      <c r="R816" s="1">
        <v>45708</v>
      </c>
      <c r="S816" s="1">
        <v>45708</v>
      </c>
      <c r="W816" t="s">
        <v>155</v>
      </c>
      <c r="X816" t="s">
        <v>191</v>
      </c>
      <c r="Z816" t="s">
        <v>160</v>
      </c>
      <c r="AA816">
        <v>2</v>
      </c>
      <c r="AB816" t="s">
        <v>161</v>
      </c>
      <c r="AC816" t="s">
        <v>155</v>
      </c>
      <c r="AD816" t="s">
        <v>162</v>
      </c>
      <c r="AE816" t="s">
        <v>1276</v>
      </c>
      <c r="AF816" t="s">
        <v>1277</v>
      </c>
      <c r="AG816" t="s">
        <v>1278</v>
      </c>
    </row>
    <row r="817" spans="1:33" x14ac:dyDescent="0.25">
      <c r="A817">
        <v>25363</v>
      </c>
      <c r="B817" t="s">
        <v>246</v>
      </c>
      <c r="C817" t="s">
        <v>252</v>
      </c>
      <c r="D817" t="s">
        <v>731</v>
      </c>
      <c r="E817" t="s">
        <v>1152</v>
      </c>
      <c r="F817" t="s">
        <v>117</v>
      </c>
      <c r="G817" t="s">
        <v>99</v>
      </c>
      <c r="H817" s="2">
        <v>800</v>
      </c>
      <c r="I817" s="2">
        <v>800</v>
      </c>
      <c r="J817" s="2">
        <v>838.01</v>
      </c>
      <c r="K817">
        <v>0</v>
      </c>
      <c r="L817">
        <v>0</v>
      </c>
      <c r="M817">
        <v>0</v>
      </c>
      <c r="N817" s="2">
        <v>838.01</v>
      </c>
      <c r="P817" s="1">
        <v>45474</v>
      </c>
      <c r="Q817" s="1">
        <v>45460</v>
      </c>
      <c r="R817" s="1">
        <v>45708</v>
      </c>
      <c r="S817" s="1">
        <v>45708</v>
      </c>
      <c r="W817" t="s">
        <v>155</v>
      </c>
      <c r="X817" t="s">
        <v>191</v>
      </c>
      <c r="Z817" t="s">
        <v>160</v>
      </c>
      <c r="AA817">
        <v>2</v>
      </c>
      <c r="AB817" t="s">
        <v>1037</v>
      </c>
      <c r="AC817" t="s">
        <v>155</v>
      </c>
      <c r="AD817" t="s">
        <v>162</v>
      </c>
      <c r="AE817" t="s">
        <v>1276</v>
      </c>
      <c r="AF817" t="s">
        <v>1277</v>
      </c>
      <c r="AG817" t="s">
        <v>1278</v>
      </c>
    </row>
    <row r="818" spans="1:33" x14ac:dyDescent="0.25">
      <c r="A818">
        <v>28923</v>
      </c>
      <c r="B818" t="s">
        <v>246</v>
      </c>
      <c r="C818" t="s">
        <v>1</v>
      </c>
      <c r="D818" t="s">
        <v>803</v>
      </c>
      <c r="E818" t="s">
        <v>1261</v>
      </c>
      <c r="F818" t="s">
        <v>117</v>
      </c>
      <c r="G818" t="s">
        <v>93</v>
      </c>
      <c r="H818" s="2">
        <v>1647.62</v>
      </c>
      <c r="I818" s="2">
        <v>1647.62</v>
      </c>
      <c r="J818" s="2">
        <v>1686.82</v>
      </c>
      <c r="K818">
        <v>0</v>
      </c>
      <c r="L818">
        <v>0</v>
      </c>
      <c r="M818">
        <v>0</v>
      </c>
      <c r="N818" s="2">
        <v>1686.82</v>
      </c>
      <c r="P818" s="1">
        <v>45555</v>
      </c>
      <c r="Q818" s="1">
        <v>45554</v>
      </c>
      <c r="R818" s="1">
        <v>45708</v>
      </c>
      <c r="S818" s="1">
        <v>45708</v>
      </c>
      <c r="W818" t="s">
        <v>155</v>
      </c>
      <c r="X818" t="s">
        <v>191</v>
      </c>
      <c r="Z818" t="s">
        <v>160</v>
      </c>
      <c r="AA818">
        <v>2</v>
      </c>
      <c r="AB818" t="s">
        <v>1037</v>
      </c>
      <c r="AC818" t="s">
        <v>155</v>
      </c>
      <c r="AD818" t="s">
        <v>162</v>
      </c>
      <c r="AE818" t="s">
        <v>1276</v>
      </c>
      <c r="AF818" t="s">
        <v>1277</v>
      </c>
      <c r="AG818" t="s">
        <v>1278</v>
      </c>
    </row>
    <row r="819" spans="1:33" x14ac:dyDescent="0.25">
      <c r="A819">
        <v>25424</v>
      </c>
      <c r="B819" t="s">
        <v>246</v>
      </c>
      <c r="C819" t="s">
        <v>252</v>
      </c>
      <c r="D819" t="s">
        <v>735</v>
      </c>
      <c r="E819" t="s">
        <v>1151</v>
      </c>
      <c r="F819" t="s">
        <v>117</v>
      </c>
      <c r="G819" t="s">
        <v>99</v>
      </c>
      <c r="H819" s="2">
        <v>800</v>
      </c>
      <c r="I819" s="2">
        <v>800</v>
      </c>
      <c r="J819" s="2">
        <v>838.01</v>
      </c>
      <c r="K819">
        <v>0</v>
      </c>
      <c r="L819">
        <v>0</v>
      </c>
      <c r="M819">
        <v>0</v>
      </c>
      <c r="N819" s="2">
        <v>838.01</v>
      </c>
      <c r="P819" s="1">
        <v>45476</v>
      </c>
      <c r="Q819" s="1">
        <v>45468</v>
      </c>
      <c r="R819" s="1">
        <v>45708</v>
      </c>
      <c r="S819" s="1">
        <v>45708</v>
      </c>
      <c r="W819" t="s">
        <v>155</v>
      </c>
      <c r="X819" t="s">
        <v>191</v>
      </c>
      <c r="Z819" t="s">
        <v>160</v>
      </c>
      <c r="AA819">
        <v>2</v>
      </c>
      <c r="AB819" t="s">
        <v>1037</v>
      </c>
      <c r="AC819" t="s">
        <v>155</v>
      </c>
      <c r="AD819" t="s">
        <v>162</v>
      </c>
      <c r="AE819" t="s">
        <v>1276</v>
      </c>
      <c r="AF819" t="s">
        <v>1277</v>
      </c>
      <c r="AG819" t="s">
        <v>1278</v>
      </c>
    </row>
    <row r="820" spans="1:33" x14ac:dyDescent="0.25">
      <c r="A820">
        <v>25464</v>
      </c>
      <c r="B820" t="s">
        <v>246</v>
      </c>
      <c r="C820" t="s">
        <v>1</v>
      </c>
      <c r="D820" t="s">
        <v>839</v>
      </c>
      <c r="E820" t="s">
        <v>1148</v>
      </c>
      <c r="F820" t="s">
        <v>117</v>
      </c>
      <c r="G820" t="s">
        <v>96</v>
      </c>
      <c r="H820" s="2">
        <v>6600</v>
      </c>
      <c r="I820" s="2">
        <v>6600</v>
      </c>
      <c r="J820" s="2">
        <v>6913.62</v>
      </c>
      <c r="K820">
        <v>0</v>
      </c>
      <c r="L820">
        <v>0</v>
      </c>
      <c r="M820">
        <v>0</v>
      </c>
      <c r="N820" s="2">
        <v>6913.62</v>
      </c>
      <c r="P820" s="1">
        <v>45476</v>
      </c>
      <c r="Q820" s="1">
        <v>45469</v>
      </c>
      <c r="R820" s="1">
        <v>45708</v>
      </c>
      <c r="S820" s="1">
        <v>45708</v>
      </c>
      <c r="W820" t="s">
        <v>155</v>
      </c>
      <c r="X820" t="s">
        <v>191</v>
      </c>
      <c r="Z820" t="s">
        <v>160</v>
      </c>
      <c r="AA820">
        <v>2</v>
      </c>
      <c r="AB820" t="s">
        <v>1037</v>
      </c>
      <c r="AC820" t="s">
        <v>155</v>
      </c>
      <c r="AD820" t="s">
        <v>162</v>
      </c>
      <c r="AE820" t="s">
        <v>1276</v>
      </c>
      <c r="AF820" t="s">
        <v>1277</v>
      </c>
      <c r="AG820" t="s">
        <v>1278</v>
      </c>
    </row>
    <row r="821" spans="1:33" x14ac:dyDescent="0.25">
      <c r="A821">
        <v>29568</v>
      </c>
      <c r="B821" t="s">
        <v>246</v>
      </c>
      <c r="C821" t="s">
        <v>1</v>
      </c>
      <c r="D821" t="s">
        <v>801</v>
      </c>
      <c r="E821" t="s">
        <v>1280</v>
      </c>
      <c r="F821" t="s">
        <v>117</v>
      </c>
      <c r="G821" t="s">
        <v>92</v>
      </c>
      <c r="H821" s="2">
        <v>400</v>
      </c>
      <c r="I821" s="2">
        <v>400</v>
      </c>
      <c r="J821" s="2">
        <v>406.68</v>
      </c>
      <c r="K821">
        <v>0</v>
      </c>
      <c r="L821">
        <v>0</v>
      </c>
      <c r="M821">
        <v>0</v>
      </c>
      <c r="N821" s="2">
        <v>406.68</v>
      </c>
      <c r="P821" s="1">
        <v>45595</v>
      </c>
      <c r="Q821" s="1">
        <v>45587</v>
      </c>
      <c r="R821" s="1">
        <v>45713</v>
      </c>
      <c r="S821" s="1">
        <v>45713</v>
      </c>
      <c r="W821" t="s">
        <v>155</v>
      </c>
      <c r="X821" t="s">
        <v>191</v>
      </c>
      <c r="Z821" t="s">
        <v>160</v>
      </c>
      <c r="AA821">
        <v>2</v>
      </c>
      <c r="AB821" t="s">
        <v>1037</v>
      </c>
      <c r="AC821" t="s">
        <v>155</v>
      </c>
      <c r="AD821" t="s">
        <v>162</v>
      </c>
      <c r="AE821" t="s">
        <v>1276</v>
      </c>
      <c r="AF821" t="s">
        <v>1277</v>
      </c>
      <c r="AG821" t="s">
        <v>1278</v>
      </c>
    </row>
    <row r="822" spans="1:33" x14ac:dyDescent="0.25">
      <c r="A822">
        <v>24596</v>
      </c>
      <c r="B822" t="s">
        <v>246</v>
      </c>
      <c r="C822" t="s">
        <v>252</v>
      </c>
      <c r="D822" t="s">
        <v>730</v>
      </c>
      <c r="E822" t="s">
        <v>1035</v>
      </c>
      <c r="F822" t="s">
        <v>117</v>
      </c>
      <c r="G822" t="s">
        <v>98</v>
      </c>
      <c r="H822">
        <v>2500</v>
      </c>
      <c r="I822">
        <v>2500</v>
      </c>
      <c r="J822">
        <v>2639.66</v>
      </c>
      <c r="K822">
        <v>0</v>
      </c>
      <c r="L822">
        <v>0</v>
      </c>
      <c r="M822">
        <v>0</v>
      </c>
      <c r="N822">
        <v>2639.66</v>
      </c>
      <c r="P822" s="1">
        <v>45406</v>
      </c>
      <c r="Q822" s="1">
        <v>45401</v>
      </c>
      <c r="R822" s="1">
        <v>45713</v>
      </c>
      <c r="S822" s="1">
        <v>45713</v>
      </c>
      <c r="W822" t="s">
        <v>155</v>
      </c>
      <c r="X822" t="s">
        <v>191</v>
      </c>
      <c r="Z822" t="s">
        <v>160</v>
      </c>
      <c r="AA822">
        <v>2</v>
      </c>
      <c r="AB822" t="s">
        <v>1037</v>
      </c>
      <c r="AC822" t="s">
        <v>155</v>
      </c>
      <c r="AD822" t="s">
        <v>162</v>
      </c>
      <c r="AE822" t="s">
        <v>1276</v>
      </c>
      <c r="AF822" t="s">
        <v>1277</v>
      </c>
      <c r="AG822" t="s">
        <v>1278</v>
      </c>
    </row>
    <row r="823" spans="1:33" x14ac:dyDescent="0.25">
      <c r="A823">
        <v>30330</v>
      </c>
      <c r="B823" t="s">
        <v>246</v>
      </c>
      <c r="C823" t="s">
        <v>1</v>
      </c>
      <c r="D823" t="s">
        <v>827</v>
      </c>
      <c r="E823" t="s">
        <v>1341</v>
      </c>
      <c r="F823" t="s">
        <v>117</v>
      </c>
      <c r="G823" t="s">
        <v>94</v>
      </c>
      <c r="H823" s="2">
        <v>580</v>
      </c>
      <c r="I823" s="2">
        <v>580</v>
      </c>
      <c r="J823" s="2">
        <v>586.26</v>
      </c>
      <c r="K823">
        <v>0</v>
      </c>
      <c r="L823">
        <v>0</v>
      </c>
      <c r="M823">
        <v>0</v>
      </c>
      <c r="N823" s="2">
        <v>586.26</v>
      </c>
      <c r="P823" s="1">
        <v>45628</v>
      </c>
      <c r="Q823" s="1">
        <v>45617</v>
      </c>
      <c r="R823" s="1">
        <v>45713</v>
      </c>
      <c r="S823" s="1">
        <v>45713</v>
      </c>
      <c r="W823" t="s">
        <v>155</v>
      </c>
      <c r="X823" t="s">
        <v>191</v>
      </c>
      <c r="Z823" t="s">
        <v>160</v>
      </c>
      <c r="AA823">
        <v>2</v>
      </c>
      <c r="AB823" t="s">
        <v>1037</v>
      </c>
      <c r="AC823" t="s">
        <v>155</v>
      </c>
      <c r="AD823" t="s">
        <v>162</v>
      </c>
      <c r="AE823" t="s">
        <v>1276</v>
      </c>
      <c r="AF823" t="s">
        <v>1277</v>
      </c>
      <c r="AG823" t="s">
        <v>1278</v>
      </c>
    </row>
    <row r="824" spans="1:33" x14ac:dyDescent="0.25">
      <c r="A824">
        <v>19262</v>
      </c>
      <c r="B824" t="s">
        <v>246</v>
      </c>
      <c r="C824" t="s">
        <v>1</v>
      </c>
      <c r="D824" t="s">
        <v>285</v>
      </c>
      <c r="E824" t="s">
        <v>615</v>
      </c>
      <c r="F824" t="s">
        <v>117</v>
      </c>
      <c r="G824" t="s">
        <v>105</v>
      </c>
      <c r="H824">
        <v>4900</v>
      </c>
      <c r="I824">
        <v>4900</v>
      </c>
      <c r="J824">
        <v>5250.9</v>
      </c>
      <c r="K824">
        <v>0</v>
      </c>
      <c r="L824">
        <v>0</v>
      </c>
      <c r="M824">
        <v>0</v>
      </c>
      <c r="N824">
        <v>5250.9</v>
      </c>
      <c r="P824" s="1">
        <v>45197</v>
      </c>
      <c r="Q824" s="1">
        <v>45188</v>
      </c>
      <c r="R824" s="1">
        <v>45713</v>
      </c>
      <c r="S824" s="1">
        <v>45713</v>
      </c>
      <c r="W824" t="s">
        <v>155</v>
      </c>
      <c r="X824" t="s">
        <v>191</v>
      </c>
      <c r="Z824" t="s">
        <v>160</v>
      </c>
      <c r="AA824">
        <v>2</v>
      </c>
      <c r="AB824" t="s">
        <v>161</v>
      </c>
      <c r="AC824" t="s">
        <v>155</v>
      </c>
      <c r="AD824" t="s">
        <v>162</v>
      </c>
      <c r="AE824" t="s">
        <v>1276</v>
      </c>
      <c r="AF824" t="s">
        <v>1277</v>
      </c>
      <c r="AG824" t="s">
        <v>1278</v>
      </c>
    </row>
    <row r="825" spans="1:33" x14ac:dyDescent="0.25">
      <c r="A825">
        <v>21862</v>
      </c>
      <c r="B825" t="s">
        <v>246</v>
      </c>
      <c r="C825" t="s">
        <v>1</v>
      </c>
      <c r="D825" t="s">
        <v>296</v>
      </c>
      <c r="E825" t="s">
        <v>690</v>
      </c>
      <c r="F825" t="s">
        <v>117</v>
      </c>
      <c r="G825" t="s">
        <v>95</v>
      </c>
      <c r="H825" s="2">
        <v>5500</v>
      </c>
      <c r="I825" s="2">
        <v>5500</v>
      </c>
      <c r="J825" s="2">
        <v>5864.03</v>
      </c>
      <c r="K825">
        <v>0</v>
      </c>
      <c r="L825">
        <v>0</v>
      </c>
      <c r="M825">
        <v>0</v>
      </c>
      <c r="N825" s="2">
        <v>5864.03</v>
      </c>
      <c r="P825" s="1">
        <v>45259</v>
      </c>
      <c r="Q825" s="1">
        <v>45240</v>
      </c>
      <c r="R825" s="1">
        <v>45713</v>
      </c>
      <c r="S825" s="1">
        <v>45713</v>
      </c>
      <c r="W825" t="s">
        <v>155</v>
      </c>
      <c r="X825" t="s">
        <v>191</v>
      </c>
      <c r="Z825" t="s">
        <v>160</v>
      </c>
      <c r="AA825">
        <v>2</v>
      </c>
      <c r="AB825" t="s">
        <v>161</v>
      </c>
      <c r="AC825" t="s">
        <v>155</v>
      </c>
      <c r="AD825" t="s">
        <v>162</v>
      </c>
      <c r="AE825" t="s">
        <v>1276</v>
      </c>
      <c r="AF825" t="s">
        <v>1277</v>
      </c>
      <c r="AG825" t="s">
        <v>1278</v>
      </c>
    </row>
    <row r="826" spans="1:33" x14ac:dyDescent="0.25">
      <c r="A826">
        <v>22812</v>
      </c>
      <c r="B826" t="s">
        <v>246</v>
      </c>
      <c r="C826" t="s">
        <v>1</v>
      </c>
      <c r="D826" t="s">
        <v>826</v>
      </c>
      <c r="E826" t="s">
        <v>881</v>
      </c>
      <c r="F826" t="s">
        <v>117</v>
      </c>
      <c r="G826" t="s">
        <v>101</v>
      </c>
      <c r="H826" s="2">
        <v>7000</v>
      </c>
      <c r="I826" s="2">
        <v>7000</v>
      </c>
      <c r="J826" s="2">
        <v>7443.48</v>
      </c>
      <c r="K826">
        <v>0</v>
      </c>
      <c r="L826">
        <v>0</v>
      </c>
      <c r="M826">
        <v>0</v>
      </c>
      <c r="N826" s="2">
        <v>7443.48</v>
      </c>
      <c r="P826" s="1">
        <v>45323</v>
      </c>
      <c r="Q826" s="1">
        <v>45314</v>
      </c>
      <c r="R826" s="1">
        <v>45713</v>
      </c>
      <c r="S826" s="1">
        <v>45713</v>
      </c>
      <c r="W826" t="s">
        <v>155</v>
      </c>
      <c r="X826" t="s">
        <v>191</v>
      </c>
      <c r="Z826" t="s">
        <v>160</v>
      </c>
      <c r="AA826">
        <v>2</v>
      </c>
      <c r="AB826" t="s">
        <v>161</v>
      </c>
      <c r="AC826" t="s">
        <v>155</v>
      </c>
      <c r="AD826" t="s">
        <v>162</v>
      </c>
      <c r="AE826" t="s">
        <v>1276</v>
      </c>
      <c r="AF826" t="s">
        <v>1277</v>
      </c>
      <c r="AG826" t="s">
        <v>1278</v>
      </c>
    </row>
    <row r="827" spans="1:33" x14ac:dyDescent="0.25">
      <c r="A827">
        <v>30986</v>
      </c>
      <c r="B827" t="s">
        <v>246</v>
      </c>
      <c r="C827" t="s">
        <v>1</v>
      </c>
      <c r="D827" t="s">
        <v>826</v>
      </c>
      <c r="E827" t="s">
        <v>881</v>
      </c>
      <c r="F827" t="s">
        <v>117</v>
      </c>
      <c r="G827" t="s">
        <v>1377</v>
      </c>
      <c r="H827" s="2">
        <v>6689.9</v>
      </c>
      <c r="I827" s="2">
        <v>6689.9</v>
      </c>
      <c r="J827" s="2">
        <v>6716.42</v>
      </c>
      <c r="K827">
        <v>0</v>
      </c>
      <c r="L827">
        <v>0</v>
      </c>
      <c r="M827">
        <v>0</v>
      </c>
      <c r="N827" s="2">
        <v>6716.42</v>
      </c>
      <c r="O827">
        <v>0</v>
      </c>
      <c r="P827" s="1">
        <v>45645</v>
      </c>
      <c r="Q827" s="1">
        <v>45642</v>
      </c>
      <c r="R827" s="1">
        <v>45716</v>
      </c>
      <c r="S827" s="1">
        <v>45716</v>
      </c>
      <c r="W827" t="s">
        <v>155</v>
      </c>
      <c r="X827" t="s">
        <v>191</v>
      </c>
      <c r="Z827" t="s">
        <v>160</v>
      </c>
      <c r="AA827">
        <v>2</v>
      </c>
      <c r="AB827" t="s">
        <v>161</v>
      </c>
      <c r="AC827" t="s">
        <v>155</v>
      </c>
      <c r="AD827" t="s">
        <v>162</v>
      </c>
      <c r="AE827" t="s">
        <v>1276</v>
      </c>
      <c r="AF827" t="s">
        <v>1277</v>
      </c>
      <c r="AG827" t="s">
        <v>1278</v>
      </c>
    </row>
    <row r="828" spans="1:33" x14ac:dyDescent="0.25">
      <c r="A828">
        <v>30912</v>
      </c>
      <c r="B828" t="s">
        <v>246</v>
      </c>
      <c r="C828" t="s">
        <v>1</v>
      </c>
      <c r="D828" t="s">
        <v>285</v>
      </c>
      <c r="E828" t="s">
        <v>615</v>
      </c>
      <c r="F828" t="s">
        <v>117</v>
      </c>
      <c r="G828" t="s">
        <v>1377</v>
      </c>
      <c r="H828" s="2">
        <v>2165.25</v>
      </c>
      <c r="I828" s="2">
        <v>2165.25</v>
      </c>
      <c r="J828" s="2">
        <v>2173.83</v>
      </c>
      <c r="K828">
        <v>0</v>
      </c>
      <c r="L828">
        <v>0</v>
      </c>
      <c r="M828">
        <v>0</v>
      </c>
      <c r="N828" s="2">
        <v>2173.83</v>
      </c>
      <c r="O828">
        <v>0</v>
      </c>
      <c r="P828" s="1">
        <v>45644</v>
      </c>
      <c r="Q828" s="1">
        <v>45642</v>
      </c>
      <c r="R828" s="1">
        <v>45716</v>
      </c>
      <c r="S828" s="1">
        <v>45716</v>
      </c>
      <c r="W828" t="s">
        <v>155</v>
      </c>
      <c r="X828" t="s">
        <v>191</v>
      </c>
      <c r="Z828" t="s">
        <v>160</v>
      </c>
      <c r="AA828">
        <v>2</v>
      </c>
      <c r="AB828" t="s">
        <v>161</v>
      </c>
      <c r="AC828" t="s">
        <v>155</v>
      </c>
      <c r="AD828" t="s">
        <v>162</v>
      </c>
      <c r="AE828" t="s">
        <v>1276</v>
      </c>
      <c r="AF828" t="s">
        <v>1277</v>
      </c>
      <c r="AG828" t="s">
        <v>1278</v>
      </c>
    </row>
    <row r="829" spans="1:33" x14ac:dyDescent="0.25">
      <c r="A829">
        <v>19400</v>
      </c>
      <c r="B829" t="s">
        <v>246</v>
      </c>
      <c r="C829" t="s">
        <v>252</v>
      </c>
      <c r="D829" t="s">
        <v>279</v>
      </c>
      <c r="E829" t="s">
        <v>614</v>
      </c>
      <c r="F829" t="s">
        <v>117</v>
      </c>
      <c r="G829" t="s">
        <v>108</v>
      </c>
      <c r="H829" s="2">
        <v>1080</v>
      </c>
      <c r="I829" s="2">
        <v>1080</v>
      </c>
      <c r="J829" s="2">
        <v>1157.3399999999999</v>
      </c>
      <c r="K829">
        <v>0</v>
      </c>
      <c r="L829">
        <v>0</v>
      </c>
      <c r="M829">
        <v>0</v>
      </c>
      <c r="N829" s="2">
        <v>1157.3399999999999</v>
      </c>
      <c r="P829" s="1">
        <v>45205</v>
      </c>
      <c r="Q829" s="1">
        <v>45197</v>
      </c>
      <c r="R829" s="1">
        <v>45716</v>
      </c>
      <c r="S829" s="1">
        <v>45716</v>
      </c>
      <c r="W829" t="s">
        <v>155</v>
      </c>
      <c r="X829" t="s">
        <v>191</v>
      </c>
      <c r="Z829" t="s">
        <v>160</v>
      </c>
      <c r="AA829">
        <v>2</v>
      </c>
      <c r="AB829" t="s">
        <v>161</v>
      </c>
      <c r="AC829" t="s">
        <v>155</v>
      </c>
      <c r="AD829" t="s">
        <v>162</v>
      </c>
      <c r="AE829" t="s">
        <v>1276</v>
      </c>
      <c r="AF829" t="s">
        <v>1277</v>
      </c>
      <c r="AG829" t="s">
        <v>1278</v>
      </c>
    </row>
    <row r="830" spans="1:33" x14ac:dyDescent="0.25">
      <c r="A830">
        <v>30533</v>
      </c>
      <c r="B830" t="s">
        <v>246</v>
      </c>
      <c r="C830" t="s">
        <v>1</v>
      </c>
      <c r="D830" t="s">
        <v>197</v>
      </c>
      <c r="E830" t="s">
        <v>669</v>
      </c>
      <c r="F830" t="s">
        <v>117</v>
      </c>
      <c r="G830" t="s">
        <v>1377</v>
      </c>
      <c r="H830" s="2">
        <v>20872.25</v>
      </c>
      <c r="I830" s="2">
        <v>20872.25</v>
      </c>
      <c r="J830" s="2">
        <v>20954.98</v>
      </c>
      <c r="K830">
        <v>0</v>
      </c>
      <c r="L830">
        <v>0</v>
      </c>
      <c r="M830">
        <v>0</v>
      </c>
      <c r="N830" s="2">
        <v>20954.98</v>
      </c>
      <c r="O830">
        <v>0</v>
      </c>
      <c r="P830" s="1">
        <v>45637</v>
      </c>
      <c r="Q830" s="1">
        <v>45637</v>
      </c>
      <c r="R830" s="1">
        <v>45716</v>
      </c>
      <c r="S830" s="1">
        <v>45716</v>
      </c>
      <c r="W830" t="s">
        <v>155</v>
      </c>
      <c r="X830" t="s">
        <v>191</v>
      </c>
      <c r="Z830" t="s">
        <v>160</v>
      </c>
      <c r="AA830">
        <v>2</v>
      </c>
      <c r="AB830" t="s">
        <v>161</v>
      </c>
      <c r="AC830" t="s">
        <v>155</v>
      </c>
      <c r="AD830" t="s">
        <v>162</v>
      </c>
      <c r="AE830" t="s">
        <v>1276</v>
      </c>
      <c r="AF830" t="s">
        <v>1277</v>
      </c>
      <c r="AG830" t="s">
        <v>1278</v>
      </c>
    </row>
    <row r="831" spans="1:33" x14ac:dyDescent="0.25">
      <c r="A831">
        <v>31010</v>
      </c>
      <c r="B831" t="s">
        <v>246</v>
      </c>
      <c r="C831" t="s">
        <v>1</v>
      </c>
      <c r="D831" t="s">
        <v>831</v>
      </c>
      <c r="E831" t="s">
        <v>954</v>
      </c>
      <c r="F831" t="s">
        <v>117</v>
      </c>
      <c r="G831" t="s">
        <v>1377</v>
      </c>
      <c r="H831" s="2">
        <v>9341.39</v>
      </c>
      <c r="I831" s="2">
        <v>9341.39</v>
      </c>
      <c r="J831" s="2">
        <v>9378.41</v>
      </c>
      <c r="K831">
        <v>0</v>
      </c>
      <c r="L831">
        <v>0</v>
      </c>
      <c r="M831">
        <v>0</v>
      </c>
      <c r="N831" s="2">
        <v>9378.41</v>
      </c>
      <c r="O831">
        <v>0</v>
      </c>
      <c r="P831" s="1">
        <v>45645</v>
      </c>
      <c r="Q831" s="1">
        <v>45643</v>
      </c>
      <c r="R831" s="1">
        <v>45716</v>
      </c>
      <c r="S831" s="1">
        <v>45716</v>
      </c>
      <c r="W831" t="s">
        <v>155</v>
      </c>
      <c r="X831" t="s">
        <v>191</v>
      </c>
      <c r="Z831" t="s">
        <v>160</v>
      </c>
      <c r="AA831">
        <v>2</v>
      </c>
      <c r="AB831" t="s">
        <v>161</v>
      </c>
      <c r="AC831" t="s">
        <v>155</v>
      </c>
      <c r="AD831" t="s">
        <v>162</v>
      </c>
      <c r="AE831" t="s">
        <v>1276</v>
      </c>
      <c r="AF831" t="s">
        <v>1277</v>
      </c>
      <c r="AG831" t="s">
        <v>1278</v>
      </c>
    </row>
    <row r="832" spans="1:33" x14ac:dyDescent="0.25">
      <c r="A832">
        <v>23826</v>
      </c>
      <c r="B832" t="s">
        <v>246</v>
      </c>
      <c r="C832" t="s">
        <v>1</v>
      </c>
      <c r="D832" t="s">
        <v>824</v>
      </c>
      <c r="E832" t="s">
        <v>955</v>
      </c>
      <c r="F832" t="s">
        <v>117</v>
      </c>
      <c r="G832" t="s">
        <v>96</v>
      </c>
      <c r="H832">
        <v>5000</v>
      </c>
      <c r="I832">
        <v>5000</v>
      </c>
      <c r="J832">
        <v>5286.25</v>
      </c>
      <c r="K832">
        <v>0</v>
      </c>
      <c r="L832">
        <v>0</v>
      </c>
      <c r="M832">
        <v>0</v>
      </c>
      <c r="N832">
        <v>5286.25</v>
      </c>
      <c r="P832" s="1">
        <v>45377</v>
      </c>
      <c r="Q832" s="1">
        <v>45371</v>
      </c>
      <c r="R832" s="1">
        <v>45716</v>
      </c>
      <c r="S832" s="1">
        <v>45716</v>
      </c>
      <c r="W832" t="s">
        <v>155</v>
      </c>
      <c r="X832" t="s">
        <v>191</v>
      </c>
      <c r="Z832" t="s">
        <v>160</v>
      </c>
      <c r="AA832">
        <v>2</v>
      </c>
      <c r="AB832" t="s">
        <v>161</v>
      </c>
      <c r="AC832" t="s">
        <v>155</v>
      </c>
      <c r="AD832" t="s">
        <v>162</v>
      </c>
      <c r="AE832" t="s">
        <v>1276</v>
      </c>
      <c r="AF832" t="s">
        <v>1277</v>
      </c>
      <c r="AG832" t="s">
        <v>1278</v>
      </c>
    </row>
    <row r="833" spans="1:34" x14ac:dyDescent="0.25">
      <c r="A833">
        <v>31163</v>
      </c>
      <c r="B833" t="s">
        <v>246</v>
      </c>
      <c r="C833" t="s">
        <v>1</v>
      </c>
      <c r="D833" t="s">
        <v>833</v>
      </c>
      <c r="E833" t="s">
        <v>928</v>
      </c>
      <c r="F833" t="s">
        <v>117</v>
      </c>
      <c r="G833" t="s">
        <v>1377</v>
      </c>
      <c r="H833">
        <v>6178.77</v>
      </c>
      <c r="I833">
        <v>6178.78</v>
      </c>
      <c r="J833">
        <v>6203.27</v>
      </c>
      <c r="K833">
        <v>0</v>
      </c>
      <c r="L833">
        <v>0</v>
      </c>
      <c r="M833">
        <v>0</v>
      </c>
      <c r="N833">
        <v>6203.27</v>
      </c>
      <c r="O833">
        <v>0</v>
      </c>
      <c r="P833" s="1">
        <v>45649</v>
      </c>
      <c r="Q833" s="1">
        <v>45640</v>
      </c>
      <c r="R833" s="1">
        <v>45716</v>
      </c>
      <c r="S833" s="1">
        <v>45716</v>
      </c>
      <c r="W833" t="s">
        <v>155</v>
      </c>
      <c r="X833" t="s">
        <v>191</v>
      </c>
      <c r="Z833" t="s">
        <v>160</v>
      </c>
      <c r="AA833">
        <v>2</v>
      </c>
      <c r="AB833" t="s">
        <v>161</v>
      </c>
      <c r="AC833" t="s">
        <v>155</v>
      </c>
      <c r="AD833" t="s">
        <v>162</v>
      </c>
      <c r="AE833" t="s">
        <v>1276</v>
      </c>
      <c r="AF833" t="s">
        <v>1277</v>
      </c>
      <c r="AG833" t="s">
        <v>1278</v>
      </c>
    </row>
    <row r="834" spans="1:34" x14ac:dyDescent="0.25">
      <c r="A834">
        <v>30953</v>
      </c>
      <c r="B834" t="s">
        <v>246</v>
      </c>
      <c r="C834" t="s">
        <v>252</v>
      </c>
      <c r="D834" t="s">
        <v>724</v>
      </c>
      <c r="E834" t="s">
        <v>953</v>
      </c>
      <c r="F834" t="s">
        <v>117</v>
      </c>
      <c r="G834" t="s">
        <v>1377</v>
      </c>
      <c r="H834" s="2">
        <v>2015.85</v>
      </c>
      <c r="I834" s="2">
        <v>2015.85</v>
      </c>
      <c r="J834" s="2">
        <v>2023.84</v>
      </c>
      <c r="K834">
        <v>0</v>
      </c>
      <c r="L834">
        <v>0</v>
      </c>
      <c r="M834">
        <v>0</v>
      </c>
      <c r="N834" s="2">
        <v>2023.84</v>
      </c>
      <c r="O834">
        <v>0</v>
      </c>
      <c r="P834" s="1">
        <v>45645</v>
      </c>
      <c r="Q834" s="1">
        <v>45642</v>
      </c>
      <c r="R834" s="1">
        <v>45716</v>
      </c>
      <c r="S834" s="1">
        <v>45716</v>
      </c>
      <c r="W834" t="s">
        <v>155</v>
      </c>
      <c r="X834" t="s">
        <v>191</v>
      </c>
      <c r="Z834" t="s">
        <v>160</v>
      </c>
      <c r="AA834">
        <v>2</v>
      </c>
      <c r="AB834" t="s">
        <v>161</v>
      </c>
      <c r="AC834" t="s">
        <v>155</v>
      </c>
      <c r="AD834" t="s">
        <v>162</v>
      </c>
      <c r="AE834" t="s">
        <v>1276</v>
      </c>
      <c r="AF834" t="s">
        <v>1277</v>
      </c>
      <c r="AG834" t="s">
        <v>1278</v>
      </c>
    </row>
    <row r="835" spans="1:34" x14ac:dyDescent="0.25">
      <c r="A835">
        <v>23264</v>
      </c>
      <c r="B835" t="s">
        <v>246</v>
      </c>
      <c r="C835" t="s">
        <v>252</v>
      </c>
      <c r="D835" t="s">
        <v>742</v>
      </c>
      <c r="E835" t="s">
        <v>926</v>
      </c>
      <c r="F835" t="s">
        <v>117</v>
      </c>
      <c r="G835" t="s">
        <v>100</v>
      </c>
      <c r="H835" s="2">
        <v>2300</v>
      </c>
      <c r="I835" s="2">
        <v>2300</v>
      </c>
      <c r="J835" s="2">
        <v>2438.2399999999998</v>
      </c>
      <c r="K835">
        <v>0</v>
      </c>
      <c r="L835">
        <v>0</v>
      </c>
      <c r="M835">
        <v>0</v>
      </c>
      <c r="N835" s="2">
        <v>2438.2399999999998</v>
      </c>
      <c r="P835" s="1">
        <v>45345</v>
      </c>
      <c r="Q835" s="1">
        <v>45331</v>
      </c>
      <c r="R835" s="1">
        <v>45716</v>
      </c>
      <c r="S835" s="1">
        <v>45716</v>
      </c>
      <c r="W835" t="s">
        <v>155</v>
      </c>
      <c r="X835" t="s">
        <v>191</v>
      </c>
      <c r="Z835" t="s">
        <v>160</v>
      </c>
      <c r="AA835">
        <v>2</v>
      </c>
      <c r="AB835" t="s">
        <v>161</v>
      </c>
      <c r="AC835" t="s">
        <v>155</v>
      </c>
      <c r="AD835" t="s">
        <v>162</v>
      </c>
      <c r="AE835" t="s">
        <v>1276</v>
      </c>
      <c r="AF835" t="s">
        <v>1277</v>
      </c>
      <c r="AG835" t="s">
        <v>1278</v>
      </c>
    </row>
    <row r="836" spans="1:34" x14ac:dyDescent="0.25">
      <c r="A836">
        <v>23277</v>
      </c>
      <c r="B836" t="s">
        <v>246</v>
      </c>
      <c r="C836" t="s">
        <v>252</v>
      </c>
      <c r="D836" t="s">
        <v>742</v>
      </c>
      <c r="E836" t="s">
        <v>926</v>
      </c>
      <c r="F836" t="s">
        <v>117</v>
      </c>
      <c r="G836" t="s">
        <v>208</v>
      </c>
      <c r="H836" s="2">
        <v>8500</v>
      </c>
      <c r="I836" s="2">
        <v>8500</v>
      </c>
      <c r="J836" s="2">
        <v>9010.89</v>
      </c>
      <c r="K836">
        <v>0</v>
      </c>
      <c r="L836">
        <v>0</v>
      </c>
      <c r="M836">
        <v>0</v>
      </c>
      <c r="N836" s="2">
        <v>9010.89</v>
      </c>
      <c r="O836">
        <v>0</v>
      </c>
      <c r="P836" s="1">
        <v>45345</v>
      </c>
      <c r="Q836" s="1">
        <v>45331</v>
      </c>
      <c r="R836" s="1">
        <v>45716</v>
      </c>
      <c r="S836" s="1">
        <v>45716</v>
      </c>
      <c r="W836" t="s">
        <v>155</v>
      </c>
      <c r="X836" t="s">
        <v>191</v>
      </c>
      <c r="Z836" t="s">
        <v>160</v>
      </c>
      <c r="AA836">
        <v>2</v>
      </c>
      <c r="AB836" t="s">
        <v>161</v>
      </c>
      <c r="AC836" t="s">
        <v>155</v>
      </c>
      <c r="AD836" t="s">
        <v>162</v>
      </c>
      <c r="AE836" t="s">
        <v>1276</v>
      </c>
      <c r="AF836" t="s">
        <v>1277</v>
      </c>
      <c r="AG836" t="s">
        <v>1278</v>
      </c>
      <c r="AH836" t="s">
        <v>191</v>
      </c>
    </row>
    <row r="837" spans="1:34" x14ac:dyDescent="0.25">
      <c r="A837">
        <v>30714</v>
      </c>
      <c r="B837" t="s">
        <v>246</v>
      </c>
      <c r="C837" t="s">
        <v>1</v>
      </c>
      <c r="D837" t="s">
        <v>818</v>
      </c>
      <c r="E837" t="s">
        <v>958</v>
      </c>
      <c r="F837" t="s">
        <v>117</v>
      </c>
      <c r="G837" t="s">
        <v>1377</v>
      </c>
      <c r="H837" s="2">
        <v>2035.17</v>
      </c>
      <c r="I837" s="2">
        <v>2035.18</v>
      </c>
      <c r="J837" s="2">
        <v>2043.24</v>
      </c>
      <c r="K837">
        <v>0</v>
      </c>
      <c r="L837">
        <v>0</v>
      </c>
      <c r="M837">
        <v>0</v>
      </c>
      <c r="N837" s="2">
        <v>2043.24</v>
      </c>
      <c r="O837">
        <v>0</v>
      </c>
      <c r="P837" s="1">
        <v>45644</v>
      </c>
      <c r="Q837" s="1">
        <v>45644</v>
      </c>
      <c r="R837" s="1">
        <v>45716</v>
      </c>
      <c r="S837" s="1">
        <v>45716</v>
      </c>
      <c r="W837" t="s">
        <v>155</v>
      </c>
      <c r="X837" t="s">
        <v>191</v>
      </c>
      <c r="Z837" t="s">
        <v>160</v>
      </c>
      <c r="AA837">
        <v>2</v>
      </c>
      <c r="AB837" t="s">
        <v>161</v>
      </c>
      <c r="AC837" t="s">
        <v>155</v>
      </c>
      <c r="AD837" t="s">
        <v>162</v>
      </c>
      <c r="AE837" t="s">
        <v>1276</v>
      </c>
      <c r="AF837" t="s">
        <v>1277</v>
      </c>
      <c r="AG837" t="s">
        <v>1278</v>
      </c>
    </row>
    <row r="838" spans="1:34" x14ac:dyDescent="0.25">
      <c r="A838">
        <v>24079</v>
      </c>
      <c r="B838" t="s">
        <v>246</v>
      </c>
      <c r="C838" t="s">
        <v>1</v>
      </c>
      <c r="D838" t="s">
        <v>818</v>
      </c>
      <c r="E838" t="s">
        <v>958</v>
      </c>
      <c r="F838" t="s">
        <v>117</v>
      </c>
      <c r="G838" t="s">
        <v>99</v>
      </c>
      <c r="H838" s="2">
        <v>5000</v>
      </c>
      <c r="I838" s="2">
        <v>5000</v>
      </c>
      <c r="J838" s="2">
        <v>5286.25</v>
      </c>
      <c r="K838">
        <v>0</v>
      </c>
      <c r="L838">
        <v>0</v>
      </c>
      <c r="M838">
        <v>0</v>
      </c>
      <c r="N838" s="2">
        <v>5286.25</v>
      </c>
      <c r="P838" s="1">
        <v>45385</v>
      </c>
      <c r="Q838" s="1">
        <v>45373</v>
      </c>
      <c r="R838" s="1">
        <v>45716</v>
      </c>
      <c r="S838" s="1">
        <v>45716</v>
      </c>
      <c r="W838" t="s">
        <v>155</v>
      </c>
      <c r="X838" t="s">
        <v>191</v>
      </c>
      <c r="Z838" t="s">
        <v>160</v>
      </c>
      <c r="AA838">
        <v>2</v>
      </c>
      <c r="AB838" t="s">
        <v>161</v>
      </c>
      <c r="AC838" t="s">
        <v>155</v>
      </c>
      <c r="AD838" t="s">
        <v>162</v>
      </c>
      <c r="AE838" t="s">
        <v>1276</v>
      </c>
      <c r="AF838" t="s">
        <v>1277</v>
      </c>
      <c r="AG838" t="s">
        <v>1278</v>
      </c>
    </row>
    <row r="839" spans="1:34" x14ac:dyDescent="0.25">
      <c r="A839">
        <v>30731</v>
      </c>
      <c r="B839" t="s">
        <v>246</v>
      </c>
      <c r="C839" t="s">
        <v>252</v>
      </c>
      <c r="D839" t="s">
        <v>738</v>
      </c>
      <c r="E839" t="s">
        <v>964</v>
      </c>
      <c r="F839" t="s">
        <v>117</v>
      </c>
      <c r="G839" t="s">
        <v>1377</v>
      </c>
      <c r="H839" s="2">
        <v>2454.1799999999998</v>
      </c>
      <c r="I839" s="2">
        <v>2454.1799999999998</v>
      </c>
      <c r="J839" s="2">
        <v>2463.9</v>
      </c>
      <c r="K839">
        <v>0</v>
      </c>
      <c r="L839">
        <v>0</v>
      </c>
      <c r="M839">
        <v>0</v>
      </c>
      <c r="N839" s="2">
        <v>2463.9</v>
      </c>
      <c r="O839">
        <v>0</v>
      </c>
      <c r="P839" s="1">
        <v>45644</v>
      </c>
      <c r="Q839" s="1">
        <v>45636</v>
      </c>
      <c r="R839" s="1">
        <v>45716</v>
      </c>
      <c r="S839" s="1">
        <v>45716</v>
      </c>
      <c r="W839" t="s">
        <v>155</v>
      </c>
      <c r="X839" t="s">
        <v>191</v>
      </c>
      <c r="Z839" t="s">
        <v>160</v>
      </c>
      <c r="AA839">
        <v>2</v>
      </c>
      <c r="AB839" t="s">
        <v>1037</v>
      </c>
      <c r="AC839" t="s">
        <v>155</v>
      </c>
      <c r="AD839" t="s">
        <v>162</v>
      </c>
      <c r="AE839" t="s">
        <v>1276</v>
      </c>
      <c r="AF839" t="s">
        <v>1277</v>
      </c>
      <c r="AG839" t="s">
        <v>1278</v>
      </c>
    </row>
    <row r="840" spans="1:34" x14ac:dyDescent="0.25">
      <c r="A840">
        <v>24203</v>
      </c>
      <c r="B840" t="s">
        <v>246</v>
      </c>
      <c r="C840" t="s">
        <v>1</v>
      </c>
      <c r="D840" t="s">
        <v>775</v>
      </c>
      <c r="E840" t="s">
        <v>966</v>
      </c>
      <c r="F840" t="s">
        <v>117</v>
      </c>
      <c r="G840" t="s">
        <v>99</v>
      </c>
      <c r="H840" s="2">
        <v>5000</v>
      </c>
      <c r="I840" s="2">
        <v>5000</v>
      </c>
      <c r="J840" s="2">
        <v>5286.25</v>
      </c>
      <c r="K840">
        <v>0</v>
      </c>
      <c r="L840">
        <v>0</v>
      </c>
      <c r="M840">
        <v>0</v>
      </c>
      <c r="N840" s="2">
        <v>5286.25</v>
      </c>
      <c r="P840" s="1">
        <v>45383</v>
      </c>
      <c r="Q840" s="1">
        <v>45381</v>
      </c>
      <c r="R840" s="1">
        <v>45716</v>
      </c>
      <c r="S840" s="1">
        <v>45716</v>
      </c>
      <c r="W840" t="s">
        <v>155</v>
      </c>
      <c r="X840" t="s">
        <v>191</v>
      </c>
      <c r="Z840" t="s">
        <v>160</v>
      </c>
      <c r="AA840">
        <v>2</v>
      </c>
      <c r="AB840" t="s">
        <v>161</v>
      </c>
      <c r="AC840" t="s">
        <v>155</v>
      </c>
      <c r="AD840" t="s">
        <v>162</v>
      </c>
      <c r="AE840" t="s">
        <v>1276</v>
      </c>
      <c r="AF840" t="s">
        <v>1277</v>
      </c>
      <c r="AG840" t="s">
        <v>1278</v>
      </c>
    </row>
    <row r="841" spans="1:34" x14ac:dyDescent="0.25">
      <c r="A841">
        <v>24463</v>
      </c>
      <c r="B841" t="s">
        <v>246</v>
      </c>
      <c r="C841" t="s">
        <v>1</v>
      </c>
      <c r="D841" t="s">
        <v>811</v>
      </c>
      <c r="E841" t="s">
        <v>1352</v>
      </c>
      <c r="F841" t="s">
        <v>117</v>
      </c>
      <c r="G841" t="s">
        <v>101</v>
      </c>
      <c r="H841" s="2">
        <v>4500</v>
      </c>
      <c r="I841" s="2">
        <v>4500</v>
      </c>
      <c r="J841" s="2">
        <v>4751.38</v>
      </c>
      <c r="K841">
        <v>0</v>
      </c>
      <c r="L841">
        <v>0</v>
      </c>
      <c r="M841">
        <v>0</v>
      </c>
      <c r="N841" s="2">
        <v>4751.38</v>
      </c>
      <c r="P841" s="1">
        <v>45400</v>
      </c>
      <c r="Q841" s="1">
        <v>45397</v>
      </c>
      <c r="R841" s="1">
        <v>45716</v>
      </c>
      <c r="S841" s="1">
        <v>45716</v>
      </c>
      <c r="W841" t="s">
        <v>155</v>
      </c>
      <c r="X841" t="s">
        <v>191</v>
      </c>
      <c r="Z841" t="s">
        <v>160</v>
      </c>
      <c r="AA841">
        <v>2</v>
      </c>
      <c r="AB841" t="s">
        <v>1037</v>
      </c>
      <c r="AC841" t="s">
        <v>155</v>
      </c>
      <c r="AD841" t="s">
        <v>162</v>
      </c>
      <c r="AE841" t="s">
        <v>1276</v>
      </c>
      <c r="AF841" t="s">
        <v>1277</v>
      </c>
      <c r="AG841" t="s">
        <v>1278</v>
      </c>
    </row>
    <row r="842" spans="1:34" x14ac:dyDescent="0.25">
      <c r="A842">
        <v>30763</v>
      </c>
      <c r="B842" t="s">
        <v>246</v>
      </c>
      <c r="C842" t="s">
        <v>1</v>
      </c>
      <c r="D842" t="s">
        <v>811</v>
      </c>
      <c r="E842" t="s">
        <v>1352</v>
      </c>
      <c r="F842" t="s">
        <v>117</v>
      </c>
      <c r="G842" t="s">
        <v>1377</v>
      </c>
      <c r="H842" s="2">
        <v>8527.7900000000009</v>
      </c>
      <c r="I842" s="2">
        <v>8527.7900000000009</v>
      </c>
      <c r="J842" s="2">
        <v>8561.59</v>
      </c>
      <c r="K842">
        <v>0</v>
      </c>
      <c r="L842">
        <v>0</v>
      </c>
      <c r="M842">
        <v>0</v>
      </c>
      <c r="N842" s="2">
        <v>8561.59</v>
      </c>
      <c r="O842">
        <v>0</v>
      </c>
      <c r="P842" s="1">
        <v>45644</v>
      </c>
      <c r="Q842" s="1">
        <v>45638</v>
      </c>
      <c r="R842" s="1">
        <v>45716</v>
      </c>
      <c r="S842" s="1">
        <v>45716</v>
      </c>
      <c r="W842" t="s">
        <v>155</v>
      </c>
      <c r="X842" t="s">
        <v>191</v>
      </c>
      <c r="Z842" t="s">
        <v>160</v>
      </c>
      <c r="AA842">
        <v>2</v>
      </c>
      <c r="AB842" t="s">
        <v>1037</v>
      </c>
      <c r="AC842" t="s">
        <v>155</v>
      </c>
      <c r="AD842" t="s">
        <v>162</v>
      </c>
      <c r="AE842" t="s">
        <v>1276</v>
      </c>
      <c r="AF842" t="s">
        <v>1277</v>
      </c>
      <c r="AG842" t="s">
        <v>1278</v>
      </c>
    </row>
    <row r="843" spans="1:34" x14ac:dyDescent="0.25">
      <c r="A843">
        <v>30738</v>
      </c>
      <c r="B843" t="s">
        <v>246</v>
      </c>
      <c r="C843" t="s">
        <v>1</v>
      </c>
      <c r="D843" t="s">
        <v>198</v>
      </c>
      <c r="E843" t="s">
        <v>965</v>
      </c>
      <c r="F843" t="s">
        <v>117</v>
      </c>
      <c r="G843" t="s">
        <v>1377</v>
      </c>
      <c r="H843" s="2">
        <v>5386.49</v>
      </c>
      <c r="I843" s="2">
        <v>5386.49</v>
      </c>
      <c r="J843" s="2">
        <v>5407.84</v>
      </c>
      <c r="K843">
        <v>0</v>
      </c>
      <c r="L843">
        <v>0</v>
      </c>
      <c r="M843">
        <v>0</v>
      </c>
      <c r="N843" s="2">
        <v>5407.84</v>
      </c>
      <c r="O843">
        <v>0</v>
      </c>
      <c r="P843" s="1">
        <v>45644</v>
      </c>
      <c r="Q843" s="1">
        <v>45642</v>
      </c>
      <c r="R843" s="1">
        <v>45716</v>
      </c>
      <c r="S843" s="1">
        <v>45716</v>
      </c>
      <c r="W843" t="s">
        <v>155</v>
      </c>
      <c r="X843" t="s">
        <v>191</v>
      </c>
      <c r="Z843" t="s">
        <v>160</v>
      </c>
      <c r="AA843">
        <v>2</v>
      </c>
      <c r="AB843" t="s">
        <v>161</v>
      </c>
      <c r="AC843" t="s">
        <v>155</v>
      </c>
      <c r="AD843" t="s">
        <v>162</v>
      </c>
      <c r="AE843" t="s">
        <v>1276</v>
      </c>
      <c r="AF843" t="s">
        <v>1277</v>
      </c>
      <c r="AG843" t="s">
        <v>1278</v>
      </c>
    </row>
    <row r="844" spans="1:34" x14ac:dyDescent="0.25">
      <c r="A844">
        <v>25521</v>
      </c>
      <c r="B844" t="s">
        <v>246</v>
      </c>
      <c r="C844" t="s">
        <v>1</v>
      </c>
      <c r="D844" t="s">
        <v>286</v>
      </c>
      <c r="E844" t="s">
        <v>616</v>
      </c>
      <c r="F844" t="s">
        <v>117</v>
      </c>
      <c r="G844" t="s">
        <v>102</v>
      </c>
      <c r="H844" s="2">
        <v>5200</v>
      </c>
      <c r="I844" s="2">
        <v>5200</v>
      </c>
      <c r="J844" s="2">
        <v>5572.38</v>
      </c>
      <c r="K844">
        <v>0</v>
      </c>
      <c r="L844">
        <v>0</v>
      </c>
      <c r="M844">
        <v>0</v>
      </c>
      <c r="N844" s="2">
        <v>5572.38</v>
      </c>
      <c r="P844" s="1">
        <v>45484</v>
      </c>
      <c r="Q844" s="1">
        <v>45186</v>
      </c>
      <c r="R844" s="1">
        <v>45716</v>
      </c>
      <c r="S844" s="1">
        <v>45716</v>
      </c>
      <c r="W844" t="s">
        <v>155</v>
      </c>
      <c r="X844" t="s">
        <v>191</v>
      </c>
      <c r="Z844" t="s">
        <v>160</v>
      </c>
      <c r="AA844">
        <v>2</v>
      </c>
      <c r="AB844" t="s">
        <v>161</v>
      </c>
      <c r="AC844" t="s">
        <v>155</v>
      </c>
      <c r="AD844" t="s">
        <v>162</v>
      </c>
      <c r="AE844" t="s">
        <v>1276</v>
      </c>
      <c r="AF844" t="s">
        <v>1277</v>
      </c>
      <c r="AG844" t="s">
        <v>1278</v>
      </c>
    </row>
    <row r="845" spans="1:34" x14ac:dyDescent="0.25">
      <c r="A845">
        <v>30942</v>
      </c>
      <c r="B845" t="s">
        <v>246</v>
      </c>
      <c r="C845" t="s">
        <v>252</v>
      </c>
      <c r="D845" t="s">
        <v>258</v>
      </c>
      <c r="E845" t="s">
        <v>422</v>
      </c>
      <c r="F845" t="s">
        <v>117</v>
      </c>
      <c r="G845" t="s">
        <v>1377</v>
      </c>
      <c r="H845" s="2">
        <v>3647.97</v>
      </c>
      <c r="I845" s="2">
        <v>3647.97</v>
      </c>
      <c r="J845" s="2">
        <v>3662.43</v>
      </c>
      <c r="K845">
        <v>0</v>
      </c>
      <c r="L845">
        <v>0</v>
      </c>
      <c r="M845">
        <v>0</v>
      </c>
      <c r="N845" s="2">
        <v>3662.43</v>
      </c>
      <c r="O845">
        <v>0</v>
      </c>
      <c r="P845" s="1">
        <v>45645</v>
      </c>
      <c r="Q845" s="1">
        <v>45642</v>
      </c>
      <c r="R845" s="1">
        <v>45716</v>
      </c>
      <c r="S845" s="1">
        <v>45716</v>
      </c>
      <c r="W845" t="s">
        <v>155</v>
      </c>
      <c r="X845" t="s">
        <v>191</v>
      </c>
      <c r="Z845" t="s">
        <v>160</v>
      </c>
      <c r="AA845">
        <v>2</v>
      </c>
      <c r="AB845" t="s">
        <v>161</v>
      </c>
      <c r="AC845" t="s">
        <v>155</v>
      </c>
      <c r="AD845" t="s">
        <v>162</v>
      </c>
      <c r="AE845" t="s">
        <v>1276</v>
      </c>
      <c r="AF845" t="s">
        <v>1277</v>
      </c>
      <c r="AG845" t="s">
        <v>1278</v>
      </c>
    </row>
    <row r="846" spans="1:34" x14ac:dyDescent="0.25">
      <c r="A846">
        <v>17178</v>
      </c>
      <c r="B846" t="s">
        <v>246</v>
      </c>
      <c r="C846" t="s">
        <v>1</v>
      </c>
      <c r="D846" t="s">
        <v>204</v>
      </c>
      <c r="E846" t="s">
        <v>411</v>
      </c>
      <c r="F846" t="s">
        <v>117</v>
      </c>
      <c r="G846" t="s">
        <v>107</v>
      </c>
      <c r="H846" s="2">
        <v>4000</v>
      </c>
      <c r="I846" s="2">
        <v>4000</v>
      </c>
      <c r="J846" s="2">
        <v>4321.3999999999996</v>
      </c>
      <c r="K846">
        <v>0</v>
      </c>
      <c r="L846">
        <v>0</v>
      </c>
      <c r="M846">
        <v>0</v>
      </c>
      <c r="N846" s="2">
        <v>4321.3999999999996</v>
      </c>
      <c r="P846" s="1">
        <v>45140</v>
      </c>
      <c r="Q846" s="1">
        <v>45129</v>
      </c>
      <c r="R846" s="1">
        <v>45716</v>
      </c>
      <c r="S846" s="1">
        <v>45716</v>
      </c>
      <c r="W846" t="s">
        <v>155</v>
      </c>
      <c r="X846" t="s">
        <v>191</v>
      </c>
      <c r="Z846" t="s">
        <v>160</v>
      </c>
      <c r="AA846">
        <v>2</v>
      </c>
      <c r="AB846" t="s">
        <v>161</v>
      </c>
      <c r="AC846" t="s">
        <v>155</v>
      </c>
      <c r="AD846" t="s">
        <v>162</v>
      </c>
      <c r="AE846" t="s">
        <v>1276</v>
      </c>
      <c r="AF846" t="s">
        <v>1277</v>
      </c>
      <c r="AG846" t="s">
        <v>1278</v>
      </c>
    </row>
    <row r="847" spans="1:34" x14ac:dyDescent="0.25">
      <c r="A847">
        <v>31157</v>
      </c>
      <c r="B847" t="s">
        <v>246</v>
      </c>
      <c r="C847" t="s">
        <v>1</v>
      </c>
      <c r="D847" t="s">
        <v>203</v>
      </c>
      <c r="E847" t="s">
        <v>395</v>
      </c>
      <c r="F847" t="s">
        <v>117</v>
      </c>
      <c r="G847" t="s">
        <v>1377</v>
      </c>
      <c r="H847" s="2">
        <v>7053.84</v>
      </c>
      <c r="I847" s="2">
        <v>7053.84</v>
      </c>
      <c r="J847" s="2">
        <v>7081.8</v>
      </c>
      <c r="K847">
        <v>0</v>
      </c>
      <c r="L847">
        <v>0</v>
      </c>
      <c r="M847">
        <v>0</v>
      </c>
      <c r="N847" s="2">
        <v>7081.8</v>
      </c>
      <c r="O847">
        <v>0</v>
      </c>
      <c r="P847" s="1">
        <v>45649</v>
      </c>
      <c r="Q847" s="1">
        <v>45641</v>
      </c>
      <c r="R847" s="1">
        <v>45716</v>
      </c>
      <c r="S847" s="1">
        <v>45716</v>
      </c>
      <c r="W847" t="s">
        <v>155</v>
      </c>
      <c r="X847" t="s">
        <v>191</v>
      </c>
      <c r="Z847" t="s">
        <v>160</v>
      </c>
      <c r="AA847">
        <v>2</v>
      </c>
      <c r="AB847" t="s">
        <v>161</v>
      </c>
      <c r="AC847" t="s">
        <v>155</v>
      </c>
      <c r="AD847" t="s">
        <v>162</v>
      </c>
      <c r="AE847" t="s">
        <v>1276</v>
      </c>
      <c r="AF847" t="s">
        <v>1277</v>
      </c>
      <c r="AG847" t="s">
        <v>1278</v>
      </c>
    </row>
    <row r="848" spans="1:34" x14ac:dyDescent="0.25">
      <c r="A848">
        <v>31040</v>
      </c>
      <c r="B848" t="s">
        <v>246</v>
      </c>
      <c r="C848" t="s">
        <v>1</v>
      </c>
      <c r="D848" t="s">
        <v>204</v>
      </c>
      <c r="E848" t="s">
        <v>411</v>
      </c>
      <c r="F848" t="s">
        <v>117</v>
      </c>
      <c r="G848" t="s">
        <v>1377</v>
      </c>
      <c r="H848" s="2">
        <v>6576.01</v>
      </c>
      <c r="I848" s="2">
        <v>6576.01</v>
      </c>
      <c r="J848" s="2">
        <v>6602.07</v>
      </c>
      <c r="K848">
        <v>0</v>
      </c>
      <c r="L848">
        <v>0</v>
      </c>
      <c r="M848">
        <v>0</v>
      </c>
      <c r="N848" s="2">
        <v>6602.07</v>
      </c>
      <c r="O848">
        <v>0</v>
      </c>
      <c r="P848" s="1">
        <v>45646</v>
      </c>
      <c r="Q848" s="1">
        <v>45632</v>
      </c>
      <c r="R848" s="1">
        <v>45716</v>
      </c>
      <c r="S848" s="1">
        <v>45716</v>
      </c>
      <c r="W848" t="s">
        <v>155</v>
      </c>
      <c r="X848" t="s">
        <v>191</v>
      </c>
      <c r="Z848" t="s">
        <v>160</v>
      </c>
      <c r="AA848">
        <v>2</v>
      </c>
      <c r="AB848" t="s">
        <v>161</v>
      </c>
      <c r="AC848" t="s">
        <v>155</v>
      </c>
      <c r="AD848" t="s">
        <v>162</v>
      </c>
      <c r="AE848" t="s">
        <v>1276</v>
      </c>
      <c r="AF848" t="s">
        <v>1277</v>
      </c>
      <c r="AG848" t="s">
        <v>1278</v>
      </c>
    </row>
    <row r="849" spans="1:33" x14ac:dyDescent="0.25">
      <c r="A849">
        <v>30925</v>
      </c>
      <c r="B849" t="s">
        <v>246</v>
      </c>
      <c r="C849" t="s">
        <v>1</v>
      </c>
      <c r="D849" t="s">
        <v>284</v>
      </c>
      <c r="E849" t="s">
        <v>367</v>
      </c>
      <c r="F849" t="s">
        <v>117</v>
      </c>
      <c r="G849" t="s">
        <v>1377</v>
      </c>
      <c r="H849" s="2">
        <v>4042.26</v>
      </c>
      <c r="I849" s="2">
        <v>4042.26</v>
      </c>
      <c r="J849" s="2">
        <v>4058.28</v>
      </c>
      <c r="K849">
        <v>0</v>
      </c>
      <c r="L849">
        <v>0</v>
      </c>
      <c r="M849">
        <v>0</v>
      </c>
      <c r="N849" s="2">
        <v>4058.28</v>
      </c>
      <c r="O849">
        <v>0</v>
      </c>
      <c r="P849" s="1">
        <v>45644</v>
      </c>
      <c r="Q849" s="1">
        <v>45643</v>
      </c>
      <c r="R849" s="1">
        <v>45716</v>
      </c>
      <c r="S849" s="1">
        <v>45716</v>
      </c>
      <c r="W849" t="s">
        <v>155</v>
      </c>
      <c r="X849" t="s">
        <v>191</v>
      </c>
      <c r="Z849" t="s">
        <v>160</v>
      </c>
      <c r="AA849">
        <v>2</v>
      </c>
      <c r="AB849" t="s">
        <v>161</v>
      </c>
      <c r="AC849" t="s">
        <v>155</v>
      </c>
      <c r="AD849" t="s">
        <v>162</v>
      </c>
      <c r="AE849" t="s">
        <v>1276</v>
      </c>
      <c r="AF849" t="s">
        <v>1277</v>
      </c>
      <c r="AG849" t="s">
        <v>1278</v>
      </c>
    </row>
    <row r="850" spans="1:33" x14ac:dyDescent="0.25">
      <c r="A850">
        <v>16750</v>
      </c>
      <c r="B850" t="s">
        <v>246</v>
      </c>
      <c r="C850" t="s">
        <v>1</v>
      </c>
      <c r="D850" t="s">
        <v>284</v>
      </c>
      <c r="E850" t="s">
        <v>367</v>
      </c>
      <c r="F850" t="s">
        <v>117</v>
      </c>
      <c r="G850" t="s">
        <v>108</v>
      </c>
      <c r="H850" s="2">
        <v>1000</v>
      </c>
      <c r="I850" s="2">
        <v>1000</v>
      </c>
      <c r="J850" s="2">
        <v>1086.74</v>
      </c>
      <c r="K850">
        <v>0</v>
      </c>
      <c r="L850">
        <v>0</v>
      </c>
      <c r="M850">
        <v>0</v>
      </c>
      <c r="N850" s="2">
        <v>1086.74</v>
      </c>
      <c r="P850" s="1">
        <v>45110</v>
      </c>
      <c r="Q850" s="1">
        <v>45094</v>
      </c>
      <c r="R850" s="1">
        <v>45716</v>
      </c>
      <c r="S850" s="1">
        <v>45716</v>
      </c>
      <c r="W850" t="s">
        <v>155</v>
      </c>
      <c r="X850" t="s">
        <v>191</v>
      </c>
      <c r="Z850" t="s">
        <v>160</v>
      </c>
      <c r="AA850">
        <v>2</v>
      </c>
      <c r="AB850" t="s">
        <v>161</v>
      </c>
      <c r="AC850" t="s">
        <v>155</v>
      </c>
      <c r="AD850" t="s">
        <v>162</v>
      </c>
      <c r="AE850" t="s">
        <v>1276</v>
      </c>
      <c r="AF850" t="s">
        <v>1277</v>
      </c>
      <c r="AG850" t="s">
        <v>1278</v>
      </c>
    </row>
    <row r="851" spans="1:33" x14ac:dyDescent="0.25">
      <c r="A851">
        <v>31058</v>
      </c>
      <c r="B851" t="s">
        <v>246</v>
      </c>
      <c r="C851" t="s">
        <v>1</v>
      </c>
      <c r="D851" t="s">
        <v>199</v>
      </c>
      <c r="E851" t="s">
        <v>292</v>
      </c>
      <c r="F851" t="s">
        <v>117</v>
      </c>
      <c r="G851" t="s">
        <v>1377</v>
      </c>
      <c r="H851" s="2">
        <v>6683.44</v>
      </c>
      <c r="I851" s="2">
        <v>6683.44</v>
      </c>
      <c r="J851" s="2">
        <v>6709.94</v>
      </c>
      <c r="K851">
        <v>0</v>
      </c>
      <c r="L851">
        <v>0</v>
      </c>
      <c r="M851">
        <v>0</v>
      </c>
      <c r="N851" s="2">
        <v>6709.94</v>
      </c>
      <c r="O851">
        <v>0</v>
      </c>
      <c r="P851" s="1">
        <v>45646</v>
      </c>
      <c r="Q851" s="1">
        <v>45644</v>
      </c>
      <c r="R851" s="1">
        <v>45716</v>
      </c>
      <c r="S851" s="1">
        <v>45716</v>
      </c>
      <c r="W851" t="s">
        <v>155</v>
      </c>
      <c r="X851" t="s">
        <v>191</v>
      </c>
      <c r="Z851" t="s">
        <v>160</v>
      </c>
      <c r="AA851">
        <v>2</v>
      </c>
      <c r="AB851" t="s">
        <v>161</v>
      </c>
      <c r="AC851" t="s">
        <v>155</v>
      </c>
      <c r="AD851" t="s">
        <v>162</v>
      </c>
      <c r="AE851" t="s">
        <v>1276</v>
      </c>
      <c r="AF851" t="s">
        <v>1277</v>
      </c>
      <c r="AG851" t="s">
        <v>1278</v>
      </c>
    </row>
    <row r="852" spans="1:33" x14ac:dyDescent="0.25">
      <c r="A852">
        <v>16035</v>
      </c>
      <c r="B852" t="s">
        <v>246</v>
      </c>
      <c r="C852" t="s">
        <v>1</v>
      </c>
      <c r="D852" t="s">
        <v>202</v>
      </c>
      <c r="E852" t="s">
        <v>294</v>
      </c>
      <c r="F852" t="s">
        <v>117</v>
      </c>
      <c r="G852" t="s">
        <v>111</v>
      </c>
      <c r="H852" s="2">
        <v>1500</v>
      </c>
      <c r="I852" s="2">
        <v>1500</v>
      </c>
      <c r="J852" s="2">
        <v>1632.45</v>
      </c>
      <c r="K852">
        <v>0</v>
      </c>
      <c r="L852">
        <v>0</v>
      </c>
      <c r="M852">
        <v>0</v>
      </c>
      <c r="N852" s="2">
        <v>1632.45</v>
      </c>
      <c r="P852" s="1">
        <v>45057</v>
      </c>
      <c r="Q852" s="1">
        <v>45052</v>
      </c>
      <c r="R852" s="1">
        <v>45716</v>
      </c>
      <c r="S852" s="1">
        <v>45716</v>
      </c>
      <c r="W852" t="s">
        <v>155</v>
      </c>
      <c r="X852" t="s">
        <v>191</v>
      </c>
      <c r="Z852" t="s">
        <v>160</v>
      </c>
      <c r="AA852">
        <v>2</v>
      </c>
      <c r="AB852" t="s">
        <v>161</v>
      </c>
      <c r="AC852" t="s">
        <v>155</v>
      </c>
      <c r="AD852" t="s">
        <v>162</v>
      </c>
      <c r="AE852" t="s">
        <v>1276</v>
      </c>
      <c r="AF852" t="s">
        <v>1277</v>
      </c>
      <c r="AG852" t="s">
        <v>1278</v>
      </c>
    </row>
    <row r="853" spans="1:33" x14ac:dyDescent="0.25">
      <c r="A853">
        <v>31180</v>
      </c>
      <c r="B853" t="s">
        <v>246</v>
      </c>
      <c r="C853" t="s">
        <v>1</v>
      </c>
      <c r="D853" t="s">
        <v>249</v>
      </c>
      <c r="E853" t="s">
        <v>250</v>
      </c>
      <c r="F853" t="s">
        <v>117</v>
      </c>
      <c r="G853" t="s">
        <v>1377</v>
      </c>
      <c r="H853" s="2">
        <v>2115.75</v>
      </c>
      <c r="I853" s="2">
        <v>2115.75</v>
      </c>
      <c r="J853" s="2">
        <v>2124.14</v>
      </c>
      <c r="K853">
        <v>0</v>
      </c>
      <c r="L853">
        <v>0</v>
      </c>
      <c r="M853">
        <v>0</v>
      </c>
      <c r="N853" s="2">
        <v>2124.14</v>
      </c>
      <c r="O853">
        <v>0</v>
      </c>
      <c r="P853" s="1">
        <v>45649</v>
      </c>
      <c r="Q853" s="1">
        <v>45643</v>
      </c>
      <c r="R853" s="1">
        <v>45716</v>
      </c>
      <c r="S853" s="1">
        <v>45716</v>
      </c>
      <c r="W853" t="s">
        <v>155</v>
      </c>
      <c r="X853" t="s">
        <v>191</v>
      </c>
      <c r="Z853" t="s">
        <v>160</v>
      </c>
      <c r="AA853">
        <v>2</v>
      </c>
      <c r="AB853" t="s">
        <v>161</v>
      </c>
      <c r="AC853" t="s">
        <v>155</v>
      </c>
      <c r="AD853" t="s">
        <v>162</v>
      </c>
      <c r="AE853" t="s">
        <v>1276</v>
      </c>
      <c r="AF853" t="s">
        <v>1277</v>
      </c>
      <c r="AG853" t="s">
        <v>1278</v>
      </c>
    </row>
    <row r="854" spans="1:33" x14ac:dyDescent="0.25">
      <c r="A854">
        <v>30499</v>
      </c>
      <c r="B854" t="s">
        <v>246</v>
      </c>
      <c r="C854" t="s">
        <v>1</v>
      </c>
      <c r="D854" t="s">
        <v>205</v>
      </c>
      <c r="E854" t="s">
        <v>247</v>
      </c>
      <c r="F854" t="s">
        <v>117</v>
      </c>
      <c r="G854" t="s">
        <v>1377</v>
      </c>
      <c r="H854" s="2">
        <v>2767.11</v>
      </c>
      <c r="I854" s="2">
        <v>2767.11</v>
      </c>
      <c r="J854" s="2">
        <v>2778.07</v>
      </c>
      <c r="K854">
        <v>0</v>
      </c>
      <c r="L854">
        <v>0</v>
      </c>
      <c r="M854">
        <v>0</v>
      </c>
      <c r="N854" s="2">
        <v>2778.07</v>
      </c>
      <c r="O854">
        <v>0</v>
      </c>
      <c r="P854" s="1">
        <v>45637</v>
      </c>
      <c r="Q854" s="1">
        <v>45637</v>
      </c>
      <c r="R854" s="1">
        <v>45716</v>
      </c>
      <c r="S854" s="1">
        <v>45716</v>
      </c>
      <c r="W854" t="s">
        <v>155</v>
      </c>
      <c r="X854" t="s">
        <v>191</v>
      </c>
      <c r="Z854" t="s">
        <v>160</v>
      </c>
      <c r="AA854">
        <v>2</v>
      </c>
      <c r="AB854" t="s">
        <v>161</v>
      </c>
      <c r="AC854" t="s">
        <v>155</v>
      </c>
      <c r="AD854" t="s">
        <v>162</v>
      </c>
      <c r="AE854" t="s">
        <v>1276</v>
      </c>
      <c r="AF854" t="s">
        <v>1277</v>
      </c>
      <c r="AG854" t="s">
        <v>1278</v>
      </c>
    </row>
    <row r="855" spans="1:33" x14ac:dyDescent="0.25">
      <c r="A855">
        <v>30516</v>
      </c>
      <c r="B855" t="s">
        <v>246</v>
      </c>
      <c r="C855" t="s">
        <v>1</v>
      </c>
      <c r="D855" t="s">
        <v>249</v>
      </c>
      <c r="E855" t="s">
        <v>250</v>
      </c>
      <c r="F855" t="s">
        <v>117</v>
      </c>
      <c r="G855" t="s">
        <v>1377</v>
      </c>
      <c r="H855" s="2">
        <v>5391.47</v>
      </c>
      <c r="I855" s="2">
        <v>5391.47</v>
      </c>
      <c r="J855" s="2">
        <v>5412.84</v>
      </c>
      <c r="K855">
        <v>0</v>
      </c>
      <c r="L855">
        <v>0</v>
      </c>
      <c r="M855">
        <v>0</v>
      </c>
      <c r="N855" s="2">
        <v>5412.84</v>
      </c>
      <c r="O855">
        <v>0</v>
      </c>
      <c r="P855" s="1">
        <v>45637</v>
      </c>
      <c r="Q855" s="1">
        <v>45637</v>
      </c>
      <c r="R855" s="1">
        <v>45716</v>
      </c>
      <c r="S855" s="1">
        <v>45716</v>
      </c>
      <c r="W855" t="s">
        <v>155</v>
      </c>
      <c r="X855" t="s">
        <v>191</v>
      </c>
      <c r="Z855" t="s">
        <v>160</v>
      </c>
      <c r="AA855">
        <v>2</v>
      </c>
      <c r="AB855" t="s">
        <v>161</v>
      </c>
      <c r="AC855" t="s">
        <v>155</v>
      </c>
      <c r="AD855" t="s">
        <v>162</v>
      </c>
      <c r="AE855" t="s">
        <v>1276</v>
      </c>
      <c r="AF855" t="s">
        <v>1277</v>
      </c>
      <c r="AG855" t="s">
        <v>1278</v>
      </c>
    </row>
    <row r="856" spans="1:33" x14ac:dyDescent="0.25">
      <c r="A856">
        <v>30538</v>
      </c>
      <c r="B856" t="s">
        <v>246</v>
      </c>
      <c r="C856" t="s">
        <v>1</v>
      </c>
      <c r="D856" t="s">
        <v>788</v>
      </c>
      <c r="E856" t="s">
        <v>1329</v>
      </c>
      <c r="F856" t="s">
        <v>117</v>
      </c>
      <c r="G856" t="s">
        <v>1377</v>
      </c>
      <c r="H856" s="2">
        <v>1067.4000000000001</v>
      </c>
      <c r="I856" s="2">
        <v>1067.4000000000001</v>
      </c>
      <c r="J856" s="2">
        <v>1071.6300000000001</v>
      </c>
      <c r="K856">
        <v>0</v>
      </c>
      <c r="L856">
        <v>0</v>
      </c>
      <c r="M856">
        <v>0</v>
      </c>
      <c r="N856" s="2">
        <v>1071.6300000000001</v>
      </c>
      <c r="O856">
        <v>0</v>
      </c>
      <c r="P856" s="1">
        <v>45637</v>
      </c>
      <c r="Q856" s="1">
        <v>45637</v>
      </c>
      <c r="R856" s="1">
        <v>45716</v>
      </c>
      <c r="S856" s="1">
        <v>45716</v>
      </c>
      <c r="W856" t="s">
        <v>155</v>
      </c>
      <c r="X856" t="s">
        <v>191</v>
      </c>
      <c r="Z856" t="s">
        <v>160</v>
      </c>
      <c r="AA856">
        <v>2</v>
      </c>
      <c r="AB856" t="s">
        <v>1037</v>
      </c>
      <c r="AC856" t="s">
        <v>155</v>
      </c>
      <c r="AD856" t="s">
        <v>162</v>
      </c>
      <c r="AE856" t="s">
        <v>1276</v>
      </c>
      <c r="AF856" t="s">
        <v>1277</v>
      </c>
      <c r="AG856" t="s">
        <v>1278</v>
      </c>
    </row>
    <row r="857" spans="1:33" x14ac:dyDescent="0.25">
      <c r="A857">
        <v>30305</v>
      </c>
      <c r="B857" t="s">
        <v>246</v>
      </c>
      <c r="C857" t="s">
        <v>1</v>
      </c>
      <c r="D857" t="s">
        <v>782</v>
      </c>
      <c r="E857" t="s">
        <v>1330</v>
      </c>
      <c r="F857" t="s">
        <v>117</v>
      </c>
      <c r="G857" t="s">
        <v>94</v>
      </c>
      <c r="H857" s="2">
        <v>2000</v>
      </c>
      <c r="I857" s="2">
        <v>2000</v>
      </c>
      <c r="J857" s="2">
        <v>2021.6</v>
      </c>
      <c r="K857">
        <v>0</v>
      </c>
      <c r="L857">
        <v>0</v>
      </c>
      <c r="M857">
        <v>0</v>
      </c>
      <c r="N857" s="2">
        <v>2021.6</v>
      </c>
      <c r="P857" s="1">
        <v>45628</v>
      </c>
      <c r="Q857" s="1">
        <v>45621</v>
      </c>
      <c r="R857" s="1">
        <v>45716</v>
      </c>
      <c r="S857" s="1">
        <v>45716</v>
      </c>
      <c r="W857" t="s">
        <v>155</v>
      </c>
      <c r="X857" t="s">
        <v>191</v>
      </c>
      <c r="Z857" t="s">
        <v>160</v>
      </c>
      <c r="AA857">
        <v>2</v>
      </c>
      <c r="AB857" t="s">
        <v>1037</v>
      </c>
      <c r="AC857" t="s">
        <v>155</v>
      </c>
      <c r="AD857" t="s">
        <v>162</v>
      </c>
      <c r="AE857" t="s">
        <v>1276</v>
      </c>
      <c r="AF857" t="s">
        <v>1277</v>
      </c>
      <c r="AG857" t="s">
        <v>1278</v>
      </c>
    </row>
    <row r="858" spans="1:33" x14ac:dyDescent="0.25">
      <c r="A858">
        <v>30902</v>
      </c>
      <c r="B858" t="s">
        <v>246</v>
      </c>
      <c r="C858" t="s">
        <v>252</v>
      </c>
      <c r="D858" t="s">
        <v>730</v>
      </c>
      <c r="E858" t="s">
        <v>1035</v>
      </c>
      <c r="F858" t="s">
        <v>117</v>
      </c>
      <c r="G858" t="s">
        <v>1377</v>
      </c>
      <c r="H858" s="2">
        <v>2055.64</v>
      </c>
      <c r="I858" s="2">
        <v>2055.64</v>
      </c>
      <c r="J858" s="2">
        <v>2063.79</v>
      </c>
      <c r="K858">
        <v>0</v>
      </c>
      <c r="L858">
        <v>0</v>
      </c>
      <c r="M858">
        <v>0</v>
      </c>
      <c r="N858" s="2">
        <v>2063.79</v>
      </c>
      <c r="O858">
        <v>0</v>
      </c>
      <c r="P858" s="1">
        <v>45644</v>
      </c>
      <c r="Q858" s="1">
        <v>45636</v>
      </c>
      <c r="R858" s="1">
        <v>45716</v>
      </c>
      <c r="S858" s="1">
        <v>45716</v>
      </c>
      <c r="W858" t="s">
        <v>155</v>
      </c>
      <c r="X858" t="s">
        <v>191</v>
      </c>
      <c r="Z858" t="s">
        <v>160</v>
      </c>
      <c r="AA858">
        <v>2</v>
      </c>
      <c r="AB858" t="s">
        <v>1037</v>
      </c>
      <c r="AC858" t="s">
        <v>155</v>
      </c>
      <c r="AD858" t="s">
        <v>162</v>
      </c>
      <c r="AE858" t="s">
        <v>1276</v>
      </c>
      <c r="AF858" t="s">
        <v>1277</v>
      </c>
      <c r="AG858" t="s">
        <v>1278</v>
      </c>
    </row>
    <row r="859" spans="1:33" x14ac:dyDescent="0.25">
      <c r="A859">
        <v>31003</v>
      </c>
      <c r="B859" t="s">
        <v>246</v>
      </c>
      <c r="C859" t="s">
        <v>1</v>
      </c>
      <c r="D859" t="s">
        <v>830</v>
      </c>
      <c r="E859" t="s">
        <v>1029</v>
      </c>
      <c r="F859" t="s">
        <v>117</v>
      </c>
      <c r="G859" t="s">
        <v>1377</v>
      </c>
      <c r="H859" s="2">
        <v>2128.4</v>
      </c>
      <c r="I859" s="2">
        <v>2128.4</v>
      </c>
      <c r="J859" s="2">
        <v>2136.84</v>
      </c>
      <c r="K859">
        <v>0</v>
      </c>
      <c r="L859">
        <v>0</v>
      </c>
      <c r="M859">
        <v>0</v>
      </c>
      <c r="N859" s="2">
        <v>2136.84</v>
      </c>
      <c r="O859">
        <v>0</v>
      </c>
      <c r="P859" s="1">
        <v>45645</v>
      </c>
      <c r="Q859" s="1">
        <v>45641</v>
      </c>
      <c r="R859" s="1">
        <v>45716</v>
      </c>
      <c r="S859" s="1">
        <v>45716</v>
      </c>
      <c r="W859" t="s">
        <v>155</v>
      </c>
      <c r="X859" t="s">
        <v>191</v>
      </c>
      <c r="Z859" t="s">
        <v>160</v>
      </c>
      <c r="AA859">
        <v>2</v>
      </c>
      <c r="AB859" t="s">
        <v>1037</v>
      </c>
      <c r="AC859" t="s">
        <v>155</v>
      </c>
      <c r="AD859" t="s">
        <v>162</v>
      </c>
      <c r="AE859" t="s">
        <v>1276</v>
      </c>
      <c r="AF859" t="s">
        <v>1277</v>
      </c>
      <c r="AG859" t="s">
        <v>1278</v>
      </c>
    </row>
    <row r="860" spans="1:33" x14ac:dyDescent="0.25">
      <c r="A860">
        <v>31151</v>
      </c>
      <c r="B860" t="s">
        <v>246</v>
      </c>
      <c r="C860" t="s">
        <v>1</v>
      </c>
      <c r="D860" t="s">
        <v>804</v>
      </c>
      <c r="E860" t="s">
        <v>1030</v>
      </c>
      <c r="F860" t="s">
        <v>117</v>
      </c>
      <c r="G860" t="s">
        <v>1377</v>
      </c>
      <c r="H860" s="2">
        <v>2017.7</v>
      </c>
      <c r="I860" s="2">
        <v>2017.7</v>
      </c>
      <c r="J860" s="2">
        <v>2025.7</v>
      </c>
      <c r="K860">
        <v>0</v>
      </c>
      <c r="L860">
        <v>0</v>
      </c>
      <c r="M860">
        <v>0</v>
      </c>
      <c r="N860" s="2">
        <v>2025.7</v>
      </c>
      <c r="O860">
        <v>0</v>
      </c>
      <c r="P860" s="1">
        <v>45649</v>
      </c>
      <c r="Q860" s="1">
        <v>45642</v>
      </c>
      <c r="R860" s="1">
        <v>45716</v>
      </c>
      <c r="S860" s="1">
        <v>45716</v>
      </c>
      <c r="W860" t="s">
        <v>155</v>
      </c>
      <c r="X860" t="s">
        <v>191</v>
      </c>
      <c r="Z860" t="s">
        <v>160</v>
      </c>
      <c r="AA860">
        <v>2</v>
      </c>
      <c r="AB860" t="s">
        <v>1037</v>
      </c>
      <c r="AC860" t="s">
        <v>155</v>
      </c>
      <c r="AD860" t="s">
        <v>162</v>
      </c>
      <c r="AE860" t="s">
        <v>1276</v>
      </c>
      <c r="AF860" t="s">
        <v>1277</v>
      </c>
      <c r="AG860" t="s">
        <v>1278</v>
      </c>
    </row>
    <row r="861" spans="1:33" x14ac:dyDescent="0.25">
      <c r="A861">
        <v>24665</v>
      </c>
      <c r="B861" t="s">
        <v>246</v>
      </c>
      <c r="C861" t="s">
        <v>1</v>
      </c>
      <c r="D861" t="s">
        <v>830</v>
      </c>
      <c r="E861" t="s">
        <v>1029</v>
      </c>
      <c r="F861" t="s">
        <v>117</v>
      </c>
      <c r="G861" t="s">
        <v>101</v>
      </c>
      <c r="H861" s="2">
        <v>1000</v>
      </c>
      <c r="I861" s="2">
        <v>1000</v>
      </c>
      <c r="J861" s="2">
        <v>1055.8599999999999</v>
      </c>
      <c r="K861">
        <v>0</v>
      </c>
      <c r="L861">
        <v>0</v>
      </c>
      <c r="M861">
        <v>0</v>
      </c>
      <c r="N861" s="2">
        <v>1055.8599999999999</v>
      </c>
      <c r="P861" s="1">
        <v>45412</v>
      </c>
      <c r="Q861" s="1">
        <v>45404</v>
      </c>
      <c r="R861" s="1">
        <v>45716</v>
      </c>
      <c r="S861" s="1">
        <v>45716</v>
      </c>
      <c r="W861" t="s">
        <v>155</v>
      </c>
      <c r="X861" t="s">
        <v>191</v>
      </c>
      <c r="Z861" t="s">
        <v>160</v>
      </c>
      <c r="AA861">
        <v>2</v>
      </c>
      <c r="AB861" t="s">
        <v>1037</v>
      </c>
      <c r="AC861" t="s">
        <v>155</v>
      </c>
      <c r="AD861" t="s">
        <v>162</v>
      </c>
      <c r="AE861" t="s">
        <v>1276</v>
      </c>
      <c r="AF861" t="s">
        <v>1277</v>
      </c>
      <c r="AG861" t="s">
        <v>1278</v>
      </c>
    </row>
    <row r="862" spans="1:33" x14ac:dyDescent="0.25">
      <c r="A862">
        <v>30851</v>
      </c>
      <c r="B862" t="s">
        <v>246</v>
      </c>
      <c r="C862" t="s">
        <v>1</v>
      </c>
      <c r="D862" t="s">
        <v>802</v>
      </c>
      <c r="E862" t="s">
        <v>1032</v>
      </c>
      <c r="F862" t="s">
        <v>117</v>
      </c>
      <c r="G862" t="s">
        <v>1377</v>
      </c>
      <c r="H862" s="2">
        <v>5017.05</v>
      </c>
      <c r="I862" s="2">
        <v>5017.05</v>
      </c>
      <c r="J862" s="2">
        <v>5036.9399999999996</v>
      </c>
      <c r="K862">
        <v>0</v>
      </c>
      <c r="L862">
        <v>0</v>
      </c>
      <c r="M862">
        <v>0</v>
      </c>
      <c r="N862" s="2">
        <v>5036.9399999999996</v>
      </c>
      <c r="O862">
        <v>0</v>
      </c>
      <c r="P862" s="1">
        <v>45644</v>
      </c>
      <c r="Q862" s="1">
        <v>45642</v>
      </c>
      <c r="R862" s="1">
        <v>45716</v>
      </c>
      <c r="S862" s="1">
        <v>45716</v>
      </c>
      <c r="W862" t="s">
        <v>155</v>
      </c>
      <c r="X862" t="s">
        <v>191</v>
      </c>
      <c r="Z862" t="s">
        <v>160</v>
      </c>
      <c r="AA862">
        <v>2</v>
      </c>
      <c r="AB862" t="s">
        <v>1037</v>
      </c>
      <c r="AC862" t="s">
        <v>155</v>
      </c>
      <c r="AD862" t="s">
        <v>162</v>
      </c>
      <c r="AE862" t="s">
        <v>1276</v>
      </c>
      <c r="AF862" t="s">
        <v>1277</v>
      </c>
      <c r="AG862" t="s">
        <v>1278</v>
      </c>
    </row>
    <row r="863" spans="1:33" x14ac:dyDescent="0.25">
      <c r="A863">
        <v>24756</v>
      </c>
      <c r="B863" t="s">
        <v>246</v>
      </c>
      <c r="C863" t="s">
        <v>1</v>
      </c>
      <c r="D863" t="s">
        <v>795</v>
      </c>
      <c r="E863" t="s">
        <v>1034</v>
      </c>
      <c r="F863" t="s">
        <v>117</v>
      </c>
      <c r="G863" t="s">
        <v>101</v>
      </c>
      <c r="H863" s="2">
        <v>6000</v>
      </c>
      <c r="I863" s="2">
        <v>6000</v>
      </c>
      <c r="J863" s="2">
        <v>6335.17</v>
      </c>
      <c r="K863">
        <v>0</v>
      </c>
      <c r="L863">
        <v>0</v>
      </c>
      <c r="M863">
        <v>0</v>
      </c>
      <c r="N863" s="2">
        <v>6335.17</v>
      </c>
      <c r="P863" s="1">
        <v>45412</v>
      </c>
      <c r="Q863" s="1">
        <v>45407</v>
      </c>
      <c r="R863" s="1">
        <v>45716</v>
      </c>
      <c r="S863" s="1">
        <v>45716</v>
      </c>
      <c r="W863" t="s">
        <v>155</v>
      </c>
      <c r="X863" t="s">
        <v>191</v>
      </c>
      <c r="Z863" t="s">
        <v>160</v>
      </c>
      <c r="AA863">
        <v>2</v>
      </c>
      <c r="AB863" t="s">
        <v>1037</v>
      </c>
      <c r="AC863" t="s">
        <v>155</v>
      </c>
      <c r="AD863" t="s">
        <v>162</v>
      </c>
      <c r="AE863" t="s">
        <v>1276</v>
      </c>
      <c r="AF863" t="s">
        <v>1277</v>
      </c>
      <c r="AG863" t="s">
        <v>1278</v>
      </c>
    </row>
    <row r="864" spans="1:33" x14ac:dyDescent="0.25">
      <c r="A864">
        <v>24701</v>
      </c>
      <c r="B864" t="s">
        <v>246</v>
      </c>
      <c r="C864" t="s">
        <v>1</v>
      </c>
      <c r="D864" t="s">
        <v>804</v>
      </c>
      <c r="E864" t="s">
        <v>1030</v>
      </c>
      <c r="F864" t="s">
        <v>117</v>
      </c>
      <c r="G864" t="s">
        <v>101</v>
      </c>
      <c r="H864" s="2">
        <v>1000</v>
      </c>
      <c r="I864" s="2">
        <v>1000</v>
      </c>
      <c r="J864" s="2">
        <v>1055.8599999999999</v>
      </c>
      <c r="K864">
        <v>0</v>
      </c>
      <c r="L864">
        <v>0</v>
      </c>
      <c r="M864">
        <v>0</v>
      </c>
      <c r="N864" s="2">
        <v>1055.8599999999999</v>
      </c>
      <c r="P864" s="1">
        <v>45408</v>
      </c>
      <c r="Q864" s="1">
        <v>45404</v>
      </c>
      <c r="R864" s="1">
        <v>45716</v>
      </c>
      <c r="S864" s="1">
        <v>45716</v>
      </c>
      <c r="W864" t="s">
        <v>155</v>
      </c>
      <c r="X864" t="s">
        <v>191</v>
      </c>
      <c r="Z864" t="s">
        <v>160</v>
      </c>
      <c r="AA864">
        <v>2</v>
      </c>
      <c r="AB864" t="s">
        <v>1037</v>
      </c>
      <c r="AC864" t="s">
        <v>155</v>
      </c>
      <c r="AD864" t="s">
        <v>162</v>
      </c>
      <c r="AE864" t="s">
        <v>1276</v>
      </c>
      <c r="AF864" t="s">
        <v>1277</v>
      </c>
      <c r="AG864" t="s">
        <v>1278</v>
      </c>
    </row>
    <row r="865" spans="1:34" x14ac:dyDescent="0.25">
      <c r="A865">
        <v>30969</v>
      </c>
      <c r="B865" t="s">
        <v>246</v>
      </c>
      <c r="C865" t="s">
        <v>1</v>
      </c>
      <c r="D865" t="s">
        <v>200</v>
      </c>
      <c r="E865" t="s">
        <v>1150</v>
      </c>
      <c r="F865" t="s">
        <v>117</v>
      </c>
      <c r="G865" t="s">
        <v>1377</v>
      </c>
      <c r="H865" s="2">
        <v>2531.75</v>
      </c>
      <c r="I865" s="2">
        <v>2531.75</v>
      </c>
      <c r="J865" s="2">
        <v>2559.09</v>
      </c>
      <c r="K865">
        <v>0</v>
      </c>
      <c r="L865">
        <v>0</v>
      </c>
      <c r="M865">
        <v>0</v>
      </c>
      <c r="N865" s="2">
        <v>2559.09</v>
      </c>
      <c r="O865">
        <v>0</v>
      </c>
      <c r="P865" s="1">
        <v>45645</v>
      </c>
      <c r="Q865" s="1">
        <v>45625</v>
      </c>
      <c r="R865" s="1">
        <v>45716</v>
      </c>
      <c r="S865" s="1">
        <v>45716</v>
      </c>
      <c r="W865" t="s">
        <v>155</v>
      </c>
      <c r="X865" t="s">
        <v>191</v>
      </c>
      <c r="Z865" t="s">
        <v>160</v>
      </c>
      <c r="AA865">
        <v>2</v>
      </c>
      <c r="AB865" t="s">
        <v>1037</v>
      </c>
      <c r="AC865" t="s">
        <v>155</v>
      </c>
      <c r="AD865" t="s">
        <v>162</v>
      </c>
      <c r="AE865" t="s">
        <v>1276</v>
      </c>
      <c r="AF865" t="s">
        <v>1277</v>
      </c>
      <c r="AG865" t="s">
        <v>1278</v>
      </c>
    </row>
    <row r="866" spans="1:34" x14ac:dyDescent="0.25">
      <c r="A866">
        <v>25379</v>
      </c>
      <c r="B866" t="s">
        <v>246</v>
      </c>
      <c r="C866" t="s">
        <v>1</v>
      </c>
      <c r="D866" t="s">
        <v>200</v>
      </c>
      <c r="E866" t="s">
        <v>1150</v>
      </c>
      <c r="F866" t="s">
        <v>117</v>
      </c>
      <c r="G866" t="s">
        <v>92</v>
      </c>
      <c r="H866" s="2">
        <v>50000</v>
      </c>
      <c r="I866" s="2">
        <v>50000</v>
      </c>
      <c r="J866" s="2">
        <v>52375.91</v>
      </c>
      <c r="K866">
        <v>0</v>
      </c>
      <c r="L866">
        <v>0</v>
      </c>
      <c r="M866">
        <v>0</v>
      </c>
      <c r="N866" s="2">
        <v>52375.91</v>
      </c>
      <c r="P866" s="1">
        <v>45470</v>
      </c>
      <c r="Q866" s="1">
        <v>45461</v>
      </c>
      <c r="R866" s="1">
        <v>45716</v>
      </c>
      <c r="S866" s="1">
        <v>45716</v>
      </c>
      <c r="W866" t="s">
        <v>155</v>
      </c>
      <c r="X866" t="s">
        <v>191</v>
      </c>
      <c r="Z866" t="s">
        <v>160</v>
      </c>
      <c r="AA866">
        <v>2</v>
      </c>
      <c r="AB866" t="s">
        <v>1037</v>
      </c>
      <c r="AC866" t="s">
        <v>155</v>
      </c>
      <c r="AD866" t="s">
        <v>162</v>
      </c>
      <c r="AE866" t="s">
        <v>1276</v>
      </c>
      <c r="AF866" t="s">
        <v>1277</v>
      </c>
      <c r="AG866" t="s">
        <v>1278</v>
      </c>
    </row>
    <row r="867" spans="1:34" x14ac:dyDescent="0.25">
      <c r="A867">
        <v>24905</v>
      </c>
      <c r="B867" t="s">
        <v>246</v>
      </c>
      <c r="C867" t="s">
        <v>1</v>
      </c>
      <c r="D867" t="s">
        <v>802</v>
      </c>
      <c r="E867" t="s">
        <v>1032</v>
      </c>
      <c r="F867" t="s">
        <v>117</v>
      </c>
      <c r="G867" t="s">
        <v>98</v>
      </c>
      <c r="H867" s="2">
        <v>6000</v>
      </c>
      <c r="I867" s="2">
        <v>6000</v>
      </c>
      <c r="J867" s="2">
        <v>6335.17</v>
      </c>
      <c r="K867">
        <v>0</v>
      </c>
      <c r="L867">
        <v>0</v>
      </c>
      <c r="M867">
        <v>0</v>
      </c>
      <c r="N867" s="2">
        <v>6335.17</v>
      </c>
      <c r="P867" s="1">
        <v>45421</v>
      </c>
      <c r="Q867" s="1">
        <v>45410</v>
      </c>
      <c r="R867" s="1">
        <v>45716</v>
      </c>
      <c r="S867" s="1">
        <v>45716</v>
      </c>
      <c r="W867" t="s">
        <v>155</v>
      </c>
      <c r="X867" t="s">
        <v>191</v>
      </c>
      <c r="Z867" t="s">
        <v>160</v>
      </c>
      <c r="AA867">
        <v>2</v>
      </c>
      <c r="AB867" t="s">
        <v>1037</v>
      </c>
      <c r="AC867" t="s">
        <v>155</v>
      </c>
      <c r="AD867" t="s">
        <v>162</v>
      </c>
      <c r="AE867" t="s">
        <v>1276</v>
      </c>
      <c r="AF867" t="s">
        <v>1277</v>
      </c>
      <c r="AG867" t="s">
        <v>1278</v>
      </c>
    </row>
    <row r="868" spans="1:34" x14ac:dyDescent="0.25">
      <c r="A868">
        <v>25150</v>
      </c>
      <c r="B868" t="s">
        <v>246</v>
      </c>
      <c r="C868" t="s">
        <v>1</v>
      </c>
      <c r="D868" t="s">
        <v>783</v>
      </c>
      <c r="E868" t="s">
        <v>1112</v>
      </c>
      <c r="F868" t="s">
        <v>117</v>
      </c>
      <c r="G868" t="s">
        <v>97</v>
      </c>
      <c r="H868" s="2">
        <v>5000</v>
      </c>
      <c r="I868" s="2">
        <v>5000</v>
      </c>
      <c r="J868" s="2">
        <v>5264.6</v>
      </c>
      <c r="K868">
        <v>0</v>
      </c>
      <c r="L868">
        <v>0</v>
      </c>
      <c r="M868">
        <v>0</v>
      </c>
      <c r="N868" s="2">
        <v>5264.6</v>
      </c>
      <c r="P868" s="1">
        <v>45453</v>
      </c>
      <c r="Q868" s="1">
        <v>45442</v>
      </c>
      <c r="R868" s="1">
        <v>45716</v>
      </c>
      <c r="S868" s="1">
        <v>45716</v>
      </c>
      <c r="W868" t="s">
        <v>155</v>
      </c>
      <c r="X868" t="s">
        <v>191</v>
      </c>
      <c r="Z868" t="s">
        <v>160</v>
      </c>
      <c r="AA868">
        <v>2</v>
      </c>
      <c r="AB868" t="s">
        <v>1037</v>
      </c>
      <c r="AC868" t="s">
        <v>155</v>
      </c>
      <c r="AD868" t="s">
        <v>162</v>
      </c>
      <c r="AE868" t="s">
        <v>1276</v>
      </c>
      <c r="AF868" t="s">
        <v>1277</v>
      </c>
      <c r="AG868" t="s">
        <v>1278</v>
      </c>
    </row>
    <row r="869" spans="1:34" x14ac:dyDescent="0.25">
      <c r="A869">
        <v>29671</v>
      </c>
      <c r="B869" t="s">
        <v>246</v>
      </c>
      <c r="C869" t="s">
        <v>1</v>
      </c>
      <c r="D869" t="s">
        <v>832</v>
      </c>
      <c r="E869" t="s">
        <v>1116</v>
      </c>
      <c r="F869" t="s">
        <v>117</v>
      </c>
      <c r="G869" t="s">
        <v>100</v>
      </c>
      <c r="H869" s="2">
        <v>1000</v>
      </c>
      <c r="I869" s="2">
        <v>1000</v>
      </c>
      <c r="J869" s="2">
        <v>1052.92</v>
      </c>
      <c r="K869">
        <v>0</v>
      </c>
      <c r="L869">
        <v>0</v>
      </c>
      <c r="M869">
        <v>0</v>
      </c>
      <c r="N869" s="2">
        <v>1052.92</v>
      </c>
      <c r="P869" s="1">
        <v>45595</v>
      </c>
      <c r="Q869" s="1">
        <v>45436</v>
      </c>
      <c r="R869" s="1">
        <v>45716</v>
      </c>
      <c r="S869" s="1">
        <v>45716</v>
      </c>
      <c r="W869" t="s">
        <v>155</v>
      </c>
      <c r="X869" t="s">
        <v>191</v>
      </c>
      <c r="Z869" t="s">
        <v>160</v>
      </c>
      <c r="AA869">
        <v>2</v>
      </c>
      <c r="AB869" t="s">
        <v>1037</v>
      </c>
      <c r="AC869" t="s">
        <v>155</v>
      </c>
      <c r="AD869" t="s">
        <v>162</v>
      </c>
      <c r="AE869" t="s">
        <v>1276</v>
      </c>
      <c r="AF869" t="s">
        <v>1277</v>
      </c>
      <c r="AG869" t="s">
        <v>1278</v>
      </c>
    </row>
    <row r="870" spans="1:34" x14ac:dyDescent="0.25">
      <c r="A870">
        <v>27758</v>
      </c>
      <c r="B870" t="s">
        <v>246</v>
      </c>
      <c r="C870" t="s">
        <v>1</v>
      </c>
      <c r="D870" t="s">
        <v>814</v>
      </c>
      <c r="E870" t="s">
        <v>1208</v>
      </c>
      <c r="F870" t="s">
        <v>117</v>
      </c>
      <c r="G870" t="s">
        <v>97</v>
      </c>
      <c r="H870" s="2">
        <v>5000</v>
      </c>
      <c r="I870" s="2">
        <v>5000</v>
      </c>
      <c r="J870" s="2">
        <v>5155.96</v>
      </c>
      <c r="K870">
        <v>0</v>
      </c>
      <c r="L870">
        <v>0</v>
      </c>
      <c r="M870">
        <v>0</v>
      </c>
      <c r="N870" s="2">
        <v>5155.96</v>
      </c>
      <c r="P870" s="1">
        <v>45541</v>
      </c>
      <c r="Q870" s="1">
        <v>45535</v>
      </c>
      <c r="R870" s="1">
        <v>45716</v>
      </c>
      <c r="S870" s="1">
        <v>45716</v>
      </c>
      <c r="W870" t="s">
        <v>155</v>
      </c>
      <c r="X870" t="s">
        <v>191</v>
      </c>
      <c r="Z870" t="s">
        <v>160</v>
      </c>
      <c r="AA870">
        <v>2</v>
      </c>
      <c r="AB870" t="s">
        <v>1037</v>
      </c>
      <c r="AC870" t="s">
        <v>155</v>
      </c>
      <c r="AD870" t="s">
        <v>162</v>
      </c>
      <c r="AE870" t="s">
        <v>1276</v>
      </c>
      <c r="AF870" t="s">
        <v>1277</v>
      </c>
      <c r="AG870" t="s">
        <v>1278</v>
      </c>
    </row>
    <row r="871" spans="1:34" x14ac:dyDescent="0.25">
      <c r="A871">
        <v>30885</v>
      </c>
      <c r="B871" t="s">
        <v>246</v>
      </c>
      <c r="C871" t="s">
        <v>1</v>
      </c>
      <c r="D871" t="s">
        <v>789</v>
      </c>
      <c r="E871" t="s">
        <v>1210</v>
      </c>
      <c r="F871" t="s">
        <v>117</v>
      </c>
      <c r="G871" t="s">
        <v>1377</v>
      </c>
      <c r="H871" s="2">
        <v>7338.31</v>
      </c>
      <c r="I871" s="2">
        <v>7338.31</v>
      </c>
      <c r="J871" s="2">
        <v>7367.4</v>
      </c>
      <c r="K871">
        <v>0</v>
      </c>
      <c r="L871">
        <v>0</v>
      </c>
      <c r="M871">
        <v>0</v>
      </c>
      <c r="N871" s="2">
        <v>7367.4</v>
      </c>
      <c r="O871">
        <v>0</v>
      </c>
      <c r="P871" s="1">
        <v>45644</v>
      </c>
      <c r="Q871" s="1">
        <v>45639</v>
      </c>
      <c r="R871" s="1">
        <v>45716</v>
      </c>
      <c r="S871" s="1">
        <v>45716</v>
      </c>
      <c r="W871" t="s">
        <v>155</v>
      </c>
      <c r="X871" t="s">
        <v>191</v>
      </c>
      <c r="Z871" t="s">
        <v>160</v>
      </c>
      <c r="AA871">
        <v>2</v>
      </c>
      <c r="AB871" t="s">
        <v>1037</v>
      </c>
      <c r="AC871" t="s">
        <v>155</v>
      </c>
      <c r="AD871" t="s">
        <v>162</v>
      </c>
      <c r="AE871" t="s">
        <v>1276</v>
      </c>
      <c r="AF871" t="s">
        <v>1277</v>
      </c>
      <c r="AG871" t="s">
        <v>1278</v>
      </c>
    </row>
    <row r="872" spans="1:34" x14ac:dyDescent="0.25">
      <c r="A872">
        <v>31190</v>
      </c>
      <c r="B872" t="s">
        <v>246</v>
      </c>
      <c r="C872" t="s">
        <v>1</v>
      </c>
      <c r="D872" t="s">
        <v>789</v>
      </c>
      <c r="E872" t="s">
        <v>1210</v>
      </c>
      <c r="F872" t="s">
        <v>117</v>
      </c>
      <c r="G872" t="s">
        <v>92</v>
      </c>
      <c r="H872" s="2">
        <v>7840</v>
      </c>
      <c r="I872" s="2">
        <v>7801.47</v>
      </c>
      <c r="J872" s="2">
        <v>8013.05</v>
      </c>
      <c r="K872">
        <v>0</v>
      </c>
      <c r="L872">
        <v>0</v>
      </c>
      <c r="M872">
        <v>0</v>
      </c>
      <c r="N872" s="2">
        <v>8013.05</v>
      </c>
      <c r="O872">
        <v>8013.05</v>
      </c>
      <c r="P872" s="1">
        <v>45649</v>
      </c>
      <c r="Q872" s="1">
        <v>45533</v>
      </c>
      <c r="R872" s="1">
        <v>45716</v>
      </c>
      <c r="S872" s="1">
        <v>45716</v>
      </c>
      <c r="T872">
        <v>45646</v>
      </c>
      <c r="U872">
        <v>45649</v>
      </c>
      <c r="V872">
        <v>45649</v>
      </c>
      <c r="W872" t="s">
        <v>155</v>
      </c>
      <c r="X872" t="s">
        <v>221</v>
      </c>
      <c r="Y872">
        <v>13219</v>
      </c>
      <c r="Z872" t="s">
        <v>160</v>
      </c>
      <c r="AA872">
        <v>2</v>
      </c>
      <c r="AB872" t="s">
        <v>1037</v>
      </c>
      <c r="AC872" t="s">
        <v>155</v>
      </c>
      <c r="AD872" t="s">
        <v>162</v>
      </c>
      <c r="AE872" t="s">
        <v>1276</v>
      </c>
      <c r="AF872" t="s">
        <v>1277</v>
      </c>
      <c r="AG872" t="s">
        <v>1278</v>
      </c>
    </row>
    <row r="873" spans="1:34" x14ac:dyDescent="0.25">
      <c r="A873">
        <v>27737</v>
      </c>
      <c r="B873" t="s">
        <v>246</v>
      </c>
      <c r="C873" t="s">
        <v>1</v>
      </c>
      <c r="D873" t="s">
        <v>814</v>
      </c>
      <c r="E873" t="s">
        <v>1208</v>
      </c>
      <c r="F873" t="s">
        <v>117</v>
      </c>
      <c r="G873" t="s">
        <v>207</v>
      </c>
      <c r="H873" s="2">
        <v>50000</v>
      </c>
      <c r="I873" s="2">
        <v>50000</v>
      </c>
      <c r="J873" s="2">
        <v>51559.58</v>
      </c>
      <c r="K873">
        <v>0</v>
      </c>
      <c r="L873">
        <v>0</v>
      </c>
      <c r="M873">
        <v>0</v>
      </c>
      <c r="N873" s="2">
        <v>51559.58</v>
      </c>
      <c r="O873">
        <v>0</v>
      </c>
      <c r="P873" s="1">
        <v>45541</v>
      </c>
      <c r="Q873" s="1">
        <v>45535</v>
      </c>
      <c r="R873" s="1">
        <v>45716</v>
      </c>
      <c r="S873" s="1">
        <v>45716</v>
      </c>
      <c r="W873" t="s">
        <v>155</v>
      </c>
      <c r="X873" t="s">
        <v>191</v>
      </c>
      <c r="Z873" t="s">
        <v>160</v>
      </c>
      <c r="AA873">
        <v>2</v>
      </c>
      <c r="AB873" t="s">
        <v>1037</v>
      </c>
      <c r="AC873" t="s">
        <v>155</v>
      </c>
      <c r="AD873" t="s">
        <v>162</v>
      </c>
      <c r="AE873" t="s">
        <v>1276</v>
      </c>
      <c r="AF873" t="s">
        <v>1277</v>
      </c>
      <c r="AG873" t="s">
        <v>1278</v>
      </c>
      <c r="AH873" t="s">
        <v>191</v>
      </c>
    </row>
    <row r="874" spans="1:34" x14ac:dyDescent="0.25">
      <c r="A874">
        <v>26177</v>
      </c>
      <c r="B874" t="s">
        <v>246</v>
      </c>
      <c r="C874" t="s">
        <v>1</v>
      </c>
      <c r="D874" t="s">
        <v>755</v>
      </c>
      <c r="E874" t="s">
        <v>1211</v>
      </c>
      <c r="F874" t="s">
        <v>117</v>
      </c>
      <c r="G874" t="s">
        <v>190</v>
      </c>
      <c r="H874" s="2">
        <v>30000</v>
      </c>
      <c r="I874" s="2">
        <v>30000</v>
      </c>
      <c r="J874" s="2">
        <v>30935.75</v>
      </c>
      <c r="K874">
        <v>0</v>
      </c>
      <c r="L874">
        <v>0</v>
      </c>
      <c r="M874">
        <v>0</v>
      </c>
      <c r="N874" s="2">
        <v>30935.75</v>
      </c>
      <c r="O874">
        <v>0</v>
      </c>
      <c r="P874" s="1">
        <v>45537</v>
      </c>
      <c r="Q874" s="1">
        <v>45531</v>
      </c>
      <c r="R874" s="1">
        <v>45716</v>
      </c>
      <c r="S874" s="1">
        <v>45716</v>
      </c>
      <c r="W874" t="s">
        <v>155</v>
      </c>
      <c r="X874" t="s">
        <v>191</v>
      </c>
      <c r="Z874" t="s">
        <v>160</v>
      </c>
      <c r="AA874">
        <v>2</v>
      </c>
      <c r="AB874" t="s">
        <v>1037</v>
      </c>
      <c r="AC874" t="s">
        <v>155</v>
      </c>
      <c r="AD874" t="s">
        <v>162</v>
      </c>
      <c r="AE874" t="s">
        <v>1276</v>
      </c>
      <c r="AF874" t="s">
        <v>1277</v>
      </c>
      <c r="AG874" t="s">
        <v>1278</v>
      </c>
      <c r="AH874" t="s">
        <v>191</v>
      </c>
    </row>
    <row r="875" spans="1:34" x14ac:dyDescent="0.25">
      <c r="A875">
        <v>26170</v>
      </c>
      <c r="B875" t="s">
        <v>246</v>
      </c>
      <c r="C875" t="s">
        <v>1</v>
      </c>
      <c r="D875" t="s">
        <v>755</v>
      </c>
      <c r="E875" t="s">
        <v>1211</v>
      </c>
      <c r="F875" t="s">
        <v>117</v>
      </c>
      <c r="G875" t="s">
        <v>94</v>
      </c>
      <c r="H875" s="2">
        <v>9000</v>
      </c>
      <c r="I875" s="2">
        <v>9000</v>
      </c>
      <c r="J875" s="2">
        <v>9280.7199999999993</v>
      </c>
      <c r="K875">
        <v>0</v>
      </c>
      <c r="L875">
        <v>0</v>
      </c>
      <c r="M875">
        <v>0</v>
      </c>
      <c r="N875" s="2">
        <v>9280.7199999999993</v>
      </c>
      <c r="P875" s="1">
        <v>45537</v>
      </c>
      <c r="Q875" s="1">
        <v>45531</v>
      </c>
      <c r="R875" s="1">
        <v>45716</v>
      </c>
      <c r="S875" s="1">
        <v>45716</v>
      </c>
      <c r="W875" t="s">
        <v>155</v>
      </c>
      <c r="X875" t="s">
        <v>191</v>
      </c>
      <c r="Z875" t="s">
        <v>160</v>
      </c>
      <c r="AA875">
        <v>2</v>
      </c>
      <c r="AB875" t="s">
        <v>1037</v>
      </c>
      <c r="AC875" t="s">
        <v>155</v>
      </c>
      <c r="AD875" t="s">
        <v>162</v>
      </c>
      <c r="AE875" t="s">
        <v>1276</v>
      </c>
      <c r="AF875" t="s">
        <v>1277</v>
      </c>
      <c r="AG875" t="s">
        <v>1278</v>
      </c>
    </row>
    <row r="876" spans="1:34" x14ac:dyDescent="0.25">
      <c r="A876">
        <v>25387</v>
      </c>
      <c r="B876" t="s">
        <v>246</v>
      </c>
      <c r="C876" t="s">
        <v>1</v>
      </c>
      <c r="D876" t="s">
        <v>200</v>
      </c>
      <c r="E876" t="s">
        <v>1150</v>
      </c>
      <c r="F876" t="s">
        <v>117</v>
      </c>
      <c r="G876" t="s">
        <v>98</v>
      </c>
      <c r="H876" s="2">
        <v>5000</v>
      </c>
      <c r="I876" s="2">
        <v>5000</v>
      </c>
      <c r="J876" s="2">
        <v>5237.59</v>
      </c>
      <c r="K876">
        <v>0</v>
      </c>
      <c r="L876">
        <v>0</v>
      </c>
      <c r="M876">
        <v>0</v>
      </c>
      <c r="N876" s="2">
        <v>5237.59</v>
      </c>
      <c r="P876" s="1">
        <v>45470</v>
      </c>
      <c r="Q876" s="1">
        <v>45461</v>
      </c>
      <c r="R876" s="1">
        <v>45716</v>
      </c>
      <c r="S876" s="1">
        <v>45716</v>
      </c>
      <c r="W876" t="s">
        <v>155</v>
      </c>
      <c r="X876" t="s">
        <v>191</v>
      </c>
      <c r="Z876" t="s">
        <v>160</v>
      </c>
      <c r="AA876">
        <v>2</v>
      </c>
      <c r="AB876" t="s">
        <v>1037</v>
      </c>
      <c r="AC876" t="s">
        <v>155</v>
      </c>
      <c r="AD876" t="s">
        <v>162</v>
      </c>
      <c r="AE876" t="s">
        <v>1276</v>
      </c>
      <c r="AF876" t="s">
        <v>1277</v>
      </c>
      <c r="AG876" t="s">
        <v>1278</v>
      </c>
    </row>
    <row r="877" spans="1:34" x14ac:dyDescent="0.25">
      <c r="A877">
        <v>30482</v>
      </c>
      <c r="B877" t="s">
        <v>246</v>
      </c>
      <c r="C877" t="s">
        <v>1</v>
      </c>
      <c r="D877" t="s">
        <v>715</v>
      </c>
      <c r="E877" t="s">
        <v>1206</v>
      </c>
      <c r="F877" t="s">
        <v>117</v>
      </c>
      <c r="G877" t="s">
        <v>1377</v>
      </c>
      <c r="H877" s="2">
        <v>6562.5</v>
      </c>
      <c r="I877" s="2">
        <v>6562.5</v>
      </c>
      <c r="J877" s="2">
        <v>6588.51</v>
      </c>
      <c r="K877">
        <v>0</v>
      </c>
      <c r="L877">
        <v>0</v>
      </c>
      <c r="M877">
        <v>0</v>
      </c>
      <c r="N877" s="2">
        <v>6588.51</v>
      </c>
      <c r="O877">
        <v>0</v>
      </c>
      <c r="P877" s="1">
        <v>45637</v>
      </c>
      <c r="Q877" s="1">
        <v>45637</v>
      </c>
      <c r="R877" s="1">
        <v>45716</v>
      </c>
      <c r="S877" s="1">
        <v>45716</v>
      </c>
      <c r="W877" t="s">
        <v>155</v>
      </c>
      <c r="X877" t="s">
        <v>191</v>
      </c>
      <c r="Z877" t="s">
        <v>160</v>
      </c>
      <c r="AA877">
        <v>2</v>
      </c>
      <c r="AB877" t="s">
        <v>1037</v>
      </c>
      <c r="AC877" t="s">
        <v>155</v>
      </c>
      <c r="AD877" t="s">
        <v>162</v>
      </c>
      <c r="AE877" t="s">
        <v>1276</v>
      </c>
      <c r="AF877" t="s">
        <v>1277</v>
      </c>
      <c r="AG877" t="s">
        <v>1278</v>
      </c>
    </row>
    <row r="878" spans="1:34" x14ac:dyDescent="0.25">
      <c r="A878">
        <v>25787</v>
      </c>
      <c r="B878" t="s">
        <v>246</v>
      </c>
      <c r="C878" t="s">
        <v>1</v>
      </c>
      <c r="D878" t="s">
        <v>753</v>
      </c>
      <c r="E878" t="s">
        <v>1201</v>
      </c>
      <c r="F878" t="s">
        <v>117</v>
      </c>
      <c r="G878" t="s">
        <v>95</v>
      </c>
      <c r="H878">
        <v>3000</v>
      </c>
      <c r="I878">
        <v>3000</v>
      </c>
      <c r="J878">
        <v>3115.69</v>
      </c>
      <c r="K878">
        <v>0</v>
      </c>
      <c r="L878">
        <v>0</v>
      </c>
      <c r="M878">
        <v>0</v>
      </c>
      <c r="N878">
        <v>3115.69</v>
      </c>
      <c r="P878" s="1">
        <v>45510</v>
      </c>
      <c r="Q878" s="1">
        <v>45504</v>
      </c>
      <c r="R878" s="1">
        <v>45716</v>
      </c>
      <c r="S878" s="1">
        <v>45716</v>
      </c>
      <c r="W878" t="s">
        <v>155</v>
      </c>
      <c r="X878" t="s">
        <v>191</v>
      </c>
      <c r="Z878" t="s">
        <v>160</v>
      </c>
      <c r="AA878">
        <v>2</v>
      </c>
      <c r="AB878" t="s">
        <v>1037</v>
      </c>
      <c r="AC878" t="s">
        <v>155</v>
      </c>
      <c r="AD878" t="s">
        <v>162</v>
      </c>
      <c r="AE878" t="s">
        <v>1276</v>
      </c>
      <c r="AF878" t="s">
        <v>1277</v>
      </c>
      <c r="AG878" t="s">
        <v>1278</v>
      </c>
    </row>
    <row r="879" spans="1:34" x14ac:dyDescent="0.25">
      <c r="A879">
        <v>26000</v>
      </c>
      <c r="B879" t="s">
        <v>246</v>
      </c>
      <c r="C879" t="s">
        <v>1</v>
      </c>
      <c r="D879" t="s">
        <v>715</v>
      </c>
      <c r="E879" t="s">
        <v>1206</v>
      </c>
      <c r="F879" t="s">
        <v>117</v>
      </c>
      <c r="G879" t="s">
        <v>190</v>
      </c>
      <c r="H879" s="2">
        <v>20000</v>
      </c>
      <c r="I879" s="2">
        <v>20000</v>
      </c>
      <c r="J879" s="2">
        <v>20623.830000000002</v>
      </c>
      <c r="K879">
        <v>0</v>
      </c>
      <c r="L879">
        <v>0</v>
      </c>
      <c r="M879">
        <v>0</v>
      </c>
      <c r="N879" s="2">
        <v>20623.830000000002</v>
      </c>
      <c r="O879">
        <v>0</v>
      </c>
      <c r="P879" s="1">
        <v>45537</v>
      </c>
      <c r="Q879" s="1">
        <v>45522</v>
      </c>
      <c r="R879" s="1">
        <v>45716</v>
      </c>
      <c r="S879" s="1">
        <v>45716</v>
      </c>
      <c r="W879" t="s">
        <v>155</v>
      </c>
      <c r="X879" t="s">
        <v>191</v>
      </c>
      <c r="Z879" t="s">
        <v>160</v>
      </c>
      <c r="AA879">
        <v>2</v>
      </c>
      <c r="AB879" t="s">
        <v>1037</v>
      </c>
      <c r="AC879" t="s">
        <v>155</v>
      </c>
      <c r="AD879" t="s">
        <v>162</v>
      </c>
      <c r="AE879" t="s">
        <v>1276</v>
      </c>
      <c r="AF879" t="s">
        <v>1277</v>
      </c>
      <c r="AG879" t="s">
        <v>1278</v>
      </c>
      <c r="AH879" t="s">
        <v>191</v>
      </c>
    </row>
    <row r="880" spans="1:34" x14ac:dyDescent="0.25">
      <c r="A880">
        <v>25993</v>
      </c>
      <c r="B880" t="s">
        <v>246</v>
      </c>
      <c r="C880" t="s">
        <v>1</v>
      </c>
      <c r="D880" t="s">
        <v>715</v>
      </c>
      <c r="E880" t="s">
        <v>1206</v>
      </c>
      <c r="F880" t="s">
        <v>117</v>
      </c>
      <c r="G880" t="s">
        <v>94</v>
      </c>
      <c r="H880">
        <v>7000</v>
      </c>
      <c r="I880">
        <v>7000</v>
      </c>
      <c r="J880">
        <v>7218.34</v>
      </c>
      <c r="K880">
        <v>0</v>
      </c>
      <c r="L880">
        <v>0</v>
      </c>
      <c r="M880">
        <v>0</v>
      </c>
      <c r="N880">
        <v>7218.34</v>
      </c>
      <c r="P880" s="1">
        <v>45537</v>
      </c>
      <c r="Q880" s="1">
        <v>45522</v>
      </c>
      <c r="R880" s="1">
        <v>45716</v>
      </c>
      <c r="S880" s="1">
        <v>45716</v>
      </c>
      <c r="W880" t="s">
        <v>155</v>
      </c>
      <c r="X880" t="s">
        <v>191</v>
      </c>
      <c r="Z880" t="s">
        <v>160</v>
      </c>
      <c r="AA880">
        <v>2</v>
      </c>
      <c r="AB880" t="s">
        <v>1037</v>
      </c>
      <c r="AC880" t="s">
        <v>155</v>
      </c>
      <c r="AD880" t="s">
        <v>162</v>
      </c>
      <c r="AE880" t="s">
        <v>1276</v>
      </c>
      <c r="AF880" t="s">
        <v>1277</v>
      </c>
      <c r="AG880" t="s">
        <v>1278</v>
      </c>
    </row>
    <row r="881" spans="1:34" x14ac:dyDescent="0.25">
      <c r="A881">
        <v>29824</v>
      </c>
      <c r="B881" t="s">
        <v>246</v>
      </c>
      <c r="C881" t="s">
        <v>1</v>
      </c>
      <c r="D881" t="s">
        <v>788</v>
      </c>
      <c r="E881" t="s">
        <v>1329</v>
      </c>
      <c r="F881" t="s">
        <v>117</v>
      </c>
      <c r="G881" t="s">
        <v>95</v>
      </c>
      <c r="H881" s="2">
        <v>1650</v>
      </c>
      <c r="I881" s="2">
        <v>1650</v>
      </c>
      <c r="J881" s="2">
        <v>1667.82</v>
      </c>
      <c r="K881">
        <v>0</v>
      </c>
      <c r="L881">
        <v>0</v>
      </c>
      <c r="M881">
        <v>0</v>
      </c>
      <c r="N881" s="2">
        <v>1667.82</v>
      </c>
      <c r="P881" s="1">
        <v>45613</v>
      </c>
      <c r="Q881" s="1">
        <v>45608</v>
      </c>
      <c r="R881" s="1">
        <v>45726</v>
      </c>
      <c r="S881" s="1">
        <v>45726</v>
      </c>
      <c r="W881" t="s">
        <v>155</v>
      </c>
      <c r="X881" t="s">
        <v>191</v>
      </c>
      <c r="Z881" t="s">
        <v>160</v>
      </c>
      <c r="AA881">
        <v>2</v>
      </c>
      <c r="AB881" t="s">
        <v>1037</v>
      </c>
      <c r="AC881" t="s">
        <v>155</v>
      </c>
      <c r="AD881" t="s">
        <v>162</v>
      </c>
      <c r="AE881" t="s">
        <v>1276</v>
      </c>
      <c r="AF881" t="s">
        <v>1277</v>
      </c>
      <c r="AG881" t="s">
        <v>1278</v>
      </c>
    </row>
    <row r="882" spans="1:34" x14ac:dyDescent="0.25">
      <c r="A882">
        <v>16085</v>
      </c>
      <c r="B882" t="s">
        <v>246</v>
      </c>
      <c r="C882" t="s">
        <v>1</v>
      </c>
      <c r="D882" t="s">
        <v>249</v>
      </c>
      <c r="E882" t="s">
        <v>250</v>
      </c>
      <c r="F882" t="s">
        <v>117</v>
      </c>
      <c r="G882" t="s">
        <v>110</v>
      </c>
      <c r="H882" s="2">
        <v>2400</v>
      </c>
      <c r="I882" s="2">
        <v>2400</v>
      </c>
      <c r="J882" s="2">
        <v>2611.92</v>
      </c>
      <c r="K882">
        <v>0</v>
      </c>
      <c r="L882">
        <v>0</v>
      </c>
      <c r="M882">
        <v>0</v>
      </c>
      <c r="N882" s="2">
        <v>2611.92</v>
      </c>
      <c r="P882" s="1">
        <v>45056</v>
      </c>
      <c r="Q882" s="1">
        <v>45052</v>
      </c>
      <c r="R882" s="1">
        <v>45726</v>
      </c>
      <c r="S882" s="1">
        <v>45726</v>
      </c>
      <c r="W882" t="s">
        <v>155</v>
      </c>
      <c r="X882" t="s">
        <v>191</v>
      </c>
      <c r="Z882" t="s">
        <v>160</v>
      </c>
      <c r="AA882">
        <v>2</v>
      </c>
      <c r="AB882" t="s">
        <v>161</v>
      </c>
      <c r="AC882" t="s">
        <v>155</v>
      </c>
      <c r="AD882" t="s">
        <v>162</v>
      </c>
      <c r="AE882" t="s">
        <v>1276</v>
      </c>
      <c r="AF882" t="s">
        <v>1277</v>
      </c>
      <c r="AG882" t="s">
        <v>1278</v>
      </c>
    </row>
    <row r="883" spans="1:34" x14ac:dyDescent="0.25">
      <c r="A883">
        <v>16179</v>
      </c>
      <c r="B883" t="s">
        <v>246</v>
      </c>
      <c r="C883" t="s">
        <v>252</v>
      </c>
      <c r="D883" t="s">
        <v>259</v>
      </c>
      <c r="E883" t="s">
        <v>260</v>
      </c>
      <c r="F883" t="s">
        <v>117</v>
      </c>
      <c r="G883" t="s">
        <v>110</v>
      </c>
      <c r="H883" s="2">
        <v>1290</v>
      </c>
      <c r="I883" s="2">
        <v>1290</v>
      </c>
      <c r="J883" s="2">
        <v>1403.91</v>
      </c>
      <c r="K883">
        <v>0</v>
      </c>
      <c r="L883">
        <v>0</v>
      </c>
      <c r="M883">
        <v>0</v>
      </c>
      <c r="N883" s="2">
        <v>1403.91</v>
      </c>
      <c r="P883" s="1">
        <v>45063</v>
      </c>
      <c r="Q883" s="1">
        <v>45054</v>
      </c>
      <c r="R883" s="1">
        <v>45726</v>
      </c>
      <c r="S883" s="1">
        <v>45726</v>
      </c>
      <c r="W883" t="s">
        <v>155</v>
      </c>
      <c r="X883" t="s">
        <v>191</v>
      </c>
      <c r="Z883" t="s">
        <v>160</v>
      </c>
      <c r="AA883">
        <v>2</v>
      </c>
      <c r="AB883" t="s">
        <v>161</v>
      </c>
      <c r="AC883" t="s">
        <v>155</v>
      </c>
      <c r="AD883" t="s">
        <v>162</v>
      </c>
      <c r="AE883" t="s">
        <v>1276</v>
      </c>
      <c r="AF883" t="s">
        <v>1277</v>
      </c>
      <c r="AG883" t="s">
        <v>1278</v>
      </c>
    </row>
    <row r="884" spans="1:34" x14ac:dyDescent="0.25">
      <c r="A884">
        <v>16609</v>
      </c>
      <c r="B884" t="s">
        <v>246</v>
      </c>
      <c r="C884" t="s">
        <v>1</v>
      </c>
      <c r="D884" t="s">
        <v>201</v>
      </c>
      <c r="E884" t="s">
        <v>290</v>
      </c>
      <c r="F884" t="s">
        <v>117</v>
      </c>
      <c r="G884" t="s">
        <v>212</v>
      </c>
      <c r="H884" s="2">
        <v>1000</v>
      </c>
      <c r="I884" s="2">
        <v>1000</v>
      </c>
      <c r="J884" s="2">
        <v>1088.3</v>
      </c>
      <c r="K884">
        <v>0</v>
      </c>
      <c r="L884">
        <v>0</v>
      </c>
      <c r="M884">
        <v>0</v>
      </c>
      <c r="N884" s="2">
        <v>1088.3</v>
      </c>
      <c r="P884" s="1">
        <v>45083</v>
      </c>
      <c r="Q884" s="1">
        <v>45062</v>
      </c>
      <c r="R884" s="1">
        <v>45726</v>
      </c>
      <c r="S884" s="1">
        <v>45726</v>
      </c>
      <c r="W884" t="s">
        <v>155</v>
      </c>
      <c r="X884" t="s">
        <v>191</v>
      </c>
      <c r="Z884" t="s">
        <v>160</v>
      </c>
      <c r="AA884">
        <v>2</v>
      </c>
      <c r="AB884" t="s">
        <v>161</v>
      </c>
      <c r="AC884" t="s">
        <v>155</v>
      </c>
      <c r="AD884" t="s">
        <v>162</v>
      </c>
      <c r="AE884" t="s">
        <v>1276</v>
      </c>
      <c r="AF884" t="s">
        <v>1277</v>
      </c>
      <c r="AG884" t="s">
        <v>1278</v>
      </c>
    </row>
    <row r="885" spans="1:34" x14ac:dyDescent="0.25">
      <c r="A885">
        <v>17255</v>
      </c>
      <c r="B885" t="s">
        <v>246</v>
      </c>
      <c r="C885" t="s">
        <v>252</v>
      </c>
      <c r="D885" t="s">
        <v>258</v>
      </c>
      <c r="E885" t="s">
        <v>422</v>
      </c>
      <c r="F885" t="s">
        <v>117</v>
      </c>
      <c r="G885" t="s">
        <v>107</v>
      </c>
      <c r="H885" s="2">
        <v>1800</v>
      </c>
      <c r="I885" s="2">
        <v>1800</v>
      </c>
      <c r="J885" s="2">
        <v>1930.85</v>
      </c>
      <c r="K885">
        <v>0</v>
      </c>
      <c r="L885">
        <v>0</v>
      </c>
      <c r="M885">
        <v>0</v>
      </c>
      <c r="N885" s="2">
        <v>1930.85</v>
      </c>
      <c r="P885" s="1">
        <v>45148</v>
      </c>
      <c r="Q885" s="1">
        <v>45140</v>
      </c>
      <c r="R885" s="1">
        <v>45726</v>
      </c>
      <c r="S885" s="1">
        <v>45726</v>
      </c>
      <c r="W885" t="s">
        <v>155</v>
      </c>
      <c r="X885" t="s">
        <v>191</v>
      </c>
      <c r="Z885" t="s">
        <v>160</v>
      </c>
      <c r="AA885">
        <v>2</v>
      </c>
      <c r="AB885" t="s">
        <v>161</v>
      </c>
      <c r="AC885" t="s">
        <v>155</v>
      </c>
      <c r="AD885" t="s">
        <v>162</v>
      </c>
      <c r="AE885" t="s">
        <v>1276</v>
      </c>
      <c r="AF885" t="s">
        <v>1277</v>
      </c>
      <c r="AG885" t="s">
        <v>1278</v>
      </c>
    </row>
    <row r="886" spans="1:34" x14ac:dyDescent="0.25">
      <c r="A886">
        <v>17598</v>
      </c>
      <c r="B886" t="s">
        <v>246</v>
      </c>
      <c r="C886" t="s">
        <v>1</v>
      </c>
      <c r="D886" t="s">
        <v>195</v>
      </c>
      <c r="E886" t="s">
        <v>596</v>
      </c>
      <c r="F886" t="s">
        <v>117</v>
      </c>
      <c r="G886" t="s">
        <v>107</v>
      </c>
      <c r="H886" s="2">
        <v>5000</v>
      </c>
      <c r="I886" s="2">
        <v>5000</v>
      </c>
      <c r="J886" s="2">
        <v>5363.47</v>
      </c>
      <c r="K886">
        <v>0</v>
      </c>
      <c r="L886">
        <v>0</v>
      </c>
      <c r="M886">
        <v>0</v>
      </c>
      <c r="N886" s="2">
        <v>5363.47</v>
      </c>
      <c r="P886" s="1">
        <v>45173</v>
      </c>
      <c r="Q886" s="1">
        <v>45168</v>
      </c>
      <c r="R886" s="1">
        <v>45726</v>
      </c>
      <c r="S886" s="1">
        <v>45726</v>
      </c>
      <c r="W886" t="s">
        <v>155</v>
      </c>
      <c r="X886" t="s">
        <v>191</v>
      </c>
      <c r="Z886" t="s">
        <v>160</v>
      </c>
      <c r="AA886">
        <v>2</v>
      </c>
      <c r="AB886" t="s">
        <v>161</v>
      </c>
      <c r="AC886" t="s">
        <v>155</v>
      </c>
      <c r="AD886" t="s">
        <v>162</v>
      </c>
      <c r="AE886" t="s">
        <v>1276</v>
      </c>
      <c r="AF886" t="s">
        <v>1277</v>
      </c>
      <c r="AG886" t="s">
        <v>1278</v>
      </c>
    </row>
    <row r="887" spans="1:34" x14ac:dyDescent="0.25">
      <c r="A887">
        <v>17299</v>
      </c>
      <c r="B887" t="s">
        <v>246</v>
      </c>
      <c r="C887" t="s">
        <v>1</v>
      </c>
      <c r="D887" t="s">
        <v>196</v>
      </c>
      <c r="E887" t="s">
        <v>435</v>
      </c>
      <c r="F887" t="s">
        <v>117</v>
      </c>
      <c r="G887" t="s">
        <v>106</v>
      </c>
      <c r="H887" s="2">
        <v>5000</v>
      </c>
      <c r="I887" s="2">
        <v>5000</v>
      </c>
      <c r="J887" s="2">
        <v>5363.47</v>
      </c>
      <c r="K887">
        <v>0</v>
      </c>
      <c r="L887">
        <v>0</v>
      </c>
      <c r="M887">
        <v>0</v>
      </c>
      <c r="N887" s="2">
        <v>5363.47</v>
      </c>
      <c r="P887" s="1">
        <v>45154</v>
      </c>
      <c r="Q887" s="1">
        <v>45145</v>
      </c>
      <c r="R887" s="1">
        <v>45726</v>
      </c>
      <c r="S887" s="1">
        <v>45726</v>
      </c>
      <c r="W887" t="s">
        <v>155</v>
      </c>
      <c r="X887" t="s">
        <v>191</v>
      </c>
      <c r="Z887" t="s">
        <v>160</v>
      </c>
      <c r="AA887">
        <v>2</v>
      </c>
      <c r="AB887" t="s">
        <v>161</v>
      </c>
      <c r="AC887" t="s">
        <v>155</v>
      </c>
      <c r="AD887" t="s">
        <v>162</v>
      </c>
      <c r="AE887" t="s">
        <v>1276</v>
      </c>
      <c r="AF887" t="s">
        <v>1277</v>
      </c>
      <c r="AG887" t="s">
        <v>1278</v>
      </c>
    </row>
    <row r="888" spans="1:34" x14ac:dyDescent="0.25">
      <c r="A888">
        <v>24111</v>
      </c>
      <c r="B888" t="s">
        <v>246</v>
      </c>
      <c r="C888" t="s">
        <v>1</v>
      </c>
      <c r="D888" t="s">
        <v>796</v>
      </c>
      <c r="E888" t="s">
        <v>960</v>
      </c>
      <c r="F888" t="s">
        <v>117</v>
      </c>
      <c r="G888" t="s">
        <v>99</v>
      </c>
      <c r="H888">
        <v>6200</v>
      </c>
      <c r="I888">
        <v>6200</v>
      </c>
      <c r="J888">
        <v>6554.96</v>
      </c>
      <c r="K888">
        <v>0</v>
      </c>
      <c r="L888">
        <v>0</v>
      </c>
      <c r="M888">
        <v>0</v>
      </c>
      <c r="N888">
        <v>6554.96</v>
      </c>
      <c r="P888" s="1">
        <v>45394</v>
      </c>
      <c r="Q888" s="1">
        <v>45366</v>
      </c>
      <c r="R888" s="1">
        <v>45726</v>
      </c>
      <c r="S888" s="1">
        <v>45726</v>
      </c>
      <c r="W888" t="s">
        <v>155</v>
      </c>
      <c r="X888" t="s">
        <v>191</v>
      </c>
      <c r="Z888" t="s">
        <v>160</v>
      </c>
      <c r="AA888">
        <v>2</v>
      </c>
      <c r="AB888" t="s">
        <v>161</v>
      </c>
      <c r="AC888" t="s">
        <v>155</v>
      </c>
      <c r="AD888" t="s">
        <v>162</v>
      </c>
      <c r="AE888" t="s">
        <v>1276</v>
      </c>
      <c r="AF888" t="s">
        <v>1277</v>
      </c>
      <c r="AG888" t="s">
        <v>1278</v>
      </c>
    </row>
    <row r="889" spans="1:34" x14ac:dyDescent="0.25">
      <c r="A889">
        <v>22542</v>
      </c>
      <c r="B889" t="s">
        <v>246</v>
      </c>
      <c r="C889" t="s">
        <v>252</v>
      </c>
      <c r="D889" t="s">
        <v>733</v>
      </c>
      <c r="E889" t="s">
        <v>885</v>
      </c>
      <c r="F889" t="s">
        <v>117</v>
      </c>
      <c r="G889" t="s">
        <v>105</v>
      </c>
      <c r="H889">
        <v>3500</v>
      </c>
      <c r="I889">
        <v>3500</v>
      </c>
      <c r="J889">
        <v>3721.74</v>
      </c>
      <c r="K889">
        <v>0</v>
      </c>
      <c r="L889">
        <v>0</v>
      </c>
      <c r="M889">
        <v>0</v>
      </c>
      <c r="N889">
        <v>3721.74</v>
      </c>
      <c r="P889" s="1">
        <v>45314</v>
      </c>
      <c r="Q889" s="1">
        <v>45301</v>
      </c>
      <c r="R889" s="1">
        <v>45726</v>
      </c>
      <c r="S889" s="1">
        <v>45726</v>
      </c>
      <c r="W889" t="s">
        <v>155</v>
      </c>
      <c r="X889" t="s">
        <v>191</v>
      </c>
      <c r="Z889" t="s">
        <v>160</v>
      </c>
      <c r="AA889">
        <v>2</v>
      </c>
      <c r="AB889" t="s">
        <v>161</v>
      </c>
      <c r="AC889" t="s">
        <v>155</v>
      </c>
      <c r="AD889" t="s">
        <v>162</v>
      </c>
      <c r="AE889" t="s">
        <v>1276</v>
      </c>
      <c r="AF889" t="s">
        <v>1277</v>
      </c>
      <c r="AG889" t="s">
        <v>1278</v>
      </c>
    </row>
    <row r="890" spans="1:34" x14ac:dyDescent="0.25">
      <c r="A890">
        <v>20725</v>
      </c>
      <c r="B890" t="s">
        <v>246</v>
      </c>
      <c r="C890" t="s">
        <v>1</v>
      </c>
      <c r="D890" t="s">
        <v>289</v>
      </c>
      <c r="E890" t="s">
        <v>688</v>
      </c>
      <c r="F890" t="s">
        <v>117</v>
      </c>
      <c r="G890" t="s">
        <v>105</v>
      </c>
      <c r="H890" s="2">
        <v>5000</v>
      </c>
      <c r="I890" s="2">
        <v>5000</v>
      </c>
      <c r="J890" s="2">
        <v>5349.18</v>
      </c>
      <c r="K890">
        <v>0</v>
      </c>
      <c r="L890">
        <v>0</v>
      </c>
      <c r="M890">
        <v>0</v>
      </c>
      <c r="N890" s="2">
        <v>5349.18</v>
      </c>
      <c r="P890" s="1">
        <v>45240</v>
      </c>
      <c r="Q890" s="1">
        <v>45230</v>
      </c>
      <c r="R890" s="1">
        <v>45726</v>
      </c>
      <c r="S890" s="1">
        <v>45726</v>
      </c>
      <c r="W890" t="s">
        <v>155</v>
      </c>
      <c r="X890" t="s">
        <v>191</v>
      </c>
      <c r="Z890" t="s">
        <v>160</v>
      </c>
      <c r="AA890">
        <v>2</v>
      </c>
      <c r="AB890" t="s">
        <v>161</v>
      </c>
      <c r="AC890" t="s">
        <v>155</v>
      </c>
      <c r="AD890" t="s">
        <v>162</v>
      </c>
      <c r="AE890" t="s">
        <v>1276</v>
      </c>
      <c r="AF890" t="s">
        <v>1277</v>
      </c>
      <c r="AG890" t="s">
        <v>1278</v>
      </c>
    </row>
    <row r="891" spans="1:34" x14ac:dyDescent="0.25">
      <c r="A891">
        <v>20745</v>
      </c>
      <c r="B891" t="s">
        <v>246</v>
      </c>
      <c r="C891" t="s">
        <v>1</v>
      </c>
      <c r="D891" t="s">
        <v>289</v>
      </c>
      <c r="E891" t="s">
        <v>688</v>
      </c>
      <c r="F891" t="s">
        <v>117</v>
      </c>
      <c r="G891" t="s">
        <v>209</v>
      </c>
      <c r="H891" s="2">
        <v>15000</v>
      </c>
      <c r="I891" s="2">
        <v>15000</v>
      </c>
      <c r="J891" s="2">
        <v>16047.55</v>
      </c>
      <c r="K891">
        <v>0</v>
      </c>
      <c r="L891">
        <v>0</v>
      </c>
      <c r="M891">
        <v>0</v>
      </c>
      <c r="N891" s="2">
        <v>16047.55</v>
      </c>
      <c r="O891">
        <v>0</v>
      </c>
      <c r="P891" s="1">
        <v>45240</v>
      </c>
      <c r="Q891" s="1">
        <v>45230</v>
      </c>
      <c r="R891" s="1">
        <v>45726</v>
      </c>
      <c r="S891" s="1">
        <v>45726</v>
      </c>
      <c r="W891" t="s">
        <v>155</v>
      </c>
      <c r="X891" t="s">
        <v>191</v>
      </c>
      <c r="Z891" t="s">
        <v>160</v>
      </c>
      <c r="AA891">
        <v>2</v>
      </c>
      <c r="AB891" t="s">
        <v>161</v>
      </c>
      <c r="AC891" t="s">
        <v>155</v>
      </c>
      <c r="AD891" t="s">
        <v>162</v>
      </c>
      <c r="AE891" t="s">
        <v>1276</v>
      </c>
      <c r="AF891" t="s">
        <v>1277</v>
      </c>
      <c r="AG891" t="s">
        <v>1278</v>
      </c>
      <c r="AH891" t="s">
        <v>191</v>
      </c>
    </row>
    <row r="892" spans="1:34" x14ac:dyDescent="0.25">
      <c r="A892">
        <v>16286</v>
      </c>
      <c r="B892" t="s">
        <v>246</v>
      </c>
      <c r="C892" t="s">
        <v>1</v>
      </c>
      <c r="D892" t="s">
        <v>199</v>
      </c>
      <c r="E892" t="s">
        <v>292</v>
      </c>
      <c r="F892" t="s">
        <v>117</v>
      </c>
      <c r="G892" t="s">
        <v>212</v>
      </c>
      <c r="H892" s="2">
        <v>3000</v>
      </c>
      <c r="I892" s="2">
        <v>3000</v>
      </c>
      <c r="J892" s="2">
        <v>3264.9</v>
      </c>
      <c r="K892">
        <v>0</v>
      </c>
      <c r="L892">
        <v>0</v>
      </c>
      <c r="M892">
        <v>0</v>
      </c>
      <c r="N892" s="2">
        <v>3264.9</v>
      </c>
      <c r="P892" s="1">
        <v>45077</v>
      </c>
      <c r="Q892" s="1">
        <v>45062</v>
      </c>
      <c r="R892" s="1">
        <v>45731</v>
      </c>
      <c r="S892" s="1">
        <v>45731</v>
      </c>
      <c r="W892" t="s">
        <v>155</v>
      </c>
      <c r="X892" t="s">
        <v>191</v>
      </c>
      <c r="Z892" t="s">
        <v>160</v>
      </c>
      <c r="AA892">
        <v>2</v>
      </c>
      <c r="AB892" t="s">
        <v>161</v>
      </c>
      <c r="AC892" t="s">
        <v>155</v>
      </c>
      <c r="AD892" t="s">
        <v>162</v>
      </c>
      <c r="AE892" t="s">
        <v>1276</v>
      </c>
      <c r="AF892" t="s">
        <v>1277</v>
      </c>
      <c r="AG892" t="s">
        <v>1278</v>
      </c>
    </row>
    <row r="893" spans="1:34" x14ac:dyDescent="0.25">
      <c r="A893">
        <v>29775</v>
      </c>
      <c r="B893" t="s">
        <v>246</v>
      </c>
      <c r="C893" t="s">
        <v>1</v>
      </c>
      <c r="D893" t="s">
        <v>807</v>
      </c>
      <c r="E893" t="s">
        <v>1327</v>
      </c>
      <c r="F893" t="s">
        <v>117</v>
      </c>
      <c r="G893" t="s">
        <v>92</v>
      </c>
      <c r="H893" s="2">
        <v>4000</v>
      </c>
      <c r="I893" s="2">
        <v>4000</v>
      </c>
      <c r="J893" s="2">
        <v>4043.2</v>
      </c>
      <c r="K893">
        <v>0</v>
      </c>
      <c r="L893">
        <v>0</v>
      </c>
      <c r="M893">
        <v>0</v>
      </c>
      <c r="N893" s="2">
        <v>4043.2</v>
      </c>
      <c r="P893" s="1">
        <v>45624</v>
      </c>
      <c r="Q893" s="1">
        <v>45603</v>
      </c>
      <c r="R893" s="1">
        <v>45731</v>
      </c>
      <c r="S893" s="1">
        <v>45731</v>
      </c>
      <c r="W893" t="s">
        <v>155</v>
      </c>
      <c r="X893" t="s">
        <v>191</v>
      </c>
      <c r="Z893" t="s">
        <v>160</v>
      </c>
      <c r="AA893">
        <v>2</v>
      </c>
      <c r="AB893" t="s">
        <v>1037</v>
      </c>
      <c r="AC893" t="s">
        <v>155</v>
      </c>
      <c r="AD893" t="s">
        <v>162</v>
      </c>
      <c r="AE893" t="s">
        <v>1276</v>
      </c>
      <c r="AF893" t="s">
        <v>1277</v>
      </c>
      <c r="AG893" t="s">
        <v>1278</v>
      </c>
    </row>
    <row r="894" spans="1:34" x14ac:dyDescent="0.25">
      <c r="A894">
        <v>25019</v>
      </c>
      <c r="B894" t="s">
        <v>246</v>
      </c>
      <c r="C894" t="s">
        <v>1</v>
      </c>
      <c r="D894" t="s">
        <v>790</v>
      </c>
      <c r="E894" t="s">
        <v>1115</v>
      </c>
      <c r="F894" t="s">
        <v>117</v>
      </c>
      <c r="G894" t="s">
        <v>101</v>
      </c>
      <c r="H894" s="2">
        <v>5000</v>
      </c>
      <c r="I894" s="2">
        <v>5000</v>
      </c>
      <c r="J894" s="2">
        <v>5264.6</v>
      </c>
      <c r="K894">
        <v>0</v>
      </c>
      <c r="L894">
        <v>0</v>
      </c>
      <c r="M894">
        <v>0</v>
      </c>
      <c r="N894" s="2">
        <v>5264.6</v>
      </c>
      <c r="P894" s="1">
        <v>45435</v>
      </c>
      <c r="Q894" s="1">
        <v>45423</v>
      </c>
      <c r="R894" s="1">
        <v>45731</v>
      </c>
      <c r="S894" s="1">
        <v>45731</v>
      </c>
      <c r="W894" t="s">
        <v>155</v>
      </c>
      <c r="X894" t="s">
        <v>191</v>
      </c>
      <c r="Z894" t="s">
        <v>160</v>
      </c>
      <c r="AA894">
        <v>2</v>
      </c>
      <c r="AB894" t="s">
        <v>1037</v>
      </c>
      <c r="AC894" t="s">
        <v>155</v>
      </c>
      <c r="AD894" t="s">
        <v>162</v>
      </c>
      <c r="AE894" t="s">
        <v>1276</v>
      </c>
      <c r="AF894" t="s">
        <v>1277</v>
      </c>
      <c r="AG894" t="s">
        <v>1278</v>
      </c>
    </row>
    <row r="895" spans="1:34" x14ac:dyDescent="0.25">
      <c r="A895">
        <v>25364</v>
      </c>
      <c r="B895" t="s">
        <v>246</v>
      </c>
      <c r="C895" t="s">
        <v>252</v>
      </c>
      <c r="D895" t="s">
        <v>731</v>
      </c>
      <c r="E895" t="s">
        <v>1152</v>
      </c>
      <c r="F895" t="s">
        <v>117</v>
      </c>
      <c r="G895" t="s">
        <v>100</v>
      </c>
      <c r="H895" s="2">
        <v>800</v>
      </c>
      <c r="I895" s="2">
        <v>800</v>
      </c>
      <c r="J895" s="2">
        <v>838.01</v>
      </c>
      <c r="K895">
        <v>0</v>
      </c>
      <c r="L895">
        <v>0</v>
      </c>
      <c r="M895">
        <v>0</v>
      </c>
      <c r="N895" s="2">
        <v>838.01</v>
      </c>
      <c r="P895" s="1">
        <v>45474</v>
      </c>
      <c r="Q895" s="1">
        <v>45460</v>
      </c>
      <c r="R895" s="1">
        <v>45736</v>
      </c>
      <c r="S895" s="1">
        <v>45736</v>
      </c>
      <c r="W895" t="s">
        <v>155</v>
      </c>
      <c r="X895" t="s">
        <v>191</v>
      </c>
      <c r="Z895" t="s">
        <v>160</v>
      </c>
      <c r="AA895">
        <v>2</v>
      </c>
      <c r="AB895" t="s">
        <v>1037</v>
      </c>
      <c r="AC895" t="s">
        <v>155</v>
      </c>
      <c r="AD895" t="s">
        <v>162</v>
      </c>
      <c r="AE895" t="s">
        <v>1276</v>
      </c>
      <c r="AF895" t="s">
        <v>1277</v>
      </c>
      <c r="AG895" t="s">
        <v>1278</v>
      </c>
    </row>
    <row r="896" spans="1:34" x14ac:dyDescent="0.25">
      <c r="A896">
        <v>28924</v>
      </c>
      <c r="B896" t="s">
        <v>246</v>
      </c>
      <c r="C896" t="s">
        <v>1</v>
      </c>
      <c r="D896" t="s">
        <v>803</v>
      </c>
      <c r="E896" t="s">
        <v>1261</v>
      </c>
      <c r="F896" t="s">
        <v>117</v>
      </c>
      <c r="G896" t="s">
        <v>94</v>
      </c>
      <c r="H896" s="2">
        <v>1647.62</v>
      </c>
      <c r="I896" s="2">
        <v>1647.62</v>
      </c>
      <c r="J896" s="2">
        <v>1686.82</v>
      </c>
      <c r="K896">
        <v>0</v>
      </c>
      <c r="L896">
        <v>0</v>
      </c>
      <c r="M896">
        <v>0</v>
      </c>
      <c r="N896" s="2">
        <v>1686.82</v>
      </c>
      <c r="P896" s="1">
        <v>45555</v>
      </c>
      <c r="Q896" s="1">
        <v>45554</v>
      </c>
      <c r="R896" s="1">
        <v>45736</v>
      </c>
      <c r="S896" s="1">
        <v>45736</v>
      </c>
      <c r="W896" t="s">
        <v>155</v>
      </c>
      <c r="X896" t="s">
        <v>191</v>
      </c>
      <c r="Z896" t="s">
        <v>160</v>
      </c>
      <c r="AA896">
        <v>2</v>
      </c>
      <c r="AB896" t="s">
        <v>1037</v>
      </c>
      <c r="AC896" t="s">
        <v>155</v>
      </c>
      <c r="AD896" t="s">
        <v>162</v>
      </c>
      <c r="AE896" t="s">
        <v>1276</v>
      </c>
      <c r="AF896" t="s">
        <v>1277</v>
      </c>
      <c r="AG896" t="s">
        <v>1278</v>
      </c>
    </row>
    <row r="897" spans="1:34" x14ac:dyDescent="0.25">
      <c r="A897">
        <v>28925</v>
      </c>
      <c r="B897" t="s">
        <v>246</v>
      </c>
      <c r="C897" t="s">
        <v>1</v>
      </c>
      <c r="D897" t="s">
        <v>803</v>
      </c>
      <c r="E897" t="s">
        <v>1261</v>
      </c>
      <c r="F897" t="s">
        <v>117</v>
      </c>
      <c r="G897" t="s">
        <v>190</v>
      </c>
      <c r="H897" s="2">
        <v>20000</v>
      </c>
      <c r="I897" s="2">
        <v>20000</v>
      </c>
      <c r="J897" s="2">
        <v>20475.79</v>
      </c>
      <c r="K897">
        <v>0</v>
      </c>
      <c r="L897">
        <v>0</v>
      </c>
      <c r="M897">
        <v>0</v>
      </c>
      <c r="N897" s="2">
        <v>20475.79</v>
      </c>
      <c r="O897">
        <v>0</v>
      </c>
      <c r="P897" s="1">
        <v>45555</v>
      </c>
      <c r="Q897" s="1">
        <v>45554</v>
      </c>
      <c r="R897" s="1">
        <v>45736</v>
      </c>
      <c r="S897" s="1">
        <v>45736</v>
      </c>
      <c r="W897" t="s">
        <v>155</v>
      </c>
      <c r="X897" t="s">
        <v>191</v>
      </c>
      <c r="Z897" t="s">
        <v>160</v>
      </c>
      <c r="AA897">
        <v>2</v>
      </c>
      <c r="AB897" t="s">
        <v>1037</v>
      </c>
      <c r="AC897" t="s">
        <v>155</v>
      </c>
      <c r="AD897" t="s">
        <v>162</v>
      </c>
      <c r="AE897" t="s">
        <v>1276</v>
      </c>
      <c r="AF897" t="s">
        <v>1277</v>
      </c>
      <c r="AG897" t="s">
        <v>1278</v>
      </c>
      <c r="AH897" t="s">
        <v>191</v>
      </c>
    </row>
    <row r="898" spans="1:34" x14ac:dyDescent="0.25">
      <c r="A898">
        <v>25425</v>
      </c>
      <c r="B898" t="s">
        <v>246</v>
      </c>
      <c r="C898" t="s">
        <v>252</v>
      </c>
      <c r="D898" t="s">
        <v>735</v>
      </c>
      <c r="E898" t="s">
        <v>1151</v>
      </c>
      <c r="F898" t="s">
        <v>117</v>
      </c>
      <c r="G898" t="s">
        <v>100</v>
      </c>
      <c r="H898" s="2">
        <v>800</v>
      </c>
      <c r="I898" s="2">
        <v>800</v>
      </c>
      <c r="J898" s="2">
        <v>838.01</v>
      </c>
      <c r="K898">
        <v>0</v>
      </c>
      <c r="L898">
        <v>0</v>
      </c>
      <c r="M898">
        <v>0</v>
      </c>
      <c r="N898" s="2">
        <v>838.01</v>
      </c>
      <c r="P898" s="1">
        <v>45476</v>
      </c>
      <c r="Q898" s="1">
        <v>45468</v>
      </c>
      <c r="R898" s="1">
        <v>45736</v>
      </c>
      <c r="S898" s="1">
        <v>45736</v>
      </c>
      <c r="W898" t="s">
        <v>155</v>
      </c>
      <c r="X898" t="s">
        <v>191</v>
      </c>
      <c r="Z898" t="s">
        <v>160</v>
      </c>
      <c r="AA898">
        <v>2</v>
      </c>
      <c r="AB898" t="s">
        <v>1037</v>
      </c>
      <c r="AC898" t="s">
        <v>155</v>
      </c>
      <c r="AD898" t="s">
        <v>162</v>
      </c>
      <c r="AE898" t="s">
        <v>1276</v>
      </c>
      <c r="AF898" t="s">
        <v>1277</v>
      </c>
      <c r="AG898" t="s">
        <v>1278</v>
      </c>
    </row>
    <row r="899" spans="1:34" x14ac:dyDescent="0.25">
      <c r="A899">
        <v>25465</v>
      </c>
      <c r="B899" t="s">
        <v>246</v>
      </c>
      <c r="C899" t="s">
        <v>1</v>
      </c>
      <c r="D899" t="s">
        <v>839</v>
      </c>
      <c r="E899" t="s">
        <v>1148</v>
      </c>
      <c r="F899" t="s">
        <v>117</v>
      </c>
      <c r="G899" t="s">
        <v>97</v>
      </c>
      <c r="H899" s="2">
        <v>6600</v>
      </c>
      <c r="I899" s="2">
        <v>6600</v>
      </c>
      <c r="J899" s="2">
        <v>6913.62</v>
      </c>
      <c r="K899">
        <v>0</v>
      </c>
      <c r="L899">
        <v>0</v>
      </c>
      <c r="M899">
        <v>0</v>
      </c>
      <c r="N899" s="2">
        <v>6913.62</v>
      </c>
      <c r="P899" s="1">
        <v>45476</v>
      </c>
      <c r="Q899" s="1">
        <v>45469</v>
      </c>
      <c r="R899" s="1">
        <v>45736</v>
      </c>
      <c r="S899" s="1">
        <v>45736</v>
      </c>
      <c r="W899" t="s">
        <v>155</v>
      </c>
      <c r="X899" t="s">
        <v>191</v>
      </c>
      <c r="Z899" t="s">
        <v>160</v>
      </c>
      <c r="AA899">
        <v>2</v>
      </c>
      <c r="AB899" t="s">
        <v>1037</v>
      </c>
      <c r="AC899" t="s">
        <v>155</v>
      </c>
      <c r="AD899" t="s">
        <v>162</v>
      </c>
      <c r="AE899" t="s">
        <v>1276</v>
      </c>
      <c r="AF899" t="s">
        <v>1277</v>
      </c>
      <c r="AG899" t="s">
        <v>1278</v>
      </c>
    </row>
    <row r="900" spans="1:34" x14ac:dyDescent="0.25">
      <c r="A900">
        <v>18124</v>
      </c>
      <c r="B900" t="s">
        <v>246</v>
      </c>
      <c r="C900" t="s">
        <v>1</v>
      </c>
      <c r="D900" t="s">
        <v>198</v>
      </c>
      <c r="E900" t="s">
        <v>965</v>
      </c>
      <c r="F900" t="s">
        <v>117</v>
      </c>
      <c r="G900" t="s">
        <v>106</v>
      </c>
      <c r="H900" s="2">
        <v>3000</v>
      </c>
      <c r="I900" s="2">
        <v>3000</v>
      </c>
      <c r="J900" s="2">
        <v>3214.84</v>
      </c>
      <c r="K900">
        <v>0</v>
      </c>
      <c r="L900">
        <v>0</v>
      </c>
      <c r="M900">
        <v>0</v>
      </c>
      <c r="N900" s="2">
        <v>3214.84</v>
      </c>
      <c r="P900" s="1">
        <v>45190</v>
      </c>
      <c r="Q900" s="1">
        <v>45172</v>
      </c>
      <c r="R900" s="1">
        <v>45736</v>
      </c>
      <c r="S900" s="1">
        <v>45736</v>
      </c>
      <c r="W900" t="s">
        <v>155</v>
      </c>
      <c r="X900" t="s">
        <v>191</v>
      </c>
      <c r="Z900" t="s">
        <v>160</v>
      </c>
      <c r="AA900">
        <v>2</v>
      </c>
      <c r="AB900" t="s">
        <v>161</v>
      </c>
      <c r="AC900" t="s">
        <v>155</v>
      </c>
      <c r="AD900" t="s">
        <v>162</v>
      </c>
      <c r="AE900" t="s">
        <v>1276</v>
      </c>
      <c r="AF900" t="s">
        <v>1277</v>
      </c>
      <c r="AG900" t="s">
        <v>1278</v>
      </c>
    </row>
    <row r="901" spans="1:34" x14ac:dyDescent="0.25">
      <c r="A901">
        <v>19531</v>
      </c>
      <c r="B901" t="s">
        <v>246</v>
      </c>
      <c r="C901" t="s">
        <v>252</v>
      </c>
      <c r="D901" t="s">
        <v>272</v>
      </c>
      <c r="E901" t="s">
        <v>668</v>
      </c>
      <c r="F901" t="s">
        <v>117</v>
      </c>
      <c r="G901" t="s">
        <v>107</v>
      </c>
      <c r="H901" s="2">
        <v>3000</v>
      </c>
      <c r="I901" s="2">
        <v>3000</v>
      </c>
      <c r="J901" s="2">
        <v>3209.51</v>
      </c>
      <c r="K901">
        <v>0</v>
      </c>
      <c r="L901">
        <v>0</v>
      </c>
      <c r="M901">
        <v>0</v>
      </c>
      <c r="N901" s="2">
        <v>3209.51</v>
      </c>
      <c r="P901" s="1">
        <v>45229</v>
      </c>
      <c r="Q901" s="1">
        <v>45220</v>
      </c>
      <c r="R901" s="1">
        <v>45736</v>
      </c>
      <c r="S901" s="1">
        <v>45736</v>
      </c>
      <c r="W901" t="s">
        <v>155</v>
      </c>
      <c r="X901" t="s">
        <v>191</v>
      </c>
      <c r="Z901" t="s">
        <v>160</v>
      </c>
      <c r="AA901">
        <v>2</v>
      </c>
      <c r="AB901" t="s">
        <v>161</v>
      </c>
      <c r="AC901" t="s">
        <v>155</v>
      </c>
      <c r="AD901" t="s">
        <v>162</v>
      </c>
      <c r="AE901" t="s">
        <v>1276</v>
      </c>
      <c r="AF901" t="s">
        <v>1277</v>
      </c>
      <c r="AG901" t="s">
        <v>1278</v>
      </c>
    </row>
    <row r="902" spans="1:34" x14ac:dyDescent="0.25">
      <c r="A902">
        <v>19460</v>
      </c>
      <c r="B902" t="s">
        <v>246</v>
      </c>
      <c r="C902" t="s">
        <v>252</v>
      </c>
      <c r="D902" t="s">
        <v>262</v>
      </c>
      <c r="E902" t="s">
        <v>613</v>
      </c>
      <c r="F902" t="s">
        <v>117</v>
      </c>
      <c r="G902" t="s">
        <v>100</v>
      </c>
      <c r="H902" s="2">
        <v>1000</v>
      </c>
      <c r="I902" s="2">
        <v>1000</v>
      </c>
      <c r="J902" s="2">
        <v>1069.8399999999999</v>
      </c>
      <c r="K902">
        <v>0</v>
      </c>
      <c r="L902">
        <v>0</v>
      </c>
      <c r="M902">
        <v>0</v>
      </c>
      <c r="N902" s="2">
        <v>1069.8399999999999</v>
      </c>
      <c r="P902" s="1">
        <v>45218</v>
      </c>
      <c r="Q902" s="1">
        <v>45211</v>
      </c>
      <c r="R902" s="1">
        <v>45736</v>
      </c>
      <c r="S902" s="1">
        <v>45736</v>
      </c>
      <c r="W902" t="s">
        <v>155</v>
      </c>
      <c r="X902" t="s">
        <v>191</v>
      </c>
      <c r="Z902" t="s">
        <v>160</v>
      </c>
      <c r="AA902">
        <v>2</v>
      </c>
      <c r="AB902" t="s">
        <v>161</v>
      </c>
      <c r="AC902" t="s">
        <v>155</v>
      </c>
      <c r="AD902" t="s">
        <v>162</v>
      </c>
      <c r="AE902" t="s">
        <v>1276</v>
      </c>
      <c r="AF902" t="s">
        <v>1277</v>
      </c>
      <c r="AG902" t="s">
        <v>1278</v>
      </c>
    </row>
    <row r="903" spans="1:34" x14ac:dyDescent="0.25">
      <c r="A903">
        <v>19444</v>
      </c>
      <c r="B903" t="s">
        <v>246</v>
      </c>
      <c r="C903" t="s">
        <v>252</v>
      </c>
      <c r="D903" t="s">
        <v>262</v>
      </c>
      <c r="E903" t="s">
        <v>613</v>
      </c>
      <c r="F903" t="s">
        <v>117</v>
      </c>
      <c r="G903" t="s">
        <v>208</v>
      </c>
      <c r="H903" s="2">
        <v>4000</v>
      </c>
      <c r="I903" s="2">
        <v>4000</v>
      </c>
      <c r="J903" s="2">
        <v>4279.3500000000004</v>
      </c>
      <c r="K903">
        <v>0</v>
      </c>
      <c r="L903">
        <v>0</v>
      </c>
      <c r="M903">
        <v>0</v>
      </c>
      <c r="N903" s="2">
        <v>4279.3500000000004</v>
      </c>
      <c r="O903">
        <v>0</v>
      </c>
      <c r="P903" s="1">
        <v>45218</v>
      </c>
      <c r="Q903" s="1">
        <v>45211</v>
      </c>
      <c r="R903" s="1">
        <v>45736</v>
      </c>
      <c r="S903" s="1">
        <v>45736</v>
      </c>
      <c r="W903" t="s">
        <v>155</v>
      </c>
      <c r="X903" t="s">
        <v>191</v>
      </c>
      <c r="Z903" t="s">
        <v>160</v>
      </c>
      <c r="AA903">
        <v>2</v>
      </c>
      <c r="AB903" t="s">
        <v>161</v>
      </c>
      <c r="AC903" t="s">
        <v>155</v>
      </c>
      <c r="AD903" t="s">
        <v>162</v>
      </c>
      <c r="AE903" t="s">
        <v>1276</v>
      </c>
      <c r="AF903" t="s">
        <v>1277</v>
      </c>
      <c r="AG903" t="s">
        <v>1278</v>
      </c>
      <c r="AH903" t="s">
        <v>191</v>
      </c>
    </row>
    <row r="904" spans="1:34" x14ac:dyDescent="0.25">
      <c r="A904">
        <v>23229</v>
      </c>
      <c r="B904" t="s">
        <v>246</v>
      </c>
      <c r="C904" t="s">
        <v>1</v>
      </c>
      <c r="D904" t="s">
        <v>833</v>
      </c>
      <c r="E904" t="s">
        <v>928</v>
      </c>
      <c r="F904" t="s">
        <v>117</v>
      </c>
      <c r="G904" t="s">
        <v>101</v>
      </c>
      <c r="H904" s="2">
        <v>4000</v>
      </c>
      <c r="I904" s="2">
        <v>4000</v>
      </c>
      <c r="J904" s="2">
        <v>4240.42</v>
      </c>
      <c r="K904">
        <v>0</v>
      </c>
      <c r="L904">
        <v>0</v>
      </c>
      <c r="M904">
        <v>0</v>
      </c>
      <c r="N904" s="2">
        <v>4240.42</v>
      </c>
      <c r="P904" s="1">
        <v>45345</v>
      </c>
      <c r="Q904" s="1">
        <v>45337</v>
      </c>
      <c r="R904" s="1">
        <v>45736</v>
      </c>
      <c r="S904" s="1">
        <v>45736</v>
      </c>
      <c r="W904" t="s">
        <v>155</v>
      </c>
      <c r="X904" t="s">
        <v>191</v>
      </c>
      <c r="Z904" t="s">
        <v>160</v>
      </c>
      <c r="AA904">
        <v>2</v>
      </c>
      <c r="AB904" t="s">
        <v>161</v>
      </c>
      <c r="AC904" t="s">
        <v>155</v>
      </c>
      <c r="AD904" t="s">
        <v>162</v>
      </c>
      <c r="AE904" t="s">
        <v>1276</v>
      </c>
      <c r="AF904" t="s">
        <v>1277</v>
      </c>
      <c r="AG904" t="s">
        <v>1278</v>
      </c>
    </row>
    <row r="905" spans="1:34" x14ac:dyDescent="0.25">
      <c r="A905">
        <v>23643</v>
      </c>
      <c r="B905" t="s">
        <v>246</v>
      </c>
      <c r="C905" t="s">
        <v>252</v>
      </c>
      <c r="D905" t="s">
        <v>724</v>
      </c>
      <c r="E905" t="s">
        <v>953</v>
      </c>
      <c r="F905" t="s">
        <v>117</v>
      </c>
      <c r="G905" t="s">
        <v>99</v>
      </c>
      <c r="H905" s="2">
        <v>9340</v>
      </c>
      <c r="I905" s="2">
        <v>9340</v>
      </c>
      <c r="J905" s="2">
        <v>9874.7199999999993</v>
      </c>
      <c r="K905">
        <v>0</v>
      </c>
      <c r="L905">
        <v>0</v>
      </c>
      <c r="M905">
        <v>0</v>
      </c>
      <c r="N905" s="2">
        <v>9874.7199999999993</v>
      </c>
      <c r="P905" s="1">
        <v>45371</v>
      </c>
      <c r="Q905" s="1">
        <v>45355</v>
      </c>
      <c r="R905" s="1">
        <v>45736</v>
      </c>
      <c r="S905" s="1">
        <v>45736</v>
      </c>
      <c r="W905" t="s">
        <v>155</v>
      </c>
      <c r="X905" t="s">
        <v>191</v>
      </c>
      <c r="Z905" t="s">
        <v>160</v>
      </c>
      <c r="AA905">
        <v>2</v>
      </c>
      <c r="AB905" t="s">
        <v>161</v>
      </c>
      <c r="AC905" t="s">
        <v>155</v>
      </c>
      <c r="AD905" t="s">
        <v>162</v>
      </c>
      <c r="AE905" t="s">
        <v>1276</v>
      </c>
      <c r="AF905" t="s">
        <v>1277</v>
      </c>
      <c r="AG905" t="s">
        <v>1278</v>
      </c>
    </row>
    <row r="906" spans="1:34" x14ac:dyDescent="0.25">
      <c r="A906">
        <v>19282</v>
      </c>
      <c r="B906" t="s">
        <v>246</v>
      </c>
      <c r="C906" t="s">
        <v>1</v>
      </c>
      <c r="D906" t="s">
        <v>285</v>
      </c>
      <c r="E906" t="s">
        <v>615</v>
      </c>
      <c r="F906" t="s">
        <v>117</v>
      </c>
      <c r="G906" t="s">
        <v>209</v>
      </c>
      <c r="H906" s="2">
        <v>15130</v>
      </c>
      <c r="I906" s="2">
        <v>15130</v>
      </c>
      <c r="J906" s="2">
        <v>16213.48</v>
      </c>
      <c r="K906">
        <v>0</v>
      </c>
      <c r="L906">
        <v>0</v>
      </c>
      <c r="M906">
        <v>0</v>
      </c>
      <c r="N906" s="2">
        <v>16213.48</v>
      </c>
      <c r="O906">
        <v>0</v>
      </c>
      <c r="P906" s="1">
        <v>45197</v>
      </c>
      <c r="Q906" s="1">
        <v>45188</v>
      </c>
      <c r="R906" s="1">
        <v>45741</v>
      </c>
      <c r="S906" s="1">
        <v>45741</v>
      </c>
      <c r="W906" t="s">
        <v>155</v>
      </c>
      <c r="X906" t="s">
        <v>191</v>
      </c>
      <c r="Z906" t="s">
        <v>160</v>
      </c>
      <c r="AA906">
        <v>2</v>
      </c>
      <c r="AB906" t="s">
        <v>161</v>
      </c>
      <c r="AC906" t="s">
        <v>155</v>
      </c>
      <c r="AD906" t="s">
        <v>162</v>
      </c>
      <c r="AE906" t="s">
        <v>1276</v>
      </c>
      <c r="AF906" t="s">
        <v>1277</v>
      </c>
      <c r="AG906" t="s">
        <v>1278</v>
      </c>
      <c r="AH906" t="s">
        <v>191</v>
      </c>
    </row>
    <row r="907" spans="1:34" x14ac:dyDescent="0.25">
      <c r="A907">
        <v>19263</v>
      </c>
      <c r="B907" t="s">
        <v>246</v>
      </c>
      <c r="C907" t="s">
        <v>1</v>
      </c>
      <c r="D907" t="s">
        <v>285</v>
      </c>
      <c r="E907" t="s">
        <v>615</v>
      </c>
      <c r="F907" t="s">
        <v>117</v>
      </c>
      <c r="G907" t="s">
        <v>106</v>
      </c>
      <c r="H907" s="2">
        <v>4900</v>
      </c>
      <c r="I907" s="2">
        <v>4900</v>
      </c>
      <c r="J907" s="2">
        <v>5250.9</v>
      </c>
      <c r="K907">
        <v>0</v>
      </c>
      <c r="L907">
        <v>0</v>
      </c>
      <c r="M907">
        <v>0</v>
      </c>
      <c r="N907" s="2">
        <v>5250.9</v>
      </c>
      <c r="P907" s="1">
        <v>45197</v>
      </c>
      <c r="Q907" s="1">
        <v>45188</v>
      </c>
      <c r="R907" s="1">
        <v>45741</v>
      </c>
      <c r="S907" s="1">
        <v>45741</v>
      </c>
      <c r="W907" t="s">
        <v>155</v>
      </c>
      <c r="X907" t="s">
        <v>191</v>
      </c>
      <c r="Z907" t="s">
        <v>160</v>
      </c>
      <c r="AA907">
        <v>2</v>
      </c>
      <c r="AB907" t="s">
        <v>161</v>
      </c>
      <c r="AC907" t="s">
        <v>155</v>
      </c>
      <c r="AD907" t="s">
        <v>162</v>
      </c>
      <c r="AE907" t="s">
        <v>1276</v>
      </c>
      <c r="AF907" t="s">
        <v>1277</v>
      </c>
      <c r="AG907" t="s">
        <v>1278</v>
      </c>
    </row>
    <row r="908" spans="1:34" x14ac:dyDescent="0.25">
      <c r="A908">
        <v>21863</v>
      </c>
      <c r="B908" t="s">
        <v>246</v>
      </c>
      <c r="C908" t="s">
        <v>1</v>
      </c>
      <c r="D908" t="s">
        <v>296</v>
      </c>
      <c r="E908" t="s">
        <v>690</v>
      </c>
      <c r="F908" t="s">
        <v>117</v>
      </c>
      <c r="G908" t="s">
        <v>96</v>
      </c>
      <c r="H908" s="2">
        <v>5500</v>
      </c>
      <c r="I908" s="2">
        <v>5500</v>
      </c>
      <c r="J908" s="2">
        <v>5864.03</v>
      </c>
      <c r="K908">
        <v>0</v>
      </c>
      <c r="L908">
        <v>0</v>
      </c>
      <c r="M908">
        <v>0</v>
      </c>
      <c r="N908" s="2">
        <v>5864.03</v>
      </c>
      <c r="P908" s="1">
        <v>45259</v>
      </c>
      <c r="Q908" s="1">
        <v>45240</v>
      </c>
      <c r="R908" s="1">
        <v>45741</v>
      </c>
      <c r="S908" s="1">
        <v>45741</v>
      </c>
      <c r="W908" t="s">
        <v>155</v>
      </c>
      <c r="X908" t="s">
        <v>191</v>
      </c>
      <c r="Z908" t="s">
        <v>160</v>
      </c>
      <c r="AA908">
        <v>2</v>
      </c>
      <c r="AB908" t="s">
        <v>161</v>
      </c>
      <c r="AC908" t="s">
        <v>155</v>
      </c>
      <c r="AD908" t="s">
        <v>162</v>
      </c>
      <c r="AE908" t="s">
        <v>1276</v>
      </c>
      <c r="AF908" t="s">
        <v>1277</v>
      </c>
      <c r="AG908" t="s">
        <v>1278</v>
      </c>
    </row>
    <row r="909" spans="1:34" x14ac:dyDescent="0.25">
      <c r="A909">
        <v>22813</v>
      </c>
      <c r="B909" t="s">
        <v>246</v>
      </c>
      <c r="C909" t="s">
        <v>1</v>
      </c>
      <c r="D909" t="s">
        <v>826</v>
      </c>
      <c r="E909" t="s">
        <v>881</v>
      </c>
      <c r="F909" t="s">
        <v>117</v>
      </c>
      <c r="G909" t="s">
        <v>102</v>
      </c>
      <c r="H909" s="2">
        <v>7000</v>
      </c>
      <c r="I909" s="2">
        <v>7000</v>
      </c>
      <c r="J909" s="2">
        <v>7443.48</v>
      </c>
      <c r="K909">
        <v>0</v>
      </c>
      <c r="L909">
        <v>0</v>
      </c>
      <c r="M909">
        <v>0</v>
      </c>
      <c r="N909" s="2">
        <v>7443.48</v>
      </c>
      <c r="P909" s="1">
        <v>45323</v>
      </c>
      <c r="Q909" s="1">
        <v>45314</v>
      </c>
      <c r="R909" s="1">
        <v>45741</v>
      </c>
      <c r="S909" s="1">
        <v>45741</v>
      </c>
      <c r="W909" t="s">
        <v>155</v>
      </c>
      <c r="X909" t="s">
        <v>191</v>
      </c>
      <c r="Z909" t="s">
        <v>160</v>
      </c>
      <c r="AA909">
        <v>2</v>
      </c>
      <c r="AB909" t="s">
        <v>161</v>
      </c>
      <c r="AC909" t="s">
        <v>155</v>
      </c>
      <c r="AD909" t="s">
        <v>162</v>
      </c>
      <c r="AE909" t="s">
        <v>1276</v>
      </c>
      <c r="AF909" t="s">
        <v>1277</v>
      </c>
      <c r="AG909" t="s">
        <v>1278</v>
      </c>
    </row>
    <row r="910" spans="1:34" x14ac:dyDescent="0.25">
      <c r="A910">
        <v>29569</v>
      </c>
      <c r="B910" t="s">
        <v>246</v>
      </c>
      <c r="C910" t="s">
        <v>1</v>
      </c>
      <c r="D910" t="s">
        <v>801</v>
      </c>
      <c r="E910" t="s">
        <v>1280</v>
      </c>
      <c r="F910" t="s">
        <v>117</v>
      </c>
      <c r="G910" t="s">
        <v>93</v>
      </c>
      <c r="H910" s="2">
        <v>400</v>
      </c>
      <c r="I910" s="2">
        <v>400</v>
      </c>
      <c r="J910" s="2">
        <v>406.68</v>
      </c>
      <c r="K910">
        <v>0</v>
      </c>
      <c r="L910">
        <v>0</v>
      </c>
      <c r="M910">
        <v>0</v>
      </c>
      <c r="N910" s="2">
        <v>406.68</v>
      </c>
      <c r="P910" s="1">
        <v>45595</v>
      </c>
      <c r="Q910" s="1">
        <v>45587</v>
      </c>
      <c r="R910" s="1">
        <v>45741</v>
      </c>
      <c r="S910" s="1">
        <v>45741</v>
      </c>
      <c r="W910" t="s">
        <v>155</v>
      </c>
      <c r="X910" t="s">
        <v>191</v>
      </c>
      <c r="Z910" t="s">
        <v>160</v>
      </c>
      <c r="AA910">
        <v>2</v>
      </c>
      <c r="AB910" t="s">
        <v>1037</v>
      </c>
      <c r="AC910" t="s">
        <v>155</v>
      </c>
      <c r="AD910" t="s">
        <v>162</v>
      </c>
      <c r="AE910" t="s">
        <v>1276</v>
      </c>
      <c r="AF910" t="s">
        <v>1277</v>
      </c>
      <c r="AG910" t="s">
        <v>1278</v>
      </c>
    </row>
    <row r="911" spans="1:34" x14ac:dyDescent="0.25">
      <c r="A911">
        <v>24597</v>
      </c>
      <c r="B911" t="s">
        <v>246</v>
      </c>
      <c r="C911" t="s">
        <v>252</v>
      </c>
      <c r="D911" t="s">
        <v>730</v>
      </c>
      <c r="E911" t="s">
        <v>1035</v>
      </c>
      <c r="F911" t="s">
        <v>117</v>
      </c>
      <c r="G911" t="s">
        <v>99</v>
      </c>
      <c r="H911" s="2">
        <v>2500</v>
      </c>
      <c r="I911" s="2">
        <v>2500</v>
      </c>
      <c r="J911" s="2">
        <v>2639.66</v>
      </c>
      <c r="K911">
        <v>0</v>
      </c>
      <c r="L911">
        <v>0</v>
      </c>
      <c r="M911">
        <v>0</v>
      </c>
      <c r="N911" s="2">
        <v>2639.66</v>
      </c>
      <c r="P911" s="1">
        <v>45406</v>
      </c>
      <c r="Q911" s="1">
        <v>45401</v>
      </c>
      <c r="R911" s="1">
        <v>45741</v>
      </c>
      <c r="S911" s="1">
        <v>45741</v>
      </c>
      <c r="W911" t="s">
        <v>155</v>
      </c>
      <c r="X911" t="s">
        <v>191</v>
      </c>
      <c r="Z911" t="s">
        <v>160</v>
      </c>
      <c r="AA911">
        <v>2</v>
      </c>
      <c r="AB911" t="s">
        <v>1037</v>
      </c>
      <c r="AC911" t="s">
        <v>155</v>
      </c>
      <c r="AD911" t="s">
        <v>162</v>
      </c>
      <c r="AE911" t="s">
        <v>1276</v>
      </c>
      <c r="AF911" t="s">
        <v>1277</v>
      </c>
      <c r="AG911" t="s">
        <v>1278</v>
      </c>
    </row>
    <row r="912" spans="1:34" x14ac:dyDescent="0.25">
      <c r="A912">
        <v>30331</v>
      </c>
      <c r="B912" t="s">
        <v>246</v>
      </c>
      <c r="C912" t="s">
        <v>1</v>
      </c>
      <c r="D912" t="s">
        <v>827</v>
      </c>
      <c r="E912" t="s">
        <v>1341</v>
      </c>
      <c r="F912" t="s">
        <v>117</v>
      </c>
      <c r="G912" t="s">
        <v>95</v>
      </c>
      <c r="H912" s="2">
        <v>580</v>
      </c>
      <c r="I912" s="2">
        <v>580</v>
      </c>
      <c r="J912" s="2">
        <v>586.26</v>
      </c>
      <c r="K912">
        <v>0</v>
      </c>
      <c r="L912">
        <v>0</v>
      </c>
      <c r="M912">
        <v>0</v>
      </c>
      <c r="N912" s="2">
        <v>586.26</v>
      </c>
      <c r="P912" s="1">
        <v>45628</v>
      </c>
      <c r="Q912" s="1">
        <v>45617</v>
      </c>
      <c r="R912" s="1">
        <v>45741</v>
      </c>
      <c r="S912" s="1">
        <v>45741</v>
      </c>
      <c r="W912" t="s">
        <v>155</v>
      </c>
      <c r="X912" t="s">
        <v>191</v>
      </c>
      <c r="Z912" t="s">
        <v>160</v>
      </c>
      <c r="AA912">
        <v>2</v>
      </c>
      <c r="AB912" t="s">
        <v>1037</v>
      </c>
      <c r="AC912" t="s">
        <v>155</v>
      </c>
      <c r="AD912" t="s">
        <v>162</v>
      </c>
      <c r="AE912" t="s">
        <v>1276</v>
      </c>
      <c r="AF912" t="s">
        <v>1277</v>
      </c>
      <c r="AG912" t="s">
        <v>1278</v>
      </c>
    </row>
    <row r="913" spans="1:34" x14ac:dyDescent="0.25">
      <c r="A913">
        <v>25380</v>
      </c>
      <c r="B913" t="s">
        <v>246</v>
      </c>
      <c r="C913" t="s">
        <v>1</v>
      </c>
      <c r="D913" t="s">
        <v>200</v>
      </c>
      <c r="E913" t="s">
        <v>1150</v>
      </c>
      <c r="F913" t="s">
        <v>117</v>
      </c>
      <c r="G913" t="s">
        <v>93</v>
      </c>
      <c r="H913" s="2">
        <v>50000</v>
      </c>
      <c r="I913" s="2">
        <v>50000</v>
      </c>
      <c r="J913" s="2">
        <v>52375.91</v>
      </c>
      <c r="K913">
        <v>0</v>
      </c>
      <c r="L913">
        <v>0</v>
      </c>
      <c r="M913">
        <v>0</v>
      </c>
      <c r="N913" s="2">
        <v>52375.91</v>
      </c>
      <c r="P913" s="1">
        <v>45470</v>
      </c>
      <c r="Q913" s="1">
        <v>45461</v>
      </c>
      <c r="R913" s="1">
        <v>45744</v>
      </c>
      <c r="S913" s="1">
        <v>45744</v>
      </c>
      <c r="W913" t="s">
        <v>155</v>
      </c>
      <c r="X913" t="s">
        <v>191</v>
      </c>
      <c r="Z913" t="s">
        <v>160</v>
      </c>
      <c r="AA913">
        <v>2</v>
      </c>
      <c r="AB913" t="s">
        <v>1037</v>
      </c>
      <c r="AC913" t="s">
        <v>155</v>
      </c>
      <c r="AD913" t="s">
        <v>162</v>
      </c>
      <c r="AE913" t="s">
        <v>1276</v>
      </c>
      <c r="AF913" t="s">
        <v>1277</v>
      </c>
      <c r="AG913" t="s">
        <v>1278</v>
      </c>
    </row>
    <row r="914" spans="1:34" x14ac:dyDescent="0.25">
      <c r="A914">
        <v>27524</v>
      </c>
      <c r="B914" t="s">
        <v>246</v>
      </c>
      <c r="C914" t="s">
        <v>1</v>
      </c>
      <c r="D914" t="s">
        <v>789</v>
      </c>
      <c r="E914" t="s">
        <v>1210</v>
      </c>
      <c r="F914" t="s">
        <v>117</v>
      </c>
      <c r="G914" t="s">
        <v>93</v>
      </c>
      <c r="H914" s="2">
        <v>7840</v>
      </c>
      <c r="I914" s="2">
        <v>7840</v>
      </c>
      <c r="J914" s="2">
        <v>8084.54</v>
      </c>
      <c r="K914">
        <v>0</v>
      </c>
      <c r="L914">
        <v>0</v>
      </c>
      <c r="M914">
        <v>0</v>
      </c>
      <c r="N914" s="2">
        <v>8084.54</v>
      </c>
      <c r="P914" s="1">
        <v>45541</v>
      </c>
      <c r="Q914" s="1">
        <v>45533</v>
      </c>
      <c r="R914" s="1">
        <v>45744</v>
      </c>
      <c r="S914" s="1">
        <v>45744</v>
      </c>
      <c r="W914" t="s">
        <v>155</v>
      </c>
      <c r="X914" t="s">
        <v>191</v>
      </c>
      <c r="Z914" t="s">
        <v>160</v>
      </c>
      <c r="AA914">
        <v>2</v>
      </c>
      <c r="AB914" t="s">
        <v>1037</v>
      </c>
      <c r="AC914" t="s">
        <v>155</v>
      </c>
      <c r="AD914" t="s">
        <v>162</v>
      </c>
      <c r="AE914" t="s">
        <v>1276</v>
      </c>
      <c r="AF914" t="s">
        <v>1277</v>
      </c>
      <c r="AG914" t="s">
        <v>1278</v>
      </c>
    </row>
    <row r="915" spans="1:34" x14ac:dyDescent="0.25">
      <c r="A915">
        <v>26171</v>
      </c>
      <c r="B915" t="s">
        <v>246</v>
      </c>
      <c r="C915" t="s">
        <v>1</v>
      </c>
      <c r="D915" t="s">
        <v>755</v>
      </c>
      <c r="E915" t="s">
        <v>1211</v>
      </c>
      <c r="F915" t="s">
        <v>117</v>
      </c>
      <c r="G915" t="s">
        <v>95</v>
      </c>
      <c r="H915" s="2">
        <v>9000</v>
      </c>
      <c r="I915" s="2">
        <v>9000</v>
      </c>
      <c r="J915" s="2">
        <v>9280.7199999999993</v>
      </c>
      <c r="K915">
        <v>0</v>
      </c>
      <c r="L915">
        <v>0</v>
      </c>
      <c r="M915">
        <v>0</v>
      </c>
      <c r="N915" s="2">
        <v>9280.7199999999993</v>
      </c>
      <c r="P915" s="1">
        <v>45537</v>
      </c>
      <c r="Q915" s="1">
        <v>45531</v>
      </c>
      <c r="R915" s="1">
        <v>45746</v>
      </c>
      <c r="S915" s="1">
        <v>45746</v>
      </c>
      <c r="W915" t="s">
        <v>155</v>
      </c>
      <c r="X915" t="s">
        <v>191</v>
      </c>
      <c r="Z915" t="s">
        <v>160</v>
      </c>
      <c r="AA915">
        <v>2</v>
      </c>
      <c r="AB915" t="s">
        <v>1037</v>
      </c>
      <c r="AC915" t="s">
        <v>155</v>
      </c>
      <c r="AD915" t="s">
        <v>162</v>
      </c>
      <c r="AE915" t="s">
        <v>1276</v>
      </c>
      <c r="AF915" t="s">
        <v>1277</v>
      </c>
      <c r="AG915" t="s">
        <v>1278</v>
      </c>
    </row>
    <row r="916" spans="1:34" x14ac:dyDescent="0.25">
      <c r="A916">
        <v>27747</v>
      </c>
      <c r="B916" t="s">
        <v>246</v>
      </c>
      <c r="C916" t="s">
        <v>1</v>
      </c>
      <c r="D916" t="s">
        <v>814</v>
      </c>
      <c r="E916" t="s">
        <v>1208</v>
      </c>
      <c r="F916" t="s">
        <v>117</v>
      </c>
      <c r="G916" t="s">
        <v>98</v>
      </c>
      <c r="H916" s="2">
        <v>5000</v>
      </c>
      <c r="I916" s="2">
        <v>5000</v>
      </c>
      <c r="J916" s="2">
        <v>5155.96</v>
      </c>
      <c r="K916">
        <v>0</v>
      </c>
      <c r="L916">
        <v>0</v>
      </c>
      <c r="M916">
        <v>0</v>
      </c>
      <c r="N916" s="2">
        <v>5155.96</v>
      </c>
      <c r="P916" s="1">
        <v>45541</v>
      </c>
      <c r="Q916" s="1">
        <v>45535</v>
      </c>
      <c r="R916" s="1">
        <v>45746</v>
      </c>
      <c r="S916" s="1">
        <v>45746</v>
      </c>
      <c r="W916" t="s">
        <v>155</v>
      </c>
      <c r="X916" t="s">
        <v>191</v>
      </c>
      <c r="Z916" t="s">
        <v>160</v>
      </c>
      <c r="AA916">
        <v>2</v>
      </c>
      <c r="AB916" t="s">
        <v>1037</v>
      </c>
      <c r="AC916" t="s">
        <v>155</v>
      </c>
      <c r="AD916" t="s">
        <v>162</v>
      </c>
      <c r="AE916" t="s">
        <v>1276</v>
      </c>
      <c r="AF916" t="s">
        <v>1277</v>
      </c>
      <c r="AG916" t="s">
        <v>1278</v>
      </c>
    </row>
    <row r="917" spans="1:34" x14ac:dyDescent="0.25">
      <c r="A917">
        <v>25994</v>
      </c>
      <c r="B917" t="s">
        <v>246</v>
      </c>
      <c r="C917" t="s">
        <v>1</v>
      </c>
      <c r="D917" t="s">
        <v>715</v>
      </c>
      <c r="E917" t="s">
        <v>1206</v>
      </c>
      <c r="F917" t="s">
        <v>117</v>
      </c>
      <c r="G917" t="s">
        <v>95</v>
      </c>
      <c r="H917" s="2">
        <v>7000</v>
      </c>
      <c r="I917" s="2">
        <v>7000</v>
      </c>
      <c r="J917" s="2">
        <v>7218.34</v>
      </c>
      <c r="K917">
        <v>0</v>
      </c>
      <c r="L917">
        <v>0</v>
      </c>
      <c r="M917">
        <v>0</v>
      </c>
      <c r="N917" s="2">
        <v>7218.34</v>
      </c>
      <c r="P917" s="1">
        <v>45537</v>
      </c>
      <c r="Q917" s="1">
        <v>45522</v>
      </c>
      <c r="R917" s="1">
        <v>45746</v>
      </c>
      <c r="S917" s="1">
        <v>45746</v>
      </c>
      <c r="W917" t="s">
        <v>155</v>
      </c>
      <c r="X917" t="s">
        <v>191</v>
      </c>
      <c r="Z917" t="s">
        <v>160</v>
      </c>
      <c r="AA917">
        <v>2</v>
      </c>
      <c r="AB917" t="s">
        <v>1037</v>
      </c>
      <c r="AC917" t="s">
        <v>155</v>
      </c>
      <c r="AD917" t="s">
        <v>162</v>
      </c>
      <c r="AE917" t="s">
        <v>1276</v>
      </c>
      <c r="AF917" t="s">
        <v>1277</v>
      </c>
      <c r="AG917" t="s">
        <v>1278</v>
      </c>
    </row>
    <row r="918" spans="1:34" x14ac:dyDescent="0.25">
      <c r="A918">
        <v>25788</v>
      </c>
      <c r="B918" t="s">
        <v>246</v>
      </c>
      <c r="C918" t="s">
        <v>1</v>
      </c>
      <c r="D918" t="s">
        <v>753</v>
      </c>
      <c r="E918" t="s">
        <v>1201</v>
      </c>
      <c r="F918" t="s">
        <v>117</v>
      </c>
      <c r="G918" t="s">
        <v>96</v>
      </c>
      <c r="H918" s="2">
        <v>3000</v>
      </c>
      <c r="I918" s="2">
        <v>3000</v>
      </c>
      <c r="J918" s="2">
        <v>3115.69</v>
      </c>
      <c r="K918">
        <v>0</v>
      </c>
      <c r="L918">
        <v>0</v>
      </c>
      <c r="M918">
        <v>0</v>
      </c>
      <c r="N918" s="2">
        <v>3115.69</v>
      </c>
      <c r="P918" s="1">
        <v>45510</v>
      </c>
      <c r="Q918" s="1">
        <v>45504</v>
      </c>
      <c r="R918" s="1">
        <v>45746</v>
      </c>
      <c r="S918" s="1">
        <v>45746</v>
      </c>
      <c r="W918" t="s">
        <v>155</v>
      </c>
      <c r="X918" t="s">
        <v>191</v>
      </c>
      <c r="Z918" t="s">
        <v>160</v>
      </c>
      <c r="AA918">
        <v>2</v>
      </c>
      <c r="AB918" t="s">
        <v>1037</v>
      </c>
      <c r="AC918" t="s">
        <v>155</v>
      </c>
      <c r="AD918" t="s">
        <v>162</v>
      </c>
      <c r="AE918" t="s">
        <v>1276</v>
      </c>
      <c r="AF918" t="s">
        <v>1277</v>
      </c>
      <c r="AG918" t="s">
        <v>1278</v>
      </c>
    </row>
    <row r="919" spans="1:34" x14ac:dyDescent="0.25">
      <c r="A919">
        <v>25142</v>
      </c>
      <c r="B919" t="s">
        <v>246</v>
      </c>
      <c r="C919" t="s">
        <v>1</v>
      </c>
      <c r="D919" t="s">
        <v>783</v>
      </c>
      <c r="E919" t="s">
        <v>1112</v>
      </c>
      <c r="F919" t="s">
        <v>117</v>
      </c>
      <c r="G919" t="s">
        <v>208</v>
      </c>
      <c r="H919" s="2">
        <v>40000</v>
      </c>
      <c r="I919" s="2">
        <v>40000</v>
      </c>
      <c r="J919" s="2">
        <v>42116.82</v>
      </c>
      <c r="K919">
        <v>0</v>
      </c>
      <c r="L919">
        <v>0</v>
      </c>
      <c r="M919">
        <v>0</v>
      </c>
      <c r="N919" s="2">
        <v>42116.82</v>
      </c>
      <c r="O919">
        <v>0</v>
      </c>
      <c r="P919" s="1">
        <v>45453</v>
      </c>
      <c r="Q919" s="1">
        <v>45442</v>
      </c>
      <c r="R919" s="1">
        <v>45746</v>
      </c>
      <c r="S919" s="1">
        <v>45746</v>
      </c>
      <c r="W919" t="s">
        <v>155</v>
      </c>
      <c r="X919" t="s">
        <v>191</v>
      </c>
      <c r="Z919" t="s">
        <v>160</v>
      </c>
      <c r="AA919">
        <v>2</v>
      </c>
      <c r="AB919" t="s">
        <v>1037</v>
      </c>
      <c r="AC919" t="s">
        <v>155</v>
      </c>
      <c r="AD919" t="s">
        <v>162</v>
      </c>
      <c r="AE919" t="s">
        <v>1276</v>
      </c>
      <c r="AF919" t="s">
        <v>1277</v>
      </c>
      <c r="AG919" t="s">
        <v>1278</v>
      </c>
      <c r="AH919" t="s">
        <v>191</v>
      </c>
    </row>
    <row r="920" spans="1:34" x14ac:dyDescent="0.25">
      <c r="A920">
        <v>24894</v>
      </c>
      <c r="B920" t="s">
        <v>246</v>
      </c>
      <c r="C920" t="s">
        <v>1</v>
      </c>
      <c r="D920" t="s">
        <v>802</v>
      </c>
      <c r="E920" t="s">
        <v>1032</v>
      </c>
      <c r="F920" t="s">
        <v>117</v>
      </c>
      <c r="G920" t="s">
        <v>99</v>
      </c>
      <c r="H920" s="2">
        <v>6000</v>
      </c>
      <c r="I920" s="2">
        <v>6000</v>
      </c>
      <c r="J920" s="2">
        <v>6335.17</v>
      </c>
      <c r="K920">
        <v>0</v>
      </c>
      <c r="L920">
        <v>0</v>
      </c>
      <c r="M920">
        <v>0</v>
      </c>
      <c r="N920" s="2">
        <v>6335.17</v>
      </c>
      <c r="P920" s="1">
        <v>45421</v>
      </c>
      <c r="Q920" s="1">
        <v>45410</v>
      </c>
      <c r="R920" s="1">
        <v>45746</v>
      </c>
      <c r="S920" s="1">
        <v>45746</v>
      </c>
      <c r="W920" t="s">
        <v>155</v>
      </c>
      <c r="X920" t="s">
        <v>191</v>
      </c>
      <c r="Z920" t="s">
        <v>160</v>
      </c>
      <c r="AA920">
        <v>2</v>
      </c>
      <c r="AB920" t="s">
        <v>1037</v>
      </c>
      <c r="AC920" t="s">
        <v>155</v>
      </c>
      <c r="AD920" t="s">
        <v>162</v>
      </c>
      <c r="AE920" t="s">
        <v>1276</v>
      </c>
      <c r="AF920" t="s">
        <v>1277</v>
      </c>
      <c r="AG920" t="s">
        <v>1278</v>
      </c>
    </row>
    <row r="921" spans="1:34" x14ac:dyDescent="0.25">
      <c r="A921">
        <v>29672</v>
      </c>
      <c r="B921" t="s">
        <v>246</v>
      </c>
      <c r="C921" t="s">
        <v>1</v>
      </c>
      <c r="D921" t="s">
        <v>832</v>
      </c>
      <c r="E921" t="s">
        <v>1116</v>
      </c>
      <c r="F921" t="s">
        <v>117</v>
      </c>
      <c r="G921" t="s">
        <v>101</v>
      </c>
      <c r="H921" s="2">
        <v>1000</v>
      </c>
      <c r="I921" s="2">
        <v>1000</v>
      </c>
      <c r="J921" s="2">
        <v>1052.92</v>
      </c>
      <c r="K921">
        <v>0</v>
      </c>
      <c r="L921">
        <v>0</v>
      </c>
      <c r="M921">
        <v>0</v>
      </c>
      <c r="N921" s="2">
        <v>1052.92</v>
      </c>
      <c r="P921" s="1">
        <v>45595</v>
      </c>
      <c r="Q921" s="1">
        <v>45436</v>
      </c>
      <c r="R921" s="1">
        <v>45746</v>
      </c>
      <c r="S921" s="1">
        <v>45746</v>
      </c>
      <c r="W921" t="s">
        <v>155</v>
      </c>
      <c r="X921" t="s">
        <v>191</v>
      </c>
      <c r="Z921" t="s">
        <v>160</v>
      </c>
      <c r="AA921">
        <v>2</v>
      </c>
      <c r="AB921" t="s">
        <v>1037</v>
      </c>
      <c r="AC921" t="s">
        <v>155</v>
      </c>
      <c r="AD921" t="s">
        <v>162</v>
      </c>
      <c r="AE921" t="s">
        <v>1276</v>
      </c>
      <c r="AF921" t="s">
        <v>1277</v>
      </c>
      <c r="AG921" t="s">
        <v>1278</v>
      </c>
    </row>
    <row r="922" spans="1:34" x14ac:dyDescent="0.25">
      <c r="A922">
        <v>25151</v>
      </c>
      <c r="B922" t="s">
        <v>246</v>
      </c>
      <c r="C922" t="s">
        <v>1</v>
      </c>
      <c r="D922" t="s">
        <v>783</v>
      </c>
      <c r="E922" t="s">
        <v>1112</v>
      </c>
      <c r="F922" t="s">
        <v>117</v>
      </c>
      <c r="G922" t="s">
        <v>98</v>
      </c>
      <c r="H922" s="2">
        <v>5000</v>
      </c>
      <c r="I922" s="2">
        <v>5000</v>
      </c>
      <c r="J922" s="2">
        <v>5264.6</v>
      </c>
      <c r="K922">
        <v>0</v>
      </c>
      <c r="L922">
        <v>0</v>
      </c>
      <c r="M922">
        <v>0</v>
      </c>
      <c r="N922" s="2">
        <v>5264.6</v>
      </c>
      <c r="P922" s="1">
        <v>45453</v>
      </c>
      <c r="Q922" s="1">
        <v>45442</v>
      </c>
      <c r="R922" s="1">
        <v>45746</v>
      </c>
      <c r="S922" s="1">
        <v>45746</v>
      </c>
      <c r="W922" t="s">
        <v>155</v>
      </c>
      <c r="X922" t="s">
        <v>191</v>
      </c>
      <c r="Z922" t="s">
        <v>160</v>
      </c>
      <c r="AA922">
        <v>2</v>
      </c>
      <c r="AB922" t="s">
        <v>1037</v>
      </c>
      <c r="AC922" t="s">
        <v>155</v>
      </c>
      <c r="AD922" t="s">
        <v>162</v>
      </c>
      <c r="AE922" t="s">
        <v>1276</v>
      </c>
      <c r="AF922" t="s">
        <v>1277</v>
      </c>
      <c r="AG922" t="s">
        <v>1278</v>
      </c>
    </row>
    <row r="923" spans="1:34" x14ac:dyDescent="0.25">
      <c r="A923">
        <v>24666</v>
      </c>
      <c r="B923" t="s">
        <v>246</v>
      </c>
      <c r="C923" t="s">
        <v>1</v>
      </c>
      <c r="D923" t="s">
        <v>830</v>
      </c>
      <c r="E923" t="s">
        <v>1029</v>
      </c>
      <c r="F923" t="s">
        <v>117</v>
      </c>
      <c r="G923" t="s">
        <v>102</v>
      </c>
      <c r="H923" s="2">
        <v>1000</v>
      </c>
      <c r="I923" s="2">
        <v>1000</v>
      </c>
      <c r="J923" s="2">
        <v>1055.8599999999999</v>
      </c>
      <c r="K923">
        <v>0</v>
      </c>
      <c r="L923">
        <v>0</v>
      </c>
      <c r="M923">
        <v>0</v>
      </c>
      <c r="N923" s="2">
        <v>1055.8599999999999</v>
      </c>
      <c r="P923" s="1">
        <v>45412</v>
      </c>
      <c r="Q923" s="1">
        <v>45404</v>
      </c>
      <c r="R923" s="1">
        <v>45746</v>
      </c>
      <c r="S923" s="1">
        <v>45746</v>
      </c>
      <c r="W923" t="s">
        <v>155</v>
      </c>
      <c r="X923" t="s">
        <v>191</v>
      </c>
      <c r="Z923" t="s">
        <v>160</v>
      </c>
      <c r="AA923">
        <v>2</v>
      </c>
      <c r="AB923" t="s">
        <v>1037</v>
      </c>
      <c r="AC923" t="s">
        <v>155</v>
      </c>
      <c r="AD923" t="s">
        <v>162</v>
      </c>
      <c r="AE923" t="s">
        <v>1276</v>
      </c>
      <c r="AF923" t="s">
        <v>1277</v>
      </c>
      <c r="AG923" t="s">
        <v>1278</v>
      </c>
    </row>
    <row r="924" spans="1:34" x14ac:dyDescent="0.25">
      <c r="A924">
        <v>24690</v>
      </c>
      <c r="B924" t="s">
        <v>246</v>
      </c>
      <c r="C924" t="s">
        <v>1</v>
      </c>
      <c r="D924" t="s">
        <v>804</v>
      </c>
      <c r="E924" t="s">
        <v>1030</v>
      </c>
      <c r="F924" t="s">
        <v>117</v>
      </c>
      <c r="G924" t="s">
        <v>102</v>
      </c>
      <c r="H924" s="2">
        <v>1000</v>
      </c>
      <c r="I924" s="2">
        <v>1000</v>
      </c>
      <c r="J924" s="2">
        <v>1055.8599999999999</v>
      </c>
      <c r="K924">
        <v>0</v>
      </c>
      <c r="L924">
        <v>0</v>
      </c>
      <c r="M924">
        <v>0</v>
      </c>
      <c r="N924" s="2">
        <v>1055.8599999999999</v>
      </c>
      <c r="P924" s="1">
        <v>45408</v>
      </c>
      <c r="Q924" s="1">
        <v>45404</v>
      </c>
      <c r="R924" s="1">
        <v>45746</v>
      </c>
      <c r="S924" s="1">
        <v>45746</v>
      </c>
      <c r="W924" t="s">
        <v>155</v>
      </c>
      <c r="X924" t="s">
        <v>191</v>
      </c>
      <c r="Z924" t="s">
        <v>160</v>
      </c>
      <c r="AA924">
        <v>2</v>
      </c>
      <c r="AB924" t="s">
        <v>1037</v>
      </c>
      <c r="AC924" t="s">
        <v>155</v>
      </c>
      <c r="AD924" t="s">
        <v>162</v>
      </c>
      <c r="AE924" t="s">
        <v>1276</v>
      </c>
      <c r="AF924" t="s">
        <v>1277</v>
      </c>
      <c r="AG924" t="s">
        <v>1278</v>
      </c>
    </row>
    <row r="925" spans="1:34" x14ac:dyDescent="0.25">
      <c r="A925">
        <v>24757</v>
      </c>
      <c r="B925" t="s">
        <v>246</v>
      </c>
      <c r="C925" t="s">
        <v>1</v>
      </c>
      <c r="D925" t="s">
        <v>795</v>
      </c>
      <c r="E925" t="s">
        <v>1034</v>
      </c>
      <c r="F925" t="s">
        <v>117</v>
      </c>
      <c r="G925" t="s">
        <v>102</v>
      </c>
      <c r="H925" s="2">
        <v>6000</v>
      </c>
      <c r="I925" s="2">
        <v>6000</v>
      </c>
      <c r="J925" s="2">
        <v>6335.17</v>
      </c>
      <c r="K925">
        <v>0</v>
      </c>
      <c r="L925">
        <v>0</v>
      </c>
      <c r="M925">
        <v>0</v>
      </c>
      <c r="N925" s="2">
        <v>6335.17</v>
      </c>
      <c r="P925" s="1">
        <v>45412</v>
      </c>
      <c r="Q925" s="1">
        <v>45407</v>
      </c>
      <c r="R925" s="1">
        <v>45746</v>
      </c>
      <c r="S925" s="1">
        <v>45746</v>
      </c>
      <c r="W925" t="s">
        <v>155</v>
      </c>
      <c r="X925" t="s">
        <v>191</v>
      </c>
      <c r="Z925" t="s">
        <v>160</v>
      </c>
      <c r="AA925">
        <v>2</v>
      </c>
      <c r="AB925" t="s">
        <v>1037</v>
      </c>
      <c r="AC925" t="s">
        <v>155</v>
      </c>
      <c r="AD925" t="s">
        <v>162</v>
      </c>
      <c r="AE925" t="s">
        <v>1276</v>
      </c>
      <c r="AF925" t="s">
        <v>1277</v>
      </c>
      <c r="AG925" t="s">
        <v>1278</v>
      </c>
    </row>
    <row r="926" spans="1:34" x14ac:dyDescent="0.25">
      <c r="A926">
        <v>30306</v>
      </c>
      <c r="B926" t="s">
        <v>246</v>
      </c>
      <c r="C926" t="s">
        <v>1</v>
      </c>
      <c r="D926" t="s">
        <v>782</v>
      </c>
      <c r="E926" t="s">
        <v>1330</v>
      </c>
      <c r="F926" t="s">
        <v>117</v>
      </c>
      <c r="G926" t="s">
        <v>95</v>
      </c>
      <c r="H926" s="2">
        <v>2000</v>
      </c>
      <c r="I926" s="2">
        <v>2000</v>
      </c>
      <c r="J926" s="2">
        <v>2021.6</v>
      </c>
      <c r="K926">
        <v>0</v>
      </c>
      <c r="L926">
        <v>0</v>
      </c>
      <c r="M926">
        <v>0</v>
      </c>
      <c r="N926" s="2">
        <v>2021.6</v>
      </c>
      <c r="P926" s="1">
        <v>45628</v>
      </c>
      <c r="Q926" s="1">
        <v>45621</v>
      </c>
      <c r="R926" s="1">
        <v>45746</v>
      </c>
      <c r="S926" s="1">
        <v>45746</v>
      </c>
      <c r="W926" t="s">
        <v>155</v>
      </c>
      <c r="X926" t="s">
        <v>191</v>
      </c>
      <c r="Z926" t="s">
        <v>160</v>
      </c>
      <c r="AA926">
        <v>2</v>
      </c>
      <c r="AB926" t="s">
        <v>1037</v>
      </c>
      <c r="AC926" t="s">
        <v>155</v>
      </c>
      <c r="AD926" t="s">
        <v>162</v>
      </c>
      <c r="AE926" t="s">
        <v>1276</v>
      </c>
      <c r="AF926" t="s">
        <v>1277</v>
      </c>
      <c r="AG926" t="s">
        <v>1278</v>
      </c>
    </row>
    <row r="927" spans="1:34" x14ac:dyDescent="0.25">
      <c r="A927">
        <v>19401</v>
      </c>
      <c r="B927" t="s">
        <v>246</v>
      </c>
      <c r="C927" t="s">
        <v>252</v>
      </c>
      <c r="D927" t="s">
        <v>279</v>
      </c>
      <c r="E927" t="s">
        <v>614</v>
      </c>
      <c r="F927" t="s">
        <v>117</v>
      </c>
      <c r="G927" t="s">
        <v>109</v>
      </c>
      <c r="H927" s="2">
        <v>1080</v>
      </c>
      <c r="I927" s="2">
        <v>1080</v>
      </c>
      <c r="J927" s="2">
        <v>1157.3399999999999</v>
      </c>
      <c r="K927">
        <v>0</v>
      </c>
      <c r="L927">
        <v>0</v>
      </c>
      <c r="M927">
        <v>0</v>
      </c>
      <c r="N927" s="2">
        <v>1157.3399999999999</v>
      </c>
      <c r="P927" s="1">
        <v>45205</v>
      </c>
      <c r="Q927" s="1">
        <v>45197</v>
      </c>
      <c r="R927" s="1">
        <v>45746</v>
      </c>
      <c r="S927" s="1">
        <v>45746</v>
      </c>
      <c r="W927" t="s">
        <v>155</v>
      </c>
      <c r="X927" t="s">
        <v>191</v>
      </c>
      <c r="Z927" t="s">
        <v>160</v>
      </c>
      <c r="AA927">
        <v>2</v>
      </c>
      <c r="AB927" t="s">
        <v>161</v>
      </c>
      <c r="AC927" t="s">
        <v>155</v>
      </c>
      <c r="AD927" t="s">
        <v>162</v>
      </c>
      <c r="AE927" t="s">
        <v>1276</v>
      </c>
      <c r="AF927" t="s">
        <v>1277</v>
      </c>
      <c r="AG927" t="s">
        <v>1278</v>
      </c>
    </row>
    <row r="928" spans="1:34" x14ac:dyDescent="0.25">
      <c r="A928">
        <v>19385</v>
      </c>
      <c r="B928" t="s">
        <v>246</v>
      </c>
      <c r="C928" t="s">
        <v>252</v>
      </c>
      <c r="D928" t="s">
        <v>279</v>
      </c>
      <c r="E928" t="s">
        <v>614</v>
      </c>
      <c r="F928" t="s">
        <v>117</v>
      </c>
      <c r="G928" t="s">
        <v>210</v>
      </c>
      <c r="H928" s="2">
        <v>38000</v>
      </c>
      <c r="I928" s="2">
        <v>38000</v>
      </c>
      <c r="J928" s="2">
        <v>40721.24</v>
      </c>
      <c r="K928">
        <v>0</v>
      </c>
      <c r="L928">
        <v>0</v>
      </c>
      <c r="M928">
        <v>0</v>
      </c>
      <c r="N928" s="2">
        <v>40721.24</v>
      </c>
      <c r="O928">
        <v>0</v>
      </c>
      <c r="P928" s="1">
        <v>45205</v>
      </c>
      <c r="Q928" s="1">
        <v>45197</v>
      </c>
      <c r="R928" s="1">
        <v>45746</v>
      </c>
      <c r="S928" s="1">
        <v>45746</v>
      </c>
      <c r="W928" t="s">
        <v>155</v>
      </c>
      <c r="X928" t="s">
        <v>191</v>
      </c>
      <c r="Z928" t="s">
        <v>160</v>
      </c>
      <c r="AA928">
        <v>2</v>
      </c>
      <c r="AB928" t="s">
        <v>161</v>
      </c>
      <c r="AC928" t="s">
        <v>155</v>
      </c>
      <c r="AD928" t="s">
        <v>162</v>
      </c>
      <c r="AE928" t="s">
        <v>1276</v>
      </c>
      <c r="AF928" t="s">
        <v>1277</v>
      </c>
      <c r="AG928" t="s">
        <v>1278</v>
      </c>
      <c r="AH928" t="s">
        <v>191</v>
      </c>
    </row>
    <row r="929" spans="1:34" x14ac:dyDescent="0.25">
      <c r="A929">
        <v>19606</v>
      </c>
      <c r="B929" t="s">
        <v>246</v>
      </c>
      <c r="C929" t="s">
        <v>1</v>
      </c>
      <c r="D929" t="s">
        <v>197</v>
      </c>
      <c r="E929" t="s">
        <v>669</v>
      </c>
      <c r="F929" t="s">
        <v>117</v>
      </c>
      <c r="G929" t="s">
        <v>209</v>
      </c>
      <c r="H929" s="2">
        <v>25000</v>
      </c>
      <c r="I929" s="2">
        <v>25000</v>
      </c>
      <c r="J929" s="2">
        <v>26745.919999999998</v>
      </c>
      <c r="K929">
        <v>0</v>
      </c>
      <c r="L929">
        <v>0</v>
      </c>
      <c r="M929">
        <v>0</v>
      </c>
      <c r="N929" s="2">
        <v>26745.919999999998</v>
      </c>
      <c r="O929">
        <v>0</v>
      </c>
      <c r="P929" s="1">
        <v>45229</v>
      </c>
      <c r="Q929" s="1">
        <v>45221</v>
      </c>
      <c r="R929" s="1">
        <v>45746</v>
      </c>
      <c r="S929" s="1">
        <v>45746</v>
      </c>
      <c r="W929" t="s">
        <v>155</v>
      </c>
      <c r="X929" t="s">
        <v>191</v>
      </c>
      <c r="Z929" t="s">
        <v>160</v>
      </c>
      <c r="AA929">
        <v>2</v>
      </c>
      <c r="AB929" t="s">
        <v>161</v>
      </c>
      <c r="AC929" t="s">
        <v>155</v>
      </c>
      <c r="AD929" t="s">
        <v>162</v>
      </c>
      <c r="AE929" t="s">
        <v>1276</v>
      </c>
      <c r="AF929" t="s">
        <v>1277</v>
      </c>
      <c r="AG929" t="s">
        <v>1278</v>
      </c>
      <c r="AH929" t="s">
        <v>191</v>
      </c>
    </row>
    <row r="930" spans="1:34" x14ac:dyDescent="0.25">
      <c r="A930">
        <v>23813</v>
      </c>
      <c r="B930" t="s">
        <v>246</v>
      </c>
      <c r="C930" t="s">
        <v>1</v>
      </c>
      <c r="D930" t="s">
        <v>824</v>
      </c>
      <c r="E930" t="s">
        <v>955</v>
      </c>
      <c r="F930" t="s">
        <v>117</v>
      </c>
      <c r="G930" t="s">
        <v>190</v>
      </c>
      <c r="H930" s="2">
        <v>65000</v>
      </c>
      <c r="I930" s="2">
        <v>65000</v>
      </c>
      <c r="J930" s="2">
        <v>68721.31</v>
      </c>
      <c r="K930">
        <v>0</v>
      </c>
      <c r="L930">
        <v>0</v>
      </c>
      <c r="M930">
        <v>0</v>
      </c>
      <c r="N930" s="2">
        <v>68721.31</v>
      </c>
      <c r="O930">
        <v>0</v>
      </c>
      <c r="P930" s="1">
        <v>45377</v>
      </c>
      <c r="Q930" s="1">
        <v>45371</v>
      </c>
      <c r="R930" s="1">
        <v>45746</v>
      </c>
      <c r="S930" s="1">
        <v>45746</v>
      </c>
      <c r="W930" t="s">
        <v>155</v>
      </c>
      <c r="X930" t="s">
        <v>191</v>
      </c>
      <c r="Z930" t="s">
        <v>160</v>
      </c>
      <c r="AA930">
        <v>2</v>
      </c>
      <c r="AB930" t="s">
        <v>161</v>
      </c>
      <c r="AC930" t="s">
        <v>155</v>
      </c>
      <c r="AD930" t="s">
        <v>162</v>
      </c>
      <c r="AE930" t="s">
        <v>1276</v>
      </c>
      <c r="AF930" t="s">
        <v>1277</v>
      </c>
      <c r="AG930" t="s">
        <v>1278</v>
      </c>
      <c r="AH930" t="s">
        <v>191</v>
      </c>
    </row>
    <row r="931" spans="1:34" x14ac:dyDescent="0.25">
      <c r="A931">
        <v>23265</v>
      </c>
      <c r="B931" t="s">
        <v>246</v>
      </c>
      <c r="C931" t="s">
        <v>252</v>
      </c>
      <c r="D931" t="s">
        <v>742</v>
      </c>
      <c r="E931" t="s">
        <v>926</v>
      </c>
      <c r="F931" t="s">
        <v>117</v>
      </c>
      <c r="G931" t="s">
        <v>101</v>
      </c>
      <c r="H931" s="2">
        <v>2300</v>
      </c>
      <c r="I931" s="2">
        <v>2300</v>
      </c>
      <c r="J931" s="2">
        <v>2438.2399999999998</v>
      </c>
      <c r="K931">
        <v>0</v>
      </c>
      <c r="L931">
        <v>0</v>
      </c>
      <c r="M931">
        <v>0</v>
      </c>
      <c r="N931" s="2">
        <v>2438.2399999999998</v>
      </c>
      <c r="P931" s="1">
        <v>45345</v>
      </c>
      <c r="Q931" s="1">
        <v>45331</v>
      </c>
      <c r="R931" s="1">
        <v>45746</v>
      </c>
      <c r="S931" s="1">
        <v>45746</v>
      </c>
      <c r="W931" t="s">
        <v>155</v>
      </c>
      <c r="X931" t="s">
        <v>191</v>
      </c>
      <c r="Z931" t="s">
        <v>160</v>
      </c>
      <c r="AA931">
        <v>2</v>
      </c>
      <c r="AB931" t="s">
        <v>161</v>
      </c>
      <c r="AC931" t="s">
        <v>155</v>
      </c>
      <c r="AD931" t="s">
        <v>162</v>
      </c>
      <c r="AE931" t="s">
        <v>1276</v>
      </c>
      <c r="AF931" t="s">
        <v>1277</v>
      </c>
      <c r="AG931" t="s">
        <v>1278</v>
      </c>
    </row>
    <row r="932" spans="1:34" x14ac:dyDescent="0.25">
      <c r="A932">
        <v>24069</v>
      </c>
      <c r="B932" t="s">
        <v>246</v>
      </c>
      <c r="C932" t="s">
        <v>1</v>
      </c>
      <c r="D932" t="s">
        <v>818</v>
      </c>
      <c r="E932" t="s">
        <v>958</v>
      </c>
      <c r="F932" t="s">
        <v>117</v>
      </c>
      <c r="G932" t="s">
        <v>208</v>
      </c>
      <c r="H932" s="2">
        <v>15000</v>
      </c>
      <c r="I932" s="2">
        <v>15000</v>
      </c>
      <c r="J932" s="2">
        <v>15858.76</v>
      </c>
      <c r="K932">
        <v>0</v>
      </c>
      <c r="L932">
        <v>0</v>
      </c>
      <c r="M932">
        <v>0</v>
      </c>
      <c r="N932" s="2">
        <v>15858.76</v>
      </c>
      <c r="O932">
        <v>0</v>
      </c>
      <c r="P932" s="1">
        <v>45385</v>
      </c>
      <c r="Q932" s="1">
        <v>45373</v>
      </c>
      <c r="R932" s="1">
        <v>45746</v>
      </c>
      <c r="S932" s="1">
        <v>45746</v>
      </c>
      <c r="W932" t="s">
        <v>155</v>
      </c>
      <c r="X932" t="s">
        <v>191</v>
      </c>
      <c r="Z932" t="s">
        <v>160</v>
      </c>
      <c r="AA932">
        <v>2</v>
      </c>
      <c r="AB932" t="s">
        <v>161</v>
      </c>
      <c r="AC932" t="s">
        <v>155</v>
      </c>
      <c r="AD932" t="s">
        <v>162</v>
      </c>
      <c r="AE932" t="s">
        <v>1276</v>
      </c>
      <c r="AF932" t="s">
        <v>1277</v>
      </c>
      <c r="AG932" t="s">
        <v>1278</v>
      </c>
      <c r="AH932" t="s">
        <v>191</v>
      </c>
    </row>
    <row r="933" spans="1:34" x14ac:dyDescent="0.25">
      <c r="A933">
        <v>25522</v>
      </c>
      <c r="B933" t="s">
        <v>246</v>
      </c>
      <c r="C933" t="s">
        <v>1</v>
      </c>
      <c r="D933" t="s">
        <v>286</v>
      </c>
      <c r="E933" t="s">
        <v>616</v>
      </c>
      <c r="F933" t="s">
        <v>117</v>
      </c>
      <c r="G933" t="s">
        <v>103</v>
      </c>
      <c r="H933" s="2">
        <v>5200</v>
      </c>
      <c r="I933" s="2">
        <v>5200</v>
      </c>
      <c r="J933" s="2">
        <v>5572.38</v>
      </c>
      <c r="K933">
        <v>0</v>
      </c>
      <c r="L933">
        <v>0</v>
      </c>
      <c r="M933">
        <v>0</v>
      </c>
      <c r="N933" s="2">
        <v>5572.38</v>
      </c>
      <c r="P933" s="1">
        <v>45484</v>
      </c>
      <c r="Q933" s="1">
        <v>45186</v>
      </c>
      <c r="R933" s="1">
        <v>45746</v>
      </c>
      <c r="S933" s="1">
        <v>45746</v>
      </c>
      <c r="W933" t="s">
        <v>155</v>
      </c>
      <c r="X933" t="s">
        <v>191</v>
      </c>
      <c r="Z933" t="s">
        <v>160</v>
      </c>
      <c r="AA933">
        <v>2</v>
      </c>
      <c r="AB933" t="s">
        <v>161</v>
      </c>
      <c r="AC933" t="s">
        <v>155</v>
      </c>
      <c r="AD933" t="s">
        <v>162</v>
      </c>
      <c r="AE933" t="s">
        <v>1276</v>
      </c>
      <c r="AF933" t="s">
        <v>1277</v>
      </c>
      <c r="AG933" t="s">
        <v>1278</v>
      </c>
    </row>
    <row r="934" spans="1:34" x14ac:dyDescent="0.25">
      <c r="A934">
        <v>25531</v>
      </c>
      <c r="B934" t="s">
        <v>246</v>
      </c>
      <c r="C934" t="s">
        <v>1</v>
      </c>
      <c r="D934" t="s">
        <v>286</v>
      </c>
      <c r="E934" t="s">
        <v>616</v>
      </c>
      <c r="F934" t="s">
        <v>117</v>
      </c>
      <c r="G934" t="s">
        <v>209</v>
      </c>
      <c r="H934" s="2">
        <v>15000</v>
      </c>
      <c r="I934" s="2">
        <v>15000</v>
      </c>
      <c r="J934" s="2">
        <v>16074.18</v>
      </c>
      <c r="K934">
        <v>0</v>
      </c>
      <c r="L934">
        <v>0</v>
      </c>
      <c r="M934">
        <v>0</v>
      </c>
      <c r="N934" s="2">
        <v>16074.18</v>
      </c>
      <c r="O934">
        <v>0</v>
      </c>
      <c r="P934" s="1">
        <v>45484</v>
      </c>
      <c r="Q934" s="1">
        <v>45186</v>
      </c>
      <c r="R934" s="1">
        <v>45746</v>
      </c>
      <c r="S934" s="1">
        <v>45746</v>
      </c>
      <c r="W934" t="s">
        <v>155</v>
      </c>
      <c r="X934" t="s">
        <v>191</v>
      </c>
      <c r="Z934" t="s">
        <v>160</v>
      </c>
      <c r="AA934">
        <v>2</v>
      </c>
      <c r="AB934" t="s">
        <v>161</v>
      </c>
      <c r="AC934" t="s">
        <v>155</v>
      </c>
      <c r="AD934" t="s">
        <v>162</v>
      </c>
      <c r="AE934" t="s">
        <v>1276</v>
      </c>
      <c r="AF934" t="s">
        <v>1277</v>
      </c>
      <c r="AG934" t="s">
        <v>1278</v>
      </c>
      <c r="AH934" t="s">
        <v>191</v>
      </c>
    </row>
    <row r="935" spans="1:34" x14ac:dyDescent="0.25">
      <c r="A935">
        <v>17179</v>
      </c>
      <c r="B935" t="s">
        <v>246</v>
      </c>
      <c r="C935" t="s">
        <v>1</v>
      </c>
      <c r="D935" t="s">
        <v>204</v>
      </c>
      <c r="E935" t="s">
        <v>411</v>
      </c>
      <c r="F935" t="s">
        <v>117</v>
      </c>
      <c r="G935" t="s">
        <v>108</v>
      </c>
      <c r="H935" s="2">
        <v>4000</v>
      </c>
      <c r="I935" s="2">
        <v>4000</v>
      </c>
      <c r="J935" s="2">
        <v>4321.3999999999996</v>
      </c>
      <c r="K935">
        <v>0</v>
      </c>
      <c r="L935">
        <v>0</v>
      </c>
      <c r="M935">
        <v>0</v>
      </c>
      <c r="N935" s="2">
        <v>4321.3999999999996</v>
      </c>
      <c r="P935" s="1">
        <v>45140</v>
      </c>
      <c r="Q935" s="1">
        <v>45129</v>
      </c>
      <c r="R935" s="1">
        <v>45746</v>
      </c>
      <c r="S935" s="1">
        <v>45746</v>
      </c>
      <c r="W935" t="s">
        <v>155</v>
      </c>
      <c r="X935" t="s">
        <v>191</v>
      </c>
      <c r="Z935" t="s">
        <v>160</v>
      </c>
      <c r="AA935">
        <v>2</v>
      </c>
      <c r="AB935" t="s">
        <v>161</v>
      </c>
      <c r="AC935" t="s">
        <v>155</v>
      </c>
      <c r="AD935" t="s">
        <v>162</v>
      </c>
      <c r="AE935" t="s">
        <v>1276</v>
      </c>
      <c r="AF935" t="s">
        <v>1277</v>
      </c>
      <c r="AG935" t="s">
        <v>1278</v>
      </c>
    </row>
    <row r="936" spans="1:34" x14ac:dyDescent="0.25">
      <c r="A936">
        <v>16751</v>
      </c>
      <c r="B936" t="s">
        <v>246</v>
      </c>
      <c r="C936" t="s">
        <v>1</v>
      </c>
      <c r="D936" t="s">
        <v>284</v>
      </c>
      <c r="E936" t="s">
        <v>367</v>
      </c>
      <c r="F936" t="s">
        <v>117</v>
      </c>
      <c r="G936" t="s">
        <v>109</v>
      </c>
      <c r="H936" s="2">
        <v>1000</v>
      </c>
      <c r="I936" s="2">
        <v>1000</v>
      </c>
      <c r="J936" s="2">
        <v>1086.74</v>
      </c>
      <c r="K936">
        <v>0</v>
      </c>
      <c r="L936">
        <v>0</v>
      </c>
      <c r="M936">
        <v>0</v>
      </c>
      <c r="N936" s="2">
        <v>1086.74</v>
      </c>
      <c r="P936" s="1">
        <v>45110</v>
      </c>
      <c r="Q936" s="1">
        <v>45094</v>
      </c>
      <c r="R936" s="1">
        <v>45746</v>
      </c>
      <c r="S936" s="1">
        <v>45746</v>
      </c>
      <c r="W936" t="s">
        <v>155</v>
      </c>
      <c r="X936" t="s">
        <v>191</v>
      </c>
      <c r="Z936" t="s">
        <v>160</v>
      </c>
      <c r="AA936">
        <v>2</v>
      </c>
      <c r="AB936" t="s">
        <v>161</v>
      </c>
      <c r="AC936" t="s">
        <v>155</v>
      </c>
      <c r="AD936" t="s">
        <v>162</v>
      </c>
      <c r="AE936" t="s">
        <v>1276</v>
      </c>
      <c r="AF936" t="s">
        <v>1277</v>
      </c>
      <c r="AG936" t="s">
        <v>1278</v>
      </c>
    </row>
    <row r="937" spans="1:34" x14ac:dyDescent="0.25">
      <c r="A937">
        <v>16036</v>
      </c>
      <c r="B937" t="s">
        <v>246</v>
      </c>
      <c r="C937" t="s">
        <v>1</v>
      </c>
      <c r="D937" t="s">
        <v>202</v>
      </c>
      <c r="E937" t="s">
        <v>294</v>
      </c>
      <c r="F937" t="s">
        <v>117</v>
      </c>
      <c r="G937" t="s">
        <v>112</v>
      </c>
      <c r="H937" s="2">
        <v>1500</v>
      </c>
      <c r="I937" s="2">
        <v>1500</v>
      </c>
      <c r="J937" s="2">
        <v>1632.45</v>
      </c>
      <c r="K937">
        <v>0</v>
      </c>
      <c r="L937">
        <v>0</v>
      </c>
      <c r="M937">
        <v>0</v>
      </c>
      <c r="N937" s="2">
        <v>1632.45</v>
      </c>
      <c r="P937" s="1">
        <v>45057</v>
      </c>
      <c r="Q937" s="1">
        <v>45052</v>
      </c>
      <c r="R937" s="1">
        <v>45746</v>
      </c>
      <c r="S937" s="1">
        <v>45746</v>
      </c>
      <c r="W937" t="s">
        <v>155</v>
      </c>
      <c r="X937" t="s">
        <v>191</v>
      </c>
      <c r="Z937" t="s">
        <v>160</v>
      </c>
      <c r="AA937">
        <v>2</v>
      </c>
      <c r="AB937" t="s">
        <v>161</v>
      </c>
      <c r="AC937" t="s">
        <v>155</v>
      </c>
      <c r="AD937" t="s">
        <v>162</v>
      </c>
      <c r="AE937" t="s">
        <v>1276</v>
      </c>
      <c r="AF937" t="s">
        <v>1277</v>
      </c>
      <c r="AG937" t="s">
        <v>1278</v>
      </c>
    </row>
    <row r="938" spans="1:34" x14ac:dyDescent="0.25">
      <c r="A938">
        <v>16012</v>
      </c>
      <c r="B938" t="s">
        <v>246</v>
      </c>
      <c r="C938" t="s">
        <v>1</v>
      </c>
      <c r="D938" t="s">
        <v>202</v>
      </c>
      <c r="E938" t="s">
        <v>294</v>
      </c>
      <c r="F938" t="s">
        <v>117</v>
      </c>
      <c r="G938" t="s">
        <v>89</v>
      </c>
      <c r="H938" s="2">
        <v>90000</v>
      </c>
      <c r="I938" s="2">
        <v>90000</v>
      </c>
      <c r="J938" s="2">
        <v>97947.06</v>
      </c>
      <c r="K938">
        <v>0</v>
      </c>
      <c r="L938">
        <v>0</v>
      </c>
      <c r="M938">
        <v>0</v>
      </c>
      <c r="N938" s="2">
        <v>97947.06</v>
      </c>
      <c r="P938" s="1">
        <v>45057</v>
      </c>
      <c r="Q938" s="1">
        <v>45052</v>
      </c>
      <c r="R938" s="1">
        <v>45746</v>
      </c>
      <c r="S938" s="1">
        <v>45746</v>
      </c>
      <c r="W938" t="s">
        <v>155</v>
      </c>
      <c r="X938" t="s">
        <v>191</v>
      </c>
      <c r="Z938" t="s">
        <v>160</v>
      </c>
      <c r="AA938">
        <v>2</v>
      </c>
      <c r="AB938" t="s">
        <v>161</v>
      </c>
      <c r="AC938" t="s">
        <v>155</v>
      </c>
      <c r="AD938" t="s">
        <v>162</v>
      </c>
      <c r="AE938" t="s">
        <v>1276</v>
      </c>
      <c r="AF938" t="s">
        <v>1277</v>
      </c>
      <c r="AG938" t="s">
        <v>1278</v>
      </c>
    </row>
    <row r="939" spans="1:34" x14ac:dyDescent="0.25">
      <c r="A939">
        <v>30517</v>
      </c>
      <c r="B939" t="s">
        <v>246</v>
      </c>
      <c r="C939" t="s">
        <v>1</v>
      </c>
      <c r="D939" t="s">
        <v>249</v>
      </c>
      <c r="E939" t="s">
        <v>250</v>
      </c>
      <c r="F939" t="s">
        <v>117</v>
      </c>
      <c r="G939" t="s">
        <v>1378</v>
      </c>
      <c r="H939" s="2">
        <v>5391.47</v>
      </c>
      <c r="I939" s="2">
        <v>5391.47</v>
      </c>
      <c r="J939" s="2">
        <v>5412.84</v>
      </c>
      <c r="K939">
        <v>0</v>
      </c>
      <c r="L939">
        <v>0</v>
      </c>
      <c r="M939">
        <v>0</v>
      </c>
      <c r="N939" s="2">
        <v>5412.84</v>
      </c>
      <c r="O939">
        <v>0</v>
      </c>
      <c r="P939" s="1">
        <v>45637</v>
      </c>
      <c r="Q939" s="1">
        <v>45637</v>
      </c>
      <c r="R939" s="1">
        <v>45747</v>
      </c>
      <c r="S939" s="1">
        <v>45747</v>
      </c>
      <c r="W939" t="s">
        <v>155</v>
      </c>
      <c r="X939" t="s">
        <v>191</v>
      </c>
      <c r="Z939" t="s">
        <v>160</v>
      </c>
      <c r="AA939">
        <v>2</v>
      </c>
      <c r="AB939" t="s">
        <v>161</v>
      </c>
      <c r="AC939" t="s">
        <v>155</v>
      </c>
      <c r="AD939" t="s">
        <v>162</v>
      </c>
      <c r="AE939" t="s">
        <v>1276</v>
      </c>
      <c r="AF939" t="s">
        <v>1277</v>
      </c>
      <c r="AG939" t="s">
        <v>1278</v>
      </c>
    </row>
    <row r="940" spans="1:34" x14ac:dyDescent="0.25">
      <c r="A940">
        <v>30500</v>
      </c>
      <c r="B940" t="s">
        <v>246</v>
      </c>
      <c r="C940" t="s">
        <v>1</v>
      </c>
      <c r="D940" t="s">
        <v>205</v>
      </c>
      <c r="E940" t="s">
        <v>247</v>
      </c>
      <c r="F940" t="s">
        <v>117</v>
      </c>
      <c r="G940" t="s">
        <v>1378</v>
      </c>
      <c r="H940">
        <v>2767.11</v>
      </c>
      <c r="I940">
        <v>2767.11</v>
      </c>
      <c r="J940">
        <v>2778.07</v>
      </c>
      <c r="K940">
        <v>0</v>
      </c>
      <c r="L940">
        <v>0</v>
      </c>
      <c r="M940">
        <v>0</v>
      </c>
      <c r="N940">
        <v>2778.07</v>
      </c>
      <c r="O940">
        <v>0</v>
      </c>
      <c r="P940" s="1">
        <v>45637</v>
      </c>
      <c r="Q940" s="1">
        <v>45637</v>
      </c>
      <c r="R940" s="1">
        <v>45747</v>
      </c>
      <c r="S940" s="1">
        <v>45747</v>
      </c>
      <c r="W940" t="s">
        <v>155</v>
      </c>
      <c r="X940" t="s">
        <v>191</v>
      </c>
      <c r="Z940" t="s">
        <v>160</v>
      </c>
      <c r="AA940">
        <v>2</v>
      </c>
      <c r="AB940" t="s">
        <v>161</v>
      </c>
      <c r="AC940" t="s">
        <v>155</v>
      </c>
      <c r="AD940" t="s">
        <v>162</v>
      </c>
      <c r="AE940" t="s">
        <v>1276</v>
      </c>
      <c r="AF940" t="s">
        <v>1277</v>
      </c>
      <c r="AG940" t="s">
        <v>1278</v>
      </c>
    </row>
    <row r="941" spans="1:34" x14ac:dyDescent="0.25">
      <c r="A941">
        <v>31181</v>
      </c>
      <c r="B941" t="s">
        <v>246</v>
      </c>
      <c r="C941" t="s">
        <v>1</v>
      </c>
      <c r="D941" t="s">
        <v>249</v>
      </c>
      <c r="E941" t="s">
        <v>250</v>
      </c>
      <c r="F941" t="s">
        <v>117</v>
      </c>
      <c r="G941" t="s">
        <v>1378</v>
      </c>
      <c r="H941" s="2">
        <v>2115.75</v>
      </c>
      <c r="I941" s="2">
        <v>2115.75</v>
      </c>
      <c r="J941" s="2">
        <v>2124.14</v>
      </c>
      <c r="K941">
        <v>0</v>
      </c>
      <c r="L941">
        <v>0</v>
      </c>
      <c r="M941">
        <v>0</v>
      </c>
      <c r="N941" s="2">
        <v>2124.14</v>
      </c>
      <c r="O941">
        <v>0</v>
      </c>
      <c r="P941" s="1">
        <v>45649</v>
      </c>
      <c r="Q941" s="1">
        <v>45643</v>
      </c>
      <c r="R941" s="1">
        <v>45747</v>
      </c>
      <c r="S941" s="1">
        <v>45747</v>
      </c>
      <c r="W941" t="s">
        <v>155</v>
      </c>
      <c r="X941" t="s">
        <v>191</v>
      </c>
      <c r="Z941" t="s">
        <v>160</v>
      </c>
      <c r="AA941">
        <v>2</v>
      </c>
      <c r="AB941" t="s">
        <v>161</v>
      </c>
      <c r="AC941" t="s">
        <v>155</v>
      </c>
      <c r="AD941" t="s">
        <v>162</v>
      </c>
      <c r="AE941" t="s">
        <v>1276</v>
      </c>
      <c r="AF941" t="s">
        <v>1277</v>
      </c>
      <c r="AG941" t="s">
        <v>1278</v>
      </c>
    </row>
    <row r="942" spans="1:34" x14ac:dyDescent="0.25">
      <c r="A942">
        <v>31059</v>
      </c>
      <c r="B942" t="s">
        <v>246</v>
      </c>
      <c r="C942" t="s">
        <v>1</v>
      </c>
      <c r="D942" t="s">
        <v>199</v>
      </c>
      <c r="E942" t="s">
        <v>292</v>
      </c>
      <c r="F942" t="s">
        <v>117</v>
      </c>
      <c r="G942" t="s">
        <v>1378</v>
      </c>
      <c r="H942" s="2">
        <v>6683.44</v>
      </c>
      <c r="I942" s="2">
        <v>6683.44</v>
      </c>
      <c r="J942" s="2">
        <v>6709.94</v>
      </c>
      <c r="K942">
        <v>0</v>
      </c>
      <c r="L942">
        <v>0</v>
      </c>
      <c r="M942">
        <v>0</v>
      </c>
      <c r="N942" s="2">
        <v>6709.94</v>
      </c>
      <c r="O942">
        <v>0</v>
      </c>
      <c r="P942" s="1">
        <v>45646</v>
      </c>
      <c r="Q942" s="1">
        <v>45644</v>
      </c>
      <c r="R942" s="1">
        <v>45747</v>
      </c>
      <c r="S942" s="1">
        <v>45747</v>
      </c>
      <c r="W942" t="s">
        <v>155</v>
      </c>
      <c r="X942" t="s">
        <v>191</v>
      </c>
      <c r="Z942" t="s">
        <v>160</v>
      </c>
      <c r="AA942">
        <v>2</v>
      </c>
      <c r="AB942" t="s">
        <v>161</v>
      </c>
      <c r="AC942" t="s">
        <v>155</v>
      </c>
      <c r="AD942" t="s">
        <v>162</v>
      </c>
      <c r="AE942" t="s">
        <v>1276</v>
      </c>
      <c r="AF942" t="s">
        <v>1277</v>
      </c>
      <c r="AG942" t="s">
        <v>1278</v>
      </c>
    </row>
    <row r="943" spans="1:34" x14ac:dyDescent="0.25">
      <c r="A943">
        <v>30926</v>
      </c>
      <c r="B943" t="s">
        <v>246</v>
      </c>
      <c r="C943" t="s">
        <v>1</v>
      </c>
      <c r="D943" t="s">
        <v>284</v>
      </c>
      <c r="E943" t="s">
        <v>367</v>
      </c>
      <c r="F943" t="s">
        <v>117</v>
      </c>
      <c r="G943" t="s">
        <v>1378</v>
      </c>
      <c r="H943">
        <v>4042.26</v>
      </c>
      <c r="I943">
        <v>4042.26</v>
      </c>
      <c r="J943">
        <v>4058.28</v>
      </c>
      <c r="K943">
        <v>0</v>
      </c>
      <c r="L943">
        <v>0</v>
      </c>
      <c r="M943">
        <v>0</v>
      </c>
      <c r="N943">
        <v>4058.28</v>
      </c>
      <c r="O943">
        <v>0</v>
      </c>
      <c r="P943" s="1">
        <v>45644</v>
      </c>
      <c r="Q943" s="1">
        <v>45643</v>
      </c>
      <c r="R943" s="1">
        <v>45747</v>
      </c>
      <c r="S943" s="1">
        <v>45747</v>
      </c>
      <c r="W943" t="s">
        <v>155</v>
      </c>
      <c r="X943" t="s">
        <v>191</v>
      </c>
      <c r="Z943" t="s">
        <v>160</v>
      </c>
      <c r="AA943">
        <v>2</v>
      </c>
      <c r="AB943" t="s">
        <v>161</v>
      </c>
      <c r="AC943" t="s">
        <v>155</v>
      </c>
      <c r="AD943" t="s">
        <v>162</v>
      </c>
      <c r="AE943" t="s">
        <v>1276</v>
      </c>
      <c r="AF943" t="s">
        <v>1277</v>
      </c>
      <c r="AG943" t="s">
        <v>1278</v>
      </c>
    </row>
    <row r="944" spans="1:34" x14ac:dyDescent="0.25">
      <c r="A944">
        <v>31041</v>
      </c>
      <c r="B944" t="s">
        <v>246</v>
      </c>
      <c r="C944" t="s">
        <v>1</v>
      </c>
      <c r="D944" t="s">
        <v>204</v>
      </c>
      <c r="E944" t="s">
        <v>411</v>
      </c>
      <c r="F944" t="s">
        <v>117</v>
      </c>
      <c r="G944" t="s">
        <v>1378</v>
      </c>
      <c r="H944" s="2">
        <v>6576.01</v>
      </c>
      <c r="I944" s="2">
        <v>6576.01</v>
      </c>
      <c r="J944" s="2">
        <v>6602.07</v>
      </c>
      <c r="K944">
        <v>0</v>
      </c>
      <c r="L944">
        <v>0</v>
      </c>
      <c r="M944">
        <v>0</v>
      </c>
      <c r="N944" s="2">
        <v>6602.07</v>
      </c>
      <c r="O944">
        <v>0</v>
      </c>
      <c r="P944" s="1">
        <v>45646</v>
      </c>
      <c r="Q944" s="1">
        <v>45632</v>
      </c>
      <c r="R944" s="1">
        <v>45747</v>
      </c>
      <c r="S944" s="1">
        <v>45747</v>
      </c>
      <c r="W944" t="s">
        <v>155</v>
      </c>
      <c r="X944" t="s">
        <v>191</v>
      </c>
      <c r="Z944" t="s">
        <v>160</v>
      </c>
      <c r="AA944">
        <v>2</v>
      </c>
      <c r="AB944" t="s">
        <v>161</v>
      </c>
      <c r="AC944" t="s">
        <v>155</v>
      </c>
      <c r="AD944" t="s">
        <v>162</v>
      </c>
      <c r="AE944" t="s">
        <v>1276</v>
      </c>
      <c r="AF944" t="s">
        <v>1277</v>
      </c>
      <c r="AG944" t="s">
        <v>1278</v>
      </c>
    </row>
    <row r="945" spans="1:33" x14ac:dyDescent="0.25">
      <c r="A945">
        <v>31158</v>
      </c>
      <c r="B945" t="s">
        <v>246</v>
      </c>
      <c r="C945" t="s">
        <v>1</v>
      </c>
      <c r="D945" t="s">
        <v>203</v>
      </c>
      <c r="E945" t="s">
        <v>395</v>
      </c>
      <c r="F945" t="s">
        <v>117</v>
      </c>
      <c r="G945" t="s">
        <v>1378</v>
      </c>
      <c r="H945" s="2">
        <v>7053.84</v>
      </c>
      <c r="I945" s="2">
        <v>7053.84</v>
      </c>
      <c r="J945" s="2">
        <v>7081.8</v>
      </c>
      <c r="K945">
        <v>0</v>
      </c>
      <c r="L945">
        <v>0</v>
      </c>
      <c r="M945">
        <v>0</v>
      </c>
      <c r="N945" s="2">
        <v>7081.8</v>
      </c>
      <c r="O945">
        <v>0</v>
      </c>
      <c r="P945" s="1">
        <v>45649</v>
      </c>
      <c r="Q945" s="1">
        <v>45641</v>
      </c>
      <c r="R945" s="1">
        <v>45747</v>
      </c>
      <c r="S945" s="1">
        <v>45747</v>
      </c>
      <c r="W945" t="s">
        <v>155</v>
      </c>
      <c r="X945" t="s">
        <v>191</v>
      </c>
      <c r="Z945" t="s">
        <v>160</v>
      </c>
      <c r="AA945">
        <v>2</v>
      </c>
      <c r="AB945" t="s">
        <v>161</v>
      </c>
      <c r="AC945" t="s">
        <v>155</v>
      </c>
      <c r="AD945" t="s">
        <v>162</v>
      </c>
      <c r="AE945" t="s">
        <v>1276</v>
      </c>
      <c r="AF945" t="s">
        <v>1277</v>
      </c>
      <c r="AG945" t="s">
        <v>1278</v>
      </c>
    </row>
    <row r="946" spans="1:33" x14ac:dyDescent="0.25">
      <c r="A946">
        <v>30943</v>
      </c>
      <c r="B946" t="s">
        <v>246</v>
      </c>
      <c r="C946" t="s">
        <v>252</v>
      </c>
      <c r="D946" t="s">
        <v>258</v>
      </c>
      <c r="E946" t="s">
        <v>422</v>
      </c>
      <c r="F946" t="s">
        <v>117</v>
      </c>
      <c r="G946" t="s">
        <v>1378</v>
      </c>
      <c r="H946" s="2">
        <v>3647.97</v>
      </c>
      <c r="I946" s="2">
        <v>3647.97</v>
      </c>
      <c r="J946" s="2">
        <v>3662.43</v>
      </c>
      <c r="K946">
        <v>0</v>
      </c>
      <c r="L946">
        <v>0</v>
      </c>
      <c r="M946">
        <v>0</v>
      </c>
      <c r="N946" s="2">
        <v>3662.43</v>
      </c>
      <c r="O946">
        <v>0</v>
      </c>
      <c r="P946" s="1">
        <v>45645</v>
      </c>
      <c r="Q946" s="1">
        <v>45642</v>
      </c>
      <c r="R946" s="1">
        <v>45747</v>
      </c>
      <c r="S946" s="1">
        <v>45747</v>
      </c>
      <c r="W946" t="s">
        <v>155</v>
      </c>
      <c r="X946" t="s">
        <v>191</v>
      </c>
      <c r="Z946" t="s">
        <v>160</v>
      </c>
      <c r="AA946">
        <v>2</v>
      </c>
      <c r="AB946" t="s">
        <v>161</v>
      </c>
      <c r="AC946" t="s">
        <v>155</v>
      </c>
      <c r="AD946" t="s">
        <v>162</v>
      </c>
      <c r="AE946" t="s">
        <v>1276</v>
      </c>
      <c r="AF946" t="s">
        <v>1277</v>
      </c>
      <c r="AG946" t="s">
        <v>1278</v>
      </c>
    </row>
    <row r="947" spans="1:33" x14ac:dyDescent="0.25">
      <c r="A947">
        <v>30739</v>
      </c>
      <c r="B947" t="s">
        <v>246</v>
      </c>
      <c r="C947" t="s">
        <v>1</v>
      </c>
      <c r="D947" t="s">
        <v>198</v>
      </c>
      <c r="E947" t="s">
        <v>965</v>
      </c>
      <c r="F947" t="s">
        <v>117</v>
      </c>
      <c r="G947" t="s">
        <v>1378</v>
      </c>
      <c r="H947">
        <v>5386.49</v>
      </c>
      <c r="I947">
        <v>5386.49</v>
      </c>
      <c r="J947">
        <v>5407.84</v>
      </c>
      <c r="K947">
        <v>0</v>
      </c>
      <c r="L947">
        <v>0</v>
      </c>
      <c r="M947">
        <v>0</v>
      </c>
      <c r="N947">
        <v>5407.84</v>
      </c>
      <c r="O947">
        <v>0</v>
      </c>
      <c r="P947" s="1">
        <v>45644</v>
      </c>
      <c r="Q947" s="1">
        <v>45642</v>
      </c>
      <c r="R947" s="1">
        <v>45747</v>
      </c>
      <c r="S947" s="1">
        <v>45747</v>
      </c>
      <c r="W947" t="s">
        <v>155</v>
      </c>
      <c r="X947" t="s">
        <v>191</v>
      </c>
      <c r="Z947" t="s">
        <v>160</v>
      </c>
      <c r="AA947">
        <v>2</v>
      </c>
      <c r="AB947" t="s">
        <v>161</v>
      </c>
      <c r="AC947" t="s">
        <v>155</v>
      </c>
      <c r="AD947" t="s">
        <v>162</v>
      </c>
      <c r="AE947" t="s">
        <v>1276</v>
      </c>
      <c r="AF947" t="s">
        <v>1277</v>
      </c>
      <c r="AG947" t="s">
        <v>1278</v>
      </c>
    </row>
    <row r="948" spans="1:33" x14ac:dyDescent="0.25">
      <c r="A948">
        <v>24080</v>
      </c>
      <c r="B948" t="s">
        <v>246</v>
      </c>
      <c r="C948" t="s">
        <v>1</v>
      </c>
      <c r="D948" t="s">
        <v>818</v>
      </c>
      <c r="E948" t="s">
        <v>958</v>
      </c>
      <c r="F948" t="s">
        <v>117</v>
      </c>
      <c r="G948" t="s">
        <v>100</v>
      </c>
      <c r="H948" s="2">
        <v>5000</v>
      </c>
      <c r="I948" s="2">
        <v>5000</v>
      </c>
      <c r="J948" s="2">
        <v>5286.25</v>
      </c>
      <c r="K948">
        <v>0</v>
      </c>
      <c r="L948">
        <v>0</v>
      </c>
      <c r="M948">
        <v>0</v>
      </c>
      <c r="N948" s="2">
        <v>5286.25</v>
      </c>
      <c r="P948" s="1">
        <v>45385</v>
      </c>
      <c r="Q948" s="1">
        <v>45373</v>
      </c>
      <c r="R948" s="1">
        <v>45747</v>
      </c>
      <c r="S948" s="1">
        <v>45747</v>
      </c>
      <c r="W948" t="s">
        <v>155</v>
      </c>
      <c r="X948" t="s">
        <v>191</v>
      </c>
      <c r="Z948" t="s">
        <v>160</v>
      </c>
      <c r="AA948">
        <v>2</v>
      </c>
      <c r="AB948" t="s">
        <v>161</v>
      </c>
      <c r="AC948" t="s">
        <v>155</v>
      </c>
      <c r="AD948" t="s">
        <v>162</v>
      </c>
      <c r="AE948" t="s">
        <v>1276</v>
      </c>
      <c r="AF948" t="s">
        <v>1277</v>
      </c>
      <c r="AG948" t="s">
        <v>1278</v>
      </c>
    </row>
    <row r="949" spans="1:33" x14ac:dyDescent="0.25">
      <c r="A949">
        <v>30715</v>
      </c>
      <c r="B949" t="s">
        <v>246</v>
      </c>
      <c r="C949" t="s">
        <v>1</v>
      </c>
      <c r="D949" t="s">
        <v>818</v>
      </c>
      <c r="E949" t="s">
        <v>958</v>
      </c>
      <c r="F949" t="s">
        <v>117</v>
      </c>
      <c r="G949" t="s">
        <v>1378</v>
      </c>
      <c r="H949" s="2">
        <v>2035.17</v>
      </c>
      <c r="I949" s="2">
        <v>2035.18</v>
      </c>
      <c r="J949" s="2">
        <v>2043.24</v>
      </c>
      <c r="K949">
        <v>0</v>
      </c>
      <c r="L949">
        <v>0</v>
      </c>
      <c r="M949">
        <v>0</v>
      </c>
      <c r="N949" s="2">
        <v>2043.24</v>
      </c>
      <c r="O949">
        <v>0</v>
      </c>
      <c r="P949" s="1">
        <v>45644</v>
      </c>
      <c r="Q949" s="1">
        <v>45644</v>
      </c>
      <c r="R949" s="1">
        <v>45747</v>
      </c>
      <c r="S949" s="1">
        <v>45747</v>
      </c>
      <c r="W949" t="s">
        <v>155</v>
      </c>
      <c r="X949" t="s">
        <v>191</v>
      </c>
      <c r="Z949" t="s">
        <v>160</v>
      </c>
      <c r="AA949">
        <v>2</v>
      </c>
      <c r="AB949" t="s">
        <v>161</v>
      </c>
      <c r="AC949" t="s">
        <v>155</v>
      </c>
      <c r="AD949" t="s">
        <v>162</v>
      </c>
      <c r="AE949" t="s">
        <v>1276</v>
      </c>
      <c r="AF949" t="s">
        <v>1277</v>
      </c>
      <c r="AG949" t="s">
        <v>1278</v>
      </c>
    </row>
    <row r="950" spans="1:33" x14ac:dyDescent="0.25">
      <c r="A950">
        <v>30764</v>
      </c>
      <c r="B950" t="s">
        <v>246</v>
      </c>
      <c r="C950" t="s">
        <v>1</v>
      </c>
      <c r="D950" t="s">
        <v>811</v>
      </c>
      <c r="E950" t="s">
        <v>1352</v>
      </c>
      <c r="F950" t="s">
        <v>117</v>
      </c>
      <c r="G950" t="s">
        <v>1378</v>
      </c>
      <c r="H950" s="2">
        <v>8527.7900000000009</v>
      </c>
      <c r="I950" s="2">
        <v>8527.7900000000009</v>
      </c>
      <c r="J950" s="2">
        <v>8561.59</v>
      </c>
      <c r="K950">
        <v>0</v>
      </c>
      <c r="L950">
        <v>0</v>
      </c>
      <c r="M950">
        <v>0</v>
      </c>
      <c r="N950" s="2">
        <v>8561.59</v>
      </c>
      <c r="O950">
        <v>0</v>
      </c>
      <c r="P950" s="1">
        <v>45644</v>
      </c>
      <c r="Q950" s="1">
        <v>45638</v>
      </c>
      <c r="R950" s="1">
        <v>45747</v>
      </c>
      <c r="S950" s="1">
        <v>45747</v>
      </c>
      <c r="W950" t="s">
        <v>155</v>
      </c>
      <c r="X950" t="s">
        <v>191</v>
      </c>
      <c r="Z950" t="s">
        <v>160</v>
      </c>
      <c r="AA950">
        <v>2</v>
      </c>
      <c r="AB950" t="s">
        <v>1037</v>
      </c>
      <c r="AC950" t="s">
        <v>155</v>
      </c>
      <c r="AD950" t="s">
        <v>162</v>
      </c>
      <c r="AE950" t="s">
        <v>1276</v>
      </c>
      <c r="AF950" t="s">
        <v>1277</v>
      </c>
      <c r="AG950" t="s">
        <v>1278</v>
      </c>
    </row>
    <row r="951" spans="1:33" x14ac:dyDescent="0.25">
      <c r="A951">
        <v>24464</v>
      </c>
      <c r="B951" t="s">
        <v>246</v>
      </c>
      <c r="C951" t="s">
        <v>1</v>
      </c>
      <c r="D951" t="s">
        <v>811</v>
      </c>
      <c r="E951" t="s">
        <v>1352</v>
      </c>
      <c r="F951" t="s">
        <v>117</v>
      </c>
      <c r="G951" t="s">
        <v>102</v>
      </c>
      <c r="H951" s="2">
        <v>4500</v>
      </c>
      <c r="I951" s="2">
        <v>4500</v>
      </c>
      <c r="J951" s="2">
        <v>4751.38</v>
      </c>
      <c r="K951">
        <v>0</v>
      </c>
      <c r="L951">
        <v>0</v>
      </c>
      <c r="M951">
        <v>0</v>
      </c>
      <c r="N951" s="2">
        <v>4751.38</v>
      </c>
      <c r="P951" s="1">
        <v>45400</v>
      </c>
      <c r="Q951" s="1">
        <v>45397</v>
      </c>
      <c r="R951" s="1">
        <v>45747</v>
      </c>
      <c r="S951" s="1">
        <v>45747</v>
      </c>
      <c r="W951" t="s">
        <v>155</v>
      </c>
      <c r="X951" t="s">
        <v>191</v>
      </c>
      <c r="Z951" t="s">
        <v>160</v>
      </c>
      <c r="AA951">
        <v>2</v>
      </c>
      <c r="AB951" t="s">
        <v>1037</v>
      </c>
      <c r="AC951" t="s">
        <v>155</v>
      </c>
      <c r="AD951" t="s">
        <v>162</v>
      </c>
      <c r="AE951" t="s">
        <v>1276</v>
      </c>
      <c r="AF951" t="s">
        <v>1277</v>
      </c>
      <c r="AG951" t="s">
        <v>1278</v>
      </c>
    </row>
    <row r="952" spans="1:33" x14ac:dyDescent="0.25">
      <c r="A952">
        <v>24204</v>
      </c>
      <c r="B952" t="s">
        <v>246</v>
      </c>
      <c r="C952" t="s">
        <v>1</v>
      </c>
      <c r="D952" t="s">
        <v>775</v>
      </c>
      <c r="E952" t="s">
        <v>966</v>
      </c>
      <c r="F952" t="s">
        <v>117</v>
      </c>
      <c r="G952" t="s">
        <v>100</v>
      </c>
      <c r="H952" s="2">
        <v>5000</v>
      </c>
      <c r="I952" s="2">
        <v>5000</v>
      </c>
      <c r="J952" s="2">
        <v>5286.25</v>
      </c>
      <c r="K952">
        <v>0</v>
      </c>
      <c r="L952">
        <v>0</v>
      </c>
      <c r="M952">
        <v>0</v>
      </c>
      <c r="N952" s="2">
        <v>5286.25</v>
      </c>
      <c r="P952" s="1">
        <v>45383</v>
      </c>
      <c r="Q952" s="1">
        <v>45381</v>
      </c>
      <c r="R952" s="1">
        <v>45747</v>
      </c>
      <c r="S952" s="1">
        <v>45747</v>
      </c>
      <c r="W952" t="s">
        <v>155</v>
      </c>
      <c r="X952" t="s">
        <v>191</v>
      </c>
      <c r="Z952" t="s">
        <v>160</v>
      </c>
      <c r="AA952">
        <v>2</v>
      </c>
      <c r="AB952" t="s">
        <v>161</v>
      </c>
      <c r="AC952" t="s">
        <v>155</v>
      </c>
      <c r="AD952" t="s">
        <v>162</v>
      </c>
      <c r="AE952" t="s">
        <v>1276</v>
      </c>
      <c r="AF952" t="s">
        <v>1277</v>
      </c>
      <c r="AG952" t="s">
        <v>1278</v>
      </c>
    </row>
    <row r="953" spans="1:33" x14ac:dyDescent="0.25">
      <c r="A953">
        <v>30732</v>
      </c>
      <c r="B953" t="s">
        <v>246</v>
      </c>
      <c r="C953" t="s">
        <v>252</v>
      </c>
      <c r="D953" t="s">
        <v>738</v>
      </c>
      <c r="E953" t="s">
        <v>964</v>
      </c>
      <c r="F953" t="s">
        <v>117</v>
      </c>
      <c r="G953" t="s">
        <v>1378</v>
      </c>
      <c r="H953" s="2">
        <v>2454.1799999999998</v>
      </c>
      <c r="I953" s="2">
        <v>2454.1799999999998</v>
      </c>
      <c r="J953" s="2">
        <v>2463.9</v>
      </c>
      <c r="K953">
        <v>0</v>
      </c>
      <c r="L953">
        <v>0</v>
      </c>
      <c r="M953">
        <v>0</v>
      </c>
      <c r="N953" s="2">
        <v>2463.9</v>
      </c>
      <c r="O953">
        <v>0</v>
      </c>
      <c r="P953" s="1">
        <v>45644</v>
      </c>
      <c r="Q953" s="1">
        <v>45636</v>
      </c>
      <c r="R953" s="1">
        <v>45747</v>
      </c>
      <c r="S953" s="1">
        <v>45747</v>
      </c>
      <c r="W953" t="s">
        <v>155</v>
      </c>
      <c r="X953" t="s">
        <v>191</v>
      </c>
      <c r="Z953" t="s">
        <v>160</v>
      </c>
      <c r="AA953">
        <v>2</v>
      </c>
      <c r="AB953" t="s">
        <v>1037</v>
      </c>
      <c r="AC953" t="s">
        <v>155</v>
      </c>
      <c r="AD953" t="s">
        <v>162</v>
      </c>
      <c r="AE953" t="s">
        <v>1276</v>
      </c>
      <c r="AF953" t="s">
        <v>1277</v>
      </c>
      <c r="AG953" t="s">
        <v>1278</v>
      </c>
    </row>
    <row r="954" spans="1:33" x14ac:dyDescent="0.25">
      <c r="A954">
        <v>30954</v>
      </c>
      <c r="B954" t="s">
        <v>246</v>
      </c>
      <c r="C954" t="s">
        <v>252</v>
      </c>
      <c r="D954" t="s">
        <v>724</v>
      </c>
      <c r="E954" t="s">
        <v>953</v>
      </c>
      <c r="F954" t="s">
        <v>117</v>
      </c>
      <c r="G954" t="s">
        <v>1378</v>
      </c>
      <c r="H954" s="2">
        <v>2015.85</v>
      </c>
      <c r="I954" s="2">
        <v>2015.85</v>
      </c>
      <c r="J954" s="2">
        <v>2023.84</v>
      </c>
      <c r="K954">
        <v>0</v>
      </c>
      <c r="L954">
        <v>0</v>
      </c>
      <c r="M954">
        <v>0</v>
      </c>
      <c r="N954" s="2">
        <v>2023.84</v>
      </c>
      <c r="O954">
        <v>0</v>
      </c>
      <c r="P954" s="1">
        <v>45645</v>
      </c>
      <c r="Q954" s="1">
        <v>45642</v>
      </c>
      <c r="R954" s="1">
        <v>45747</v>
      </c>
      <c r="S954" s="1">
        <v>45747</v>
      </c>
      <c r="W954" t="s">
        <v>155</v>
      </c>
      <c r="X954" t="s">
        <v>191</v>
      </c>
      <c r="Z954" t="s">
        <v>160</v>
      </c>
      <c r="AA954">
        <v>2</v>
      </c>
      <c r="AB954" t="s">
        <v>161</v>
      </c>
      <c r="AC954" t="s">
        <v>155</v>
      </c>
      <c r="AD954" t="s">
        <v>162</v>
      </c>
      <c r="AE954" t="s">
        <v>1276</v>
      </c>
      <c r="AF954" t="s">
        <v>1277</v>
      </c>
      <c r="AG954" t="s">
        <v>1278</v>
      </c>
    </row>
    <row r="955" spans="1:33" x14ac:dyDescent="0.25">
      <c r="A955">
        <v>31164</v>
      </c>
      <c r="B955" t="s">
        <v>246</v>
      </c>
      <c r="C955" t="s">
        <v>1</v>
      </c>
      <c r="D955" t="s">
        <v>833</v>
      </c>
      <c r="E955" t="s">
        <v>928</v>
      </c>
      <c r="F955" t="s">
        <v>117</v>
      </c>
      <c r="G955" t="s">
        <v>1378</v>
      </c>
      <c r="H955" s="2">
        <v>6178.77</v>
      </c>
      <c r="I955" s="2">
        <v>6178.78</v>
      </c>
      <c r="J955" s="2">
        <v>6203.27</v>
      </c>
      <c r="K955">
        <v>0</v>
      </c>
      <c r="L955">
        <v>0</v>
      </c>
      <c r="M955">
        <v>0</v>
      </c>
      <c r="N955" s="2">
        <v>6203.27</v>
      </c>
      <c r="O955">
        <v>0</v>
      </c>
      <c r="P955" s="1">
        <v>45649</v>
      </c>
      <c r="Q955" s="1">
        <v>45640</v>
      </c>
      <c r="R955" s="1">
        <v>45747</v>
      </c>
      <c r="S955" s="1">
        <v>45747</v>
      </c>
      <c r="W955" t="s">
        <v>155</v>
      </c>
      <c r="X955" t="s">
        <v>191</v>
      </c>
      <c r="Z955" t="s">
        <v>160</v>
      </c>
      <c r="AA955">
        <v>2</v>
      </c>
      <c r="AB955" t="s">
        <v>161</v>
      </c>
      <c r="AC955" t="s">
        <v>155</v>
      </c>
      <c r="AD955" t="s">
        <v>162</v>
      </c>
      <c r="AE955" t="s">
        <v>1276</v>
      </c>
      <c r="AF955" t="s">
        <v>1277</v>
      </c>
      <c r="AG955" t="s">
        <v>1278</v>
      </c>
    </row>
    <row r="956" spans="1:33" x14ac:dyDescent="0.25">
      <c r="A956">
        <v>31011</v>
      </c>
      <c r="B956" t="s">
        <v>246</v>
      </c>
      <c r="C956" t="s">
        <v>1</v>
      </c>
      <c r="D956" t="s">
        <v>831</v>
      </c>
      <c r="E956" t="s">
        <v>954</v>
      </c>
      <c r="F956" t="s">
        <v>117</v>
      </c>
      <c r="G956" t="s">
        <v>1378</v>
      </c>
      <c r="H956" s="2">
        <v>9341.39</v>
      </c>
      <c r="I956" s="2">
        <v>9341.39</v>
      </c>
      <c r="J956" s="2">
        <v>9378.41</v>
      </c>
      <c r="K956">
        <v>0</v>
      </c>
      <c r="L956">
        <v>0</v>
      </c>
      <c r="M956">
        <v>0</v>
      </c>
      <c r="N956" s="2">
        <v>9378.41</v>
      </c>
      <c r="O956">
        <v>0</v>
      </c>
      <c r="P956" s="1">
        <v>45645</v>
      </c>
      <c r="Q956" s="1">
        <v>45643</v>
      </c>
      <c r="R956" s="1">
        <v>45747</v>
      </c>
      <c r="S956" s="1">
        <v>45747</v>
      </c>
      <c r="W956" t="s">
        <v>155</v>
      </c>
      <c r="X956" t="s">
        <v>191</v>
      </c>
      <c r="Z956" t="s">
        <v>160</v>
      </c>
      <c r="AA956">
        <v>2</v>
      </c>
      <c r="AB956" t="s">
        <v>161</v>
      </c>
      <c r="AC956" t="s">
        <v>155</v>
      </c>
      <c r="AD956" t="s">
        <v>162</v>
      </c>
      <c r="AE956" t="s">
        <v>1276</v>
      </c>
      <c r="AF956" t="s">
        <v>1277</v>
      </c>
      <c r="AG956" t="s">
        <v>1278</v>
      </c>
    </row>
    <row r="957" spans="1:33" x14ac:dyDescent="0.25">
      <c r="A957">
        <v>30534</v>
      </c>
      <c r="B957" t="s">
        <v>246</v>
      </c>
      <c r="C957" t="s">
        <v>1</v>
      </c>
      <c r="D957" t="s">
        <v>197</v>
      </c>
      <c r="E957" t="s">
        <v>669</v>
      </c>
      <c r="F957" t="s">
        <v>117</v>
      </c>
      <c r="G957" t="s">
        <v>1378</v>
      </c>
      <c r="H957" s="2">
        <v>20872.25</v>
      </c>
      <c r="I957" s="2">
        <v>20872.25</v>
      </c>
      <c r="J957" s="2">
        <v>20954.98</v>
      </c>
      <c r="K957">
        <v>0</v>
      </c>
      <c r="L957">
        <v>0</v>
      </c>
      <c r="M957">
        <v>0</v>
      </c>
      <c r="N957" s="2">
        <v>20954.98</v>
      </c>
      <c r="O957">
        <v>0</v>
      </c>
      <c r="P957" s="1">
        <v>45637</v>
      </c>
      <c r="Q957" s="1">
        <v>45637</v>
      </c>
      <c r="R957" s="1">
        <v>45747</v>
      </c>
      <c r="S957" s="1">
        <v>45747</v>
      </c>
      <c r="W957" t="s">
        <v>155</v>
      </c>
      <c r="X957" t="s">
        <v>191</v>
      </c>
      <c r="Z957" t="s">
        <v>160</v>
      </c>
      <c r="AA957">
        <v>2</v>
      </c>
      <c r="AB957" t="s">
        <v>161</v>
      </c>
      <c r="AC957" t="s">
        <v>155</v>
      </c>
      <c r="AD957" t="s">
        <v>162</v>
      </c>
      <c r="AE957" t="s">
        <v>1276</v>
      </c>
      <c r="AF957" t="s">
        <v>1277</v>
      </c>
      <c r="AG957" t="s">
        <v>1278</v>
      </c>
    </row>
    <row r="958" spans="1:33" x14ac:dyDescent="0.25">
      <c r="A958">
        <v>30913</v>
      </c>
      <c r="B958" t="s">
        <v>246</v>
      </c>
      <c r="C958" t="s">
        <v>1</v>
      </c>
      <c r="D958" t="s">
        <v>285</v>
      </c>
      <c r="E958" t="s">
        <v>615</v>
      </c>
      <c r="F958" t="s">
        <v>117</v>
      </c>
      <c r="G958" t="s">
        <v>1378</v>
      </c>
      <c r="H958" s="2">
        <v>2165.25</v>
      </c>
      <c r="I958" s="2">
        <v>2165.25</v>
      </c>
      <c r="J958" s="2">
        <v>2173.83</v>
      </c>
      <c r="K958">
        <v>0</v>
      </c>
      <c r="L958">
        <v>0</v>
      </c>
      <c r="M958">
        <v>0</v>
      </c>
      <c r="N958" s="2">
        <v>2173.83</v>
      </c>
      <c r="O958">
        <v>0</v>
      </c>
      <c r="P958" s="1">
        <v>45644</v>
      </c>
      <c r="Q958" s="1">
        <v>45642</v>
      </c>
      <c r="R958" s="1">
        <v>45747</v>
      </c>
      <c r="S958" s="1">
        <v>45747</v>
      </c>
      <c r="W958" t="s">
        <v>155</v>
      </c>
      <c r="X958" t="s">
        <v>191</v>
      </c>
      <c r="Z958" t="s">
        <v>160</v>
      </c>
      <c r="AA958">
        <v>2</v>
      </c>
      <c r="AB958" t="s">
        <v>161</v>
      </c>
      <c r="AC958" t="s">
        <v>155</v>
      </c>
      <c r="AD958" t="s">
        <v>162</v>
      </c>
      <c r="AE958" t="s">
        <v>1276</v>
      </c>
      <c r="AF958" t="s">
        <v>1277</v>
      </c>
      <c r="AG958" t="s">
        <v>1278</v>
      </c>
    </row>
    <row r="959" spans="1:33" x14ac:dyDescent="0.25">
      <c r="A959">
        <v>30987</v>
      </c>
      <c r="B959" t="s">
        <v>246</v>
      </c>
      <c r="C959" t="s">
        <v>1</v>
      </c>
      <c r="D959" t="s">
        <v>826</v>
      </c>
      <c r="E959" t="s">
        <v>881</v>
      </c>
      <c r="F959" t="s">
        <v>117</v>
      </c>
      <c r="G959" t="s">
        <v>1378</v>
      </c>
      <c r="H959" s="2">
        <v>6689.9</v>
      </c>
      <c r="I959" s="2">
        <v>6689.9</v>
      </c>
      <c r="J959" s="2">
        <v>6716.42</v>
      </c>
      <c r="K959">
        <v>0</v>
      </c>
      <c r="L959">
        <v>0</v>
      </c>
      <c r="M959">
        <v>0</v>
      </c>
      <c r="N959" s="2">
        <v>6716.42</v>
      </c>
      <c r="O959">
        <v>0</v>
      </c>
      <c r="P959" s="1">
        <v>45645</v>
      </c>
      <c r="Q959" s="1">
        <v>45642</v>
      </c>
      <c r="R959" s="1">
        <v>45747</v>
      </c>
      <c r="S959" s="1">
        <v>45747</v>
      </c>
      <c r="W959" t="s">
        <v>155</v>
      </c>
      <c r="X959" t="s">
        <v>191</v>
      </c>
      <c r="Z959" t="s">
        <v>160</v>
      </c>
      <c r="AA959">
        <v>2</v>
      </c>
      <c r="AB959" t="s">
        <v>161</v>
      </c>
      <c r="AC959" t="s">
        <v>155</v>
      </c>
      <c r="AD959" t="s">
        <v>162</v>
      </c>
      <c r="AE959" t="s">
        <v>1276</v>
      </c>
      <c r="AF959" t="s">
        <v>1277</v>
      </c>
      <c r="AG959" t="s">
        <v>1278</v>
      </c>
    </row>
    <row r="960" spans="1:33" x14ac:dyDescent="0.25">
      <c r="A960">
        <v>30539</v>
      </c>
      <c r="B960" t="s">
        <v>246</v>
      </c>
      <c r="C960" t="s">
        <v>1</v>
      </c>
      <c r="D960" t="s">
        <v>788</v>
      </c>
      <c r="E960" t="s">
        <v>1329</v>
      </c>
      <c r="F960" t="s">
        <v>117</v>
      </c>
      <c r="G960" t="s">
        <v>1378</v>
      </c>
      <c r="H960" s="2">
        <v>1067.4000000000001</v>
      </c>
      <c r="I960" s="2">
        <v>1067.4000000000001</v>
      </c>
      <c r="J960" s="2">
        <v>1071.6300000000001</v>
      </c>
      <c r="K960">
        <v>0</v>
      </c>
      <c r="L960">
        <v>0</v>
      </c>
      <c r="M960">
        <v>0</v>
      </c>
      <c r="N960" s="2">
        <v>1071.6300000000001</v>
      </c>
      <c r="O960">
        <v>0</v>
      </c>
      <c r="P960" s="1">
        <v>45637</v>
      </c>
      <c r="Q960" s="1">
        <v>45637</v>
      </c>
      <c r="R960" s="1">
        <v>45747</v>
      </c>
      <c r="S960" s="1">
        <v>45747</v>
      </c>
      <c r="W960" t="s">
        <v>155</v>
      </c>
      <c r="X960" t="s">
        <v>191</v>
      </c>
      <c r="Z960" t="s">
        <v>160</v>
      </c>
      <c r="AA960">
        <v>2</v>
      </c>
      <c r="AB960" t="s">
        <v>1037</v>
      </c>
      <c r="AC960" t="s">
        <v>155</v>
      </c>
      <c r="AD960" t="s">
        <v>162</v>
      </c>
      <c r="AE960" t="s">
        <v>1276</v>
      </c>
      <c r="AF960" t="s">
        <v>1277</v>
      </c>
      <c r="AG960" t="s">
        <v>1278</v>
      </c>
    </row>
    <row r="961" spans="1:34" x14ac:dyDescent="0.25">
      <c r="A961">
        <v>30852</v>
      </c>
      <c r="B961" t="s">
        <v>246</v>
      </c>
      <c r="C961" t="s">
        <v>1</v>
      </c>
      <c r="D961" t="s">
        <v>802</v>
      </c>
      <c r="E961" t="s">
        <v>1032</v>
      </c>
      <c r="F961" t="s">
        <v>117</v>
      </c>
      <c r="G961" t="s">
        <v>1378</v>
      </c>
      <c r="H961" s="2">
        <v>5017.05</v>
      </c>
      <c r="I961" s="2">
        <v>5017.05</v>
      </c>
      <c r="J961" s="2">
        <v>5036.9399999999996</v>
      </c>
      <c r="K961">
        <v>0</v>
      </c>
      <c r="L961">
        <v>0</v>
      </c>
      <c r="M961">
        <v>0</v>
      </c>
      <c r="N961" s="2">
        <v>5036.9399999999996</v>
      </c>
      <c r="O961">
        <v>0</v>
      </c>
      <c r="P961" s="1">
        <v>45644</v>
      </c>
      <c r="Q961" s="1">
        <v>45642</v>
      </c>
      <c r="R961" s="1">
        <v>45747</v>
      </c>
      <c r="S961" s="1">
        <v>45747</v>
      </c>
      <c r="W961" t="s">
        <v>155</v>
      </c>
      <c r="X961" t="s">
        <v>191</v>
      </c>
      <c r="Z961" t="s">
        <v>160</v>
      </c>
      <c r="AA961">
        <v>2</v>
      </c>
      <c r="AB961" t="s">
        <v>1037</v>
      </c>
      <c r="AC961" t="s">
        <v>155</v>
      </c>
      <c r="AD961" t="s">
        <v>162</v>
      </c>
      <c r="AE961" t="s">
        <v>1276</v>
      </c>
      <c r="AF961" t="s">
        <v>1277</v>
      </c>
      <c r="AG961" t="s">
        <v>1278</v>
      </c>
    </row>
    <row r="962" spans="1:34" x14ac:dyDescent="0.25">
      <c r="A962">
        <v>31152</v>
      </c>
      <c r="B962" t="s">
        <v>246</v>
      </c>
      <c r="C962" t="s">
        <v>1</v>
      </c>
      <c r="D962" t="s">
        <v>804</v>
      </c>
      <c r="E962" t="s">
        <v>1030</v>
      </c>
      <c r="F962" t="s">
        <v>117</v>
      </c>
      <c r="G962" t="s">
        <v>1378</v>
      </c>
      <c r="H962" s="2">
        <v>2017.7</v>
      </c>
      <c r="I962" s="2">
        <v>2017.7</v>
      </c>
      <c r="J962" s="2">
        <v>2025.7</v>
      </c>
      <c r="K962">
        <v>0</v>
      </c>
      <c r="L962">
        <v>0</v>
      </c>
      <c r="M962">
        <v>0</v>
      </c>
      <c r="N962" s="2">
        <v>2025.7</v>
      </c>
      <c r="O962">
        <v>0</v>
      </c>
      <c r="P962" s="1">
        <v>45649</v>
      </c>
      <c r="Q962" s="1">
        <v>45642</v>
      </c>
      <c r="R962" s="1">
        <v>45747</v>
      </c>
      <c r="S962" s="1">
        <v>45747</v>
      </c>
      <c r="W962" t="s">
        <v>155</v>
      </c>
      <c r="X962" t="s">
        <v>191</v>
      </c>
      <c r="Z962" t="s">
        <v>160</v>
      </c>
      <c r="AA962">
        <v>2</v>
      </c>
      <c r="AB962" t="s">
        <v>1037</v>
      </c>
      <c r="AC962" t="s">
        <v>155</v>
      </c>
      <c r="AD962" t="s">
        <v>162</v>
      </c>
      <c r="AE962" t="s">
        <v>1276</v>
      </c>
      <c r="AF962" t="s">
        <v>1277</v>
      </c>
      <c r="AG962" t="s">
        <v>1278</v>
      </c>
    </row>
    <row r="963" spans="1:34" x14ac:dyDescent="0.25">
      <c r="A963">
        <v>31004</v>
      </c>
      <c r="B963" t="s">
        <v>246</v>
      </c>
      <c r="C963" t="s">
        <v>1</v>
      </c>
      <c r="D963" t="s">
        <v>830</v>
      </c>
      <c r="E963" t="s">
        <v>1029</v>
      </c>
      <c r="F963" t="s">
        <v>117</v>
      </c>
      <c r="G963" t="s">
        <v>1378</v>
      </c>
      <c r="H963" s="2">
        <v>2128.4</v>
      </c>
      <c r="I963" s="2">
        <v>2128.4</v>
      </c>
      <c r="J963" s="2">
        <v>2136.84</v>
      </c>
      <c r="K963">
        <v>0</v>
      </c>
      <c r="L963">
        <v>0</v>
      </c>
      <c r="M963">
        <v>0</v>
      </c>
      <c r="N963" s="2">
        <v>2136.84</v>
      </c>
      <c r="O963">
        <v>0</v>
      </c>
      <c r="P963" s="1">
        <v>45645</v>
      </c>
      <c r="Q963" s="1">
        <v>45641</v>
      </c>
      <c r="R963" s="1">
        <v>45747</v>
      </c>
      <c r="S963" s="1">
        <v>45747</v>
      </c>
      <c r="W963" t="s">
        <v>155</v>
      </c>
      <c r="X963" t="s">
        <v>191</v>
      </c>
      <c r="Z963" t="s">
        <v>160</v>
      </c>
      <c r="AA963">
        <v>2</v>
      </c>
      <c r="AB963" t="s">
        <v>1037</v>
      </c>
      <c r="AC963" t="s">
        <v>155</v>
      </c>
      <c r="AD963" t="s">
        <v>162</v>
      </c>
      <c r="AE963" t="s">
        <v>1276</v>
      </c>
      <c r="AF963" t="s">
        <v>1277</v>
      </c>
      <c r="AG963" t="s">
        <v>1278</v>
      </c>
    </row>
    <row r="964" spans="1:34" x14ac:dyDescent="0.25">
      <c r="A964">
        <v>30903</v>
      </c>
      <c r="B964" t="s">
        <v>246</v>
      </c>
      <c r="C964" t="s">
        <v>252</v>
      </c>
      <c r="D964" t="s">
        <v>730</v>
      </c>
      <c r="E964" t="s">
        <v>1035</v>
      </c>
      <c r="F964" t="s">
        <v>117</v>
      </c>
      <c r="G964" t="s">
        <v>1378</v>
      </c>
      <c r="H964" s="2">
        <v>2055.64</v>
      </c>
      <c r="I964" s="2">
        <v>2055.64</v>
      </c>
      <c r="J964" s="2">
        <v>2063.79</v>
      </c>
      <c r="K964">
        <v>0</v>
      </c>
      <c r="L964">
        <v>0</v>
      </c>
      <c r="M964">
        <v>0</v>
      </c>
      <c r="N964" s="2">
        <v>2063.79</v>
      </c>
      <c r="O964">
        <v>0</v>
      </c>
      <c r="P964" s="1">
        <v>45644</v>
      </c>
      <c r="Q964" s="1">
        <v>45636</v>
      </c>
      <c r="R964" s="1">
        <v>45747</v>
      </c>
      <c r="S964" s="1">
        <v>45747</v>
      </c>
      <c r="W964" t="s">
        <v>155</v>
      </c>
      <c r="X964" t="s">
        <v>191</v>
      </c>
      <c r="Z964" t="s">
        <v>160</v>
      </c>
      <c r="AA964">
        <v>2</v>
      </c>
      <c r="AB964" t="s">
        <v>1037</v>
      </c>
      <c r="AC964" t="s">
        <v>155</v>
      </c>
      <c r="AD964" t="s">
        <v>162</v>
      </c>
      <c r="AE964" t="s">
        <v>1276</v>
      </c>
      <c r="AF964" t="s">
        <v>1277</v>
      </c>
      <c r="AG964" t="s">
        <v>1278</v>
      </c>
    </row>
    <row r="965" spans="1:34" x14ac:dyDescent="0.25">
      <c r="A965">
        <v>30970</v>
      </c>
      <c r="B965" t="s">
        <v>246</v>
      </c>
      <c r="C965" t="s">
        <v>1</v>
      </c>
      <c r="D965" t="s">
        <v>200</v>
      </c>
      <c r="E965" t="s">
        <v>1150</v>
      </c>
      <c r="F965" t="s">
        <v>117</v>
      </c>
      <c r="G965" t="s">
        <v>1378</v>
      </c>
      <c r="H965" s="2">
        <v>2531.75</v>
      </c>
      <c r="I965" s="2">
        <v>2531.75</v>
      </c>
      <c r="J965" s="2">
        <v>2559.09</v>
      </c>
      <c r="K965">
        <v>0</v>
      </c>
      <c r="L965">
        <v>0</v>
      </c>
      <c r="M965">
        <v>0</v>
      </c>
      <c r="N965" s="2">
        <v>2559.09</v>
      </c>
      <c r="O965">
        <v>0</v>
      </c>
      <c r="P965" s="1">
        <v>45645</v>
      </c>
      <c r="Q965" s="1">
        <v>45625</v>
      </c>
      <c r="R965" s="1">
        <v>45747</v>
      </c>
      <c r="S965" s="1">
        <v>45747</v>
      </c>
      <c r="W965" t="s">
        <v>155</v>
      </c>
      <c r="X965" t="s">
        <v>191</v>
      </c>
      <c r="Z965" t="s">
        <v>160</v>
      </c>
      <c r="AA965">
        <v>2</v>
      </c>
      <c r="AB965" t="s">
        <v>1037</v>
      </c>
      <c r="AC965" t="s">
        <v>155</v>
      </c>
      <c r="AD965" t="s">
        <v>162</v>
      </c>
      <c r="AE965" t="s">
        <v>1276</v>
      </c>
      <c r="AF965" t="s">
        <v>1277</v>
      </c>
      <c r="AG965" t="s">
        <v>1278</v>
      </c>
    </row>
    <row r="966" spans="1:34" x14ac:dyDescent="0.25">
      <c r="A966">
        <v>30483</v>
      </c>
      <c r="B966" t="s">
        <v>246</v>
      </c>
      <c r="C966" t="s">
        <v>1</v>
      </c>
      <c r="D966" t="s">
        <v>715</v>
      </c>
      <c r="E966" t="s">
        <v>1206</v>
      </c>
      <c r="F966" t="s">
        <v>117</v>
      </c>
      <c r="G966" t="s">
        <v>1378</v>
      </c>
      <c r="H966" s="2">
        <v>6562.5</v>
      </c>
      <c r="I966" s="2">
        <v>6562.5</v>
      </c>
      <c r="J966" s="2">
        <v>6588.51</v>
      </c>
      <c r="K966">
        <v>0</v>
      </c>
      <c r="L966">
        <v>0</v>
      </c>
      <c r="M966">
        <v>0</v>
      </c>
      <c r="N966" s="2">
        <v>6588.51</v>
      </c>
      <c r="O966">
        <v>0</v>
      </c>
      <c r="P966" s="1">
        <v>45637</v>
      </c>
      <c r="Q966" s="1">
        <v>45637</v>
      </c>
      <c r="R966" s="1">
        <v>45747</v>
      </c>
      <c r="S966" s="1">
        <v>45747</v>
      </c>
      <c r="W966" t="s">
        <v>155</v>
      </c>
      <c r="X966" t="s">
        <v>191</v>
      </c>
      <c r="Z966" t="s">
        <v>160</v>
      </c>
      <c r="AA966">
        <v>2</v>
      </c>
      <c r="AB966" t="s">
        <v>1037</v>
      </c>
      <c r="AC966" t="s">
        <v>155</v>
      </c>
      <c r="AD966" t="s">
        <v>162</v>
      </c>
      <c r="AE966" t="s">
        <v>1276</v>
      </c>
      <c r="AF966" t="s">
        <v>1277</v>
      </c>
      <c r="AG966" t="s">
        <v>1278</v>
      </c>
    </row>
    <row r="967" spans="1:34" x14ac:dyDescent="0.25">
      <c r="A967">
        <v>25388</v>
      </c>
      <c r="B967" t="s">
        <v>246</v>
      </c>
      <c r="C967" t="s">
        <v>1</v>
      </c>
      <c r="D967" t="s">
        <v>200</v>
      </c>
      <c r="E967" t="s">
        <v>1150</v>
      </c>
      <c r="F967" t="s">
        <v>117</v>
      </c>
      <c r="G967" t="s">
        <v>99</v>
      </c>
      <c r="H967" s="2">
        <v>5000</v>
      </c>
      <c r="I967" s="2">
        <v>5000</v>
      </c>
      <c r="J967" s="2">
        <v>5237.59</v>
      </c>
      <c r="K967">
        <v>0</v>
      </c>
      <c r="L967">
        <v>0</v>
      </c>
      <c r="M967">
        <v>0</v>
      </c>
      <c r="N967" s="2">
        <v>5237.59</v>
      </c>
      <c r="P967" s="1">
        <v>45470</v>
      </c>
      <c r="Q967" s="1">
        <v>45461</v>
      </c>
      <c r="R967" s="1">
        <v>45747</v>
      </c>
      <c r="S967" s="1">
        <v>45747</v>
      </c>
      <c r="W967" t="s">
        <v>155</v>
      </c>
      <c r="X967" t="s">
        <v>191</v>
      </c>
      <c r="Z967" t="s">
        <v>160</v>
      </c>
      <c r="AA967">
        <v>2</v>
      </c>
      <c r="AB967" t="s">
        <v>1037</v>
      </c>
      <c r="AC967" t="s">
        <v>155</v>
      </c>
      <c r="AD967" t="s">
        <v>162</v>
      </c>
      <c r="AE967" t="s">
        <v>1276</v>
      </c>
      <c r="AF967" t="s">
        <v>1277</v>
      </c>
      <c r="AG967" t="s">
        <v>1278</v>
      </c>
    </row>
    <row r="968" spans="1:34" x14ac:dyDescent="0.25">
      <c r="A968">
        <v>30886</v>
      </c>
      <c r="B968" t="s">
        <v>246</v>
      </c>
      <c r="C968" t="s">
        <v>1</v>
      </c>
      <c r="D968" t="s">
        <v>789</v>
      </c>
      <c r="E968" t="s">
        <v>1210</v>
      </c>
      <c r="F968" t="s">
        <v>117</v>
      </c>
      <c r="G968" t="s">
        <v>1378</v>
      </c>
      <c r="H968" s="2">
        <v>7338.31</v>
      </c>
      <c r="I968" s="2">
        <v>7338.31</v>
      </c>
      <c r="J968" s="2">
        <v>7367.4</v>
      </c>
      <c r="K968">
        <v>0</v>
      </c>
      <c r="L968">
        <v>0</v>
      </c>
      <c r="M968">
        <v>0</v>
      </c>
      <c r="N968" s="2">
        <v>7367.4</v>
      </c>
      <c r="O968">
        <v>0</v>
      </c>
      <c r="P968" s="1">
        <v>45644</v>
      </c>
      <c r="Q968" s="1">
        <v>45639</v>
      </c>
      <c r="R968" s="1">
        <v>45747</v>
      </c>
      <c r="S968" s="1">
        <v>45747</v>
      </c>
      <c r="W968" t="s">
        <v>155</v>
      </c>
      <c r="X968" t="s">
        <v>191</v>
      </c>
      <c r="Z968" t="s">
        <v>160</v>
      </c>
      <c r="AA968">
        <v>2</v>
      </c>
      <c r="AB968" t="s">
        <v>1037</v>
      </c>
      <c r="AC968" t="s">
        <v>155</v>
      </c>
      <c r="AD968" t="s">
        <v>162</v>
      </c>
      <c r="AE968" t="s">
        <v>1276</v>
      </c>
      <c r="AF968" t="s">
        <v>1277</v>
      </c>
      <c r="AG968" t="s">
        <v>1278</v>
      </c>
    </row>
    <row r="969" spans="1:34" x14ac:dyDescent="0.25">
      <c r="A969">
        <v>29825</v>
      </c>
      <c r="B969" t="s">
        <v>246</v>
      </c>
      <c r="C969" t="s">
        <v>1</v>
      </c>
      <c r="D969" t="s">
        <v>788</v>
      </c>
      <c r="E969" t="s">
        <v>1329</v>
      </c>
      <c r="F969" t="s">
        <v>117</v>
      </c>
      <c r="G969" t="s">
        <v>96</v>
      </c>
      <c r="H969" s="2">
        <v>1650</v>
      </c>
      <c r="I969" s="2">
        <v>1650</v>
      </c>
      <c r="J969" s="2">
        <v>1667.82</v>
      </c>
      <c r="K969">
        <v>0</v>
      </c>
      <c r="L969">
        <v>0</v>
      </c>
      <c r="M969">
        <v>0</v>
      </c>
      <c r="N969" s="2">
        <v>1667.82</v>
      </c>
      <c r="P969" s="1">
        <v>45613</v>
      </c>
      <c r="Q969" s="1">
        <v>45608</v>
      </c>
      <c r="R969" s="1">
        <v>45757</v>
      </c>
      <c r="S969" s="1">
        <v>45757</v>
      </c>
      <c r="W969" t="s">
        <v>155</v>
      </c>
      <c r="X969" t="s">
        <v>191</v>
      </c>
      <c r="Z969" t="s">
        <v>160</v>
      </c>
      <c r="AA969">
        <v>2</v>
      </c>
      <c r="AB969" t="s">
        <v>1037</v>
      </c>
      <c r="AC969" t="s">
        <v>155</v>
      </c>
      <c r="AD969" t="s">
        <v>162</v>
      </c>
      <c r="AE969" t="s">
        <v>1276</v>
      </c>
      <c r="AF969" t="s">
        <v>1277</v>
      </c>
      <c r="AG969" t="s">
        <v>1278</v>
      </c>
    </row>
    <row r="970" spans="1:34" x14ac:dyDescent="0.25">
      <c r="A970">
        <v>22543</v>
      </c>
      <c r="B970" t="s">
        <v>246</v>
      </c>
      <c r="C970" t="s">
        <v>252</v>
      </c>
      <c r="D970" t="s">
        <v>733</v>
      </c>
      <c r="E970" t="s">
        <v>885</v>
      </c>
      <c r="F970" t="s">
        <v>117</v>
      </c>
      <c r="G970" t="s">
        <v>106</v>
      </c>
      <c r="H970" s="2">
        <v>3500</v>
      </c>
      <c r="I970" s="2">
        <v>3500</v>
      </c>
      <c r="J970" s="2">
        <v>3721.74</v>
      </c>
      <c r="K970">
        <v>0</v>
      </c>
      <c r="L970">
        <v>0</v>
      </c>
      <c r="M970">
        <v>0</v>
      </c>
      <c r="N970" s="2">
        <v>3721.74</v>
      </c>
      <c r="P970" s="1">
        <v>45314</v>
      </c>
      <c r="Q970" s="1">
        <v>45301</v>
      </c>
      <c r="R970" s="1">
        <v>45757</v>
      </c>
      <c r="S970" s="1">
        <v>45757</v>
      </c>
      <c r="W970" t="s">
        <v>155</v>
      </c>
      <c r="X970" t="s">
        <v>191</v>
      </c>
      <c r="Z970" t="s">
        <v>160</v>
      </c>
      <c r="AA970">
        <v>2</v>
      </c>
      <c r="AB970" t="s">
        <v>161</v>
      </c>
      <c r="AC970" t="s">
        <v>155</v>
      </c>
      <c r="AD970" t="s">
        <v>162</v>
      </c>
      <c r="AE970" t="s">
        <v>1276</v>
      </c>
      <c r="AF970" t="s">
        <v>1277</v>
      </c>
      <c r="AG970" t="s">
        <v>1278</v>
      </c>
    </row>
    <row r="971" spans="1:34" x14ac:dyDescent="0.25">
      <c r="A971">
        <v>20726</v>
      </c>
      <c r="B971" t="s">
        <v>246</v>
      </c>
      <c r="C971" t="s">
        <v>1</v>
      </c>
      <c r="D971" t="s">
        <v>289</v>
      </c>
      <c r="E971" t="s">
        <v>688</v>
      </c>
      <c r="F971" t="s">
        <v>117</v>
      </c>
      <c r="G971" t="s">
        <v>106</v>
      </c>
      <c r="H971" s="2">
        <v>5000</v>
      </c>
      <c r="I971" s="2">
        <v>5000</v>
      </c>
      <c r="J971" s="2">
        <v>5349.18</v>
      </c>
      <c r="K971">
        <v>0</v>
      </c>
      <c r="L971">
        <v>0</v>
      </c>
      <c r="M971">
        <v>0</v>
      </c>
      <c r="N971" s="2">
        <v>5349.18</v>
      </c>
      <c r="P971" s="1">
        <v>45240</v>
      </c>
      <c r="Q971" s="1">
        <v>45230</v>
      </c>
      <c r="R971" s="1">
        <v>45757</v>
      </c>
      <c r="S971" s="1">
        <v>45757</v>
      </c>
      <c r="W971" t="s">
        <v>155</v>
      </c>
      <c r="X971" t="s">
        <v>191</v>
      </c>
      <c r="Z971" t="s">
        <v>160</v>
      </c>
      <c r="AA971">
        <v>2</v>
      </c>
      <c r="AB971" t="s">
        <v>161</v>
      </c>
      <c r="AC971" t="s">
        <v>155</v>
      </c>
      <c r="AD971" t="s">
        <v>162</v>
      </c>
      <c r="AE971" t="s">
        <v>1276</v>
      </c>
      <c r="AF971" t="s">
        <v>1277</v>
      </c>
      <c r="AG971" t="s">
        <v>1278</v>
      </c>
    </row>
    <row r="972" spans="1:34" x14ac:dyDescent="0.25">
      <c r="A972">
        <v>24101</v>
      </c>
      <c r="B972" t="s">
        <v>246</v>
      </c>
      <c r="C972" t="s">
        <v>1</v>
      </c>
      <c r="D972" t="s">
        <v>796</v>
      </c>
      <c r="E972" t="s">
        <v>960</v>
      </c>
      <c r="F972" t="s">
        <v>117</v>
      </c>
      <c r="G972" t="s">
        <v>208</v>
      </c>
      <c r="H972" s="2">
        <v>18500</v>
      </c>
      <c r="I972" s="2">
        <v>18500</v>
      </c>
      <c r="J972" s="2">
        <v>19559.14</v>
      </c>
      <c r="K972">
        <v>0</v>
      </c>
      <c r="L972">
        <v>0</v>
      </c>
      <c r="M972">
        <v>0</v>
      </c>
      <c r="N972" s="2">
        <v>19559.14</v>
      </c>
      <c r="O972">
        <v>0</v>
      </c>
      <c r="P972" s="1">
        <v>45394</v>
      </c>
      <c r="Q972" s="1">
        <v>45366</v>
      </c>
      <c r="R972" s="1">
        <v>45757</v>
      </c>
      <c r="S972" s="1">
        <v>45757</v>
      </c>
      <c r="W972" t="s">
        <v>155</v>
      </c>
      <c r="X972" t="s">
        <v>191</v>
      </c>
      <c r="Z972" t="s">
        <v>160</v>
      </c>
      <c r="AA972">
        <v>2</v>
      </c>
      <c r="AB972" t="s">
        <v>161</v>
      </c>
      <c r="AC972" t="s">
        <v>155</v>
      </c>
      <c r="AD972" t="s">
        <v>162</v>
      </c>
      <c r="AE972" t="s">
        <v>1276</v>
      </c>
      <c r="AF972" t="s">
        <v>1277</v>
      </c>
      <c r="AG972" t="s">
        <v>1278</v>
      </c>
      <c r="AH972" t="s">
        <v>191</v>
      </c>
    </row>
    <row r="973" spans="1:34" x14ac:dyDescent="0.25">
      <c r="A973">
        <v>24112</v>
      </c>
      <c r="B973" t="s">
        <v>246</v>
      </c>
      <c r="C973" t="s">
        <v>1</v>
      </c>
      <c r="D973" t="s">
        <v>796</v>
      </c>
      <c r="E973" t="s">
        <v>960</v>
      </c>
      <c r="F973" t="s">
        <v>117</v>
      </c>
      <c r="G973" t="s">
        <v>100</v>
      </c>
      <c r="H973" s="2">
        <v>6200</v>
      </c>
      <c r="I973" s="2">
        <v>6200</v>
      </c>
      <c r="J973" s="2">
        <v>6554.96</v>
      </c>
      <c r="K973">
        <v>0</v>
      </c>
      <c r="L973">
        <v>0</v>
      </c>
      <c r="M973">
        <v>0</v>
      </c>
      <c r="N973" s="2">
        <v>6554.96</v>
      </c>
      <c r="P973" s="1">
        <v>45394</v>
      </c>
      <c r="Q973" s="1">
        <v>45366</v>
      </c>
      <c r="R973" s="1">
        <v>45757</v>
      </c>
      <c r="S973" s="1">
        <v>45757</v>
      </c>
      <c r="W973" t="s">
        <v>155</v>
      </c>
      <c r="X973" t="s">
        <v>191</v>
      </c>
      <c r="Z973" t="s">
        <v>160</v>
      </c>
      <c r="AA973">
        <v>2</v>
      </c>
      <c r="AB973" t="s">
        <v>161</v>
      </c>
      <c r="AC973" t="s">
        <v>155</v>
      </c>
      <c r="AD973" t="s">
        <v>162</v>
      </c>
      <c r="AE973" t="s">
        <v>1276</v>
      </c>
      <c r="AF973" t="s">
        <v>1277</v>
      </c>
      <c r="AG973" t="s">
        <v>1278</v>
      </c>
    </row>
    <row r="974" spans="1:34" x14ac:dyDescent="0.25">
      <c r="A974">
        <v>17300</v>
      </c>
      <c r="B974" t="s">
        <v>246</v>
      </c>
      <c r="C974" t="s">
        <v>1</v>
      </c>
      <c r="D974" t="s">
        <v>196</v>
      </c>
      <c r="E974" t="s">
        <v>435</v>
      </c>
      <c r="F974" t="s">
        <v>117</v>
      </c>
      <c r="G974" t="s">
        <v>107</v>
      </c>
      <c r="H974" s="2">
        <v>5000</v>
      </c>
      <c r="I974" s="2">
        <v>5000</v>
      </c>
      <c r="J974" s="2">
        <v>5363.47</v>
      </c>
      <c r="K974">
        <v>0</v>
      </c>
      <c r="L974">
        <v>0</v>
      </c>
      <c r="M974">
        <v>0</v>
      </c>
      <c r="N974" s="2">
        <v>5363.47</v>
      </c>
      <c r="P974" s="1">
        <v>45154</v>
      </c>
      <c r="Q974" s="1">
        <v>45145</v>
      </c>
      <c r="R974" s="1">
        <v>45757</v>
      </c>
      <c r="S974" s="1">
        <v>45757</v>
      </c>
      <c r="W974" t="s">
        <v>155</v>
      </c>
      <c r="X974" t="s">
        <v>191</v>
      </c>
      <c r="Z974" t="s">
        <v>160</v>
      </c>
      <c r="AA974">
        <v>2</v>
      </c>
      <c r="AB974" t="s">
        <v>161</v>
      </c>
      <c r="AC974" t="s">
        <v>155</v>
      </c>
      <c r="AD974" t="s">
        <v>162</v>
      </c>
      <c r="AE974" t="s">
        <v>1276</v>
      </c>
      <c r="AF974" t="s">
        <v>1277</v>
      </c>
      <c r="AG974" t="s">
        <v>1278</v>
      </c>
    </row>
    <row r="975" spans="1:34" x14ac:dyDescent="0.25">
      <c r="A975">
        <v>17599</v>
      </c>
      <c r="B975" t="s">
        <v>246</v>
      </c>
      <c r="C975" t="s">
        <v>1</v>
      </c>
      <c r="D975" t="s">
        <v>195</v>
      </c>
      <c r="E975" t="s">
        <v>596</v>
      </c>
      <c r="F975" t="s">
        <v>117</v>
      </c>
      <c r="G975" t="s">
        <v>108</v>
      </c>
      <c r="H975" s="2">
        <v>5000</v>
      </c>
      <c r="I975" s="2">
        <v>5000</v>
      </c>
      <c r="J975" s="2">
        <v>5363.47</v>
      </c>
      <c r="K975">
        <v>0</v>
      </c>
      <c r="L975">
        <v>0</v>
      </c>
      <c r="M975">
        <v>0</v>
      </c>
      <c r="N975" s="2">
        <v>5363.47</v>
      </c>
      <c r="P975" s="1">
        <v>45173</v>
      </c>
      <c r="Q975" s="1">
        <v>45168</v>
      </c>
      <c r="R975" s="1">
        <v>45757</v>
      </c>
      <c r="S975" s="1">
        <v>45757</v>
      </c>
      <c r="W975" t="s">
        <v>155</v>
      </c>
      <c r="X975" t="s">
        <v>191</v>
      </c>
      <c r="Z975" t="s">
        <v>160</v>
      </c>
      <c r="AA975">
        <v>2</v>
      </c>
      <c r="AB975" t="s">
        <v>161</v>
      </c>
      <c r="AC975" t="s">
        <v>155</v>
      </c>
      <c r="AD975" t="s">
        <v>162</v>
      </c>
      <c r="AE975" t="s">
        <v>1276</v>
      </c>
      <c r="AF975" t="s">
        <v>1277</v>
      </c>
      <c r="AG975" t="s">
        <v>1278</v>
      </c>
    </row>
    <row r="976" spans="1:34" x14ac:dyDescent="0.25">
      <c r="A976">
        <v>17256</v>
      </c>
      <c r="B976" t="s">
        <v>246</v>
      </c>
      <c r="C976" t="s">
        <v>252</v>
      </c>
      <c r="D976" t="s">
        <v>258</v>
      </c>
      <c r="E976" t="s">
        <v>422</v>
      </c>
      <c r="F976" t="s">
        <v>117</v>
      </c>
      <c r="G976" t="s">
        <v>108</v>
      </c>
      <c r="H976" s="2">
        <v>1800</v>
      </c>
      <c r="I976" s="2">
        <v>1800</v>
      </c>
      <c r="J976" s="2">
        <v>1930.85</v>
      </c>
      <c r="K976">
        <v>0</v>
      </c>
      <c r="L976">
        <v>0</v>
      </c>
      <c r="M976">
        <v>0</v>
      </c>
      <c r="N976" s="2">
        <v>1930.85</v>
      </c>
      <c r="P976" s="1">
        <v>45148</v>
      </c>
      <c r="Q976" s="1">
        <v>45140</v>
      </c>
      <c r="R976" s="1">
        <v>45757</v>
      </c>
      <c r="S976" s="1">
        <v>45757</v>
      </c>
      <c r="W976" t="s">
        <v>155</v>
      </c>
      <c r="X976" t="s">
        <v>191</v>
      </c>
      <c r="Z976" t="s">
        <v>160</v>
      </c>
      <c r="AA976">
        <v>2</v>
      </c>
      <c r="AB976" t="s">
        <v>161</v>
      </c>
      <c r="AC976" t="s">
        <v>155</v>
      </c>
      <c r="AD976" t="s">
        <v>162</v>
      </c>
      <c r="AE976" t="s">
        <v>1276</v>
      </c>
      <c r="AF976" t="s">
        <v>1277</v>
      </c>
      <c r="AG976" t="s">
        <v>1278</v>
      </c>
    </row>
    <row r="977" spans="1:34" x14ac:dyDescent="0.25">
      <c r="A977">
        <v>16180</v>
      </c>
      <c r="B977" t="s">
        <v>246</v>
      </c>
      <c r="C977" t="s">
        <v>252</v>
      </c>
      <c r="D977" t="s">
        <v>259</v>
      </c>
      <c r="E977" t="s">
        <v>260</v>
      </c>
      <c r="F977" t="s">
        <v>117</v>
      </c>
      <c r="G977" t="s">
        <v>111</v>
      </c>
      <c r="H977" s="2">
        <v>1290</v>
      </c>
      <c r="I977" s="2">
        <v>1290</v>
      </c>
      <c r="J977" s="2">
        <v>1403.91</v>
      </c>
      <c r="K977">
        <v>0</v>
      </c>
      <c r="L977">
        <v>0</v>
      </c>
      <c r="M977">
        <v>0</v>
      </c>
      <c r="N977" s="2">
        <v>1403.91</v>
      </c>
      <c r="P977" s="1">
        <v>45063</v>
      </c>
      <c r="Q977" s="1">
        <v>45054</v>
      </c>
      <c r="R977" s="1">
        <v>45757</v>
      </c>
      <c r="S977" s="1">
        <v>45757</v>
      </c>
      <c r="W977" t="s">
        <v>155</v>
      </c>
      <c r="X977" t="s">
        <v>191</v>
      </c>
      <c r="Z977" t="s">
        <v>160</v>
      </c>
      <c r="AA977">
        <v>2</v>
      </c>
      <c r="AB977" t="s">
        <v>161</v>
      </c>
      <c r="AC977" t="s">
        <v>155</v>
      </c>
      <c r="AD977" t="s">
        <v>162</v>
      </c>
      <c r="AE977" t="s">
        <v>1276</v>
      </c>
      <c r="AF977" t="s">
        <v>1277</v>
      </c>
      <c r="AG977" t="s">
        <v>1278</v>
      </c>
    </row>
    <row r="978" spans="1:34" x14ac:dyDescent="0.25">
      <c r="A978">
        <v>16610</v>
      </c>
      <c r="B978" t="s">
        <v>246</v>
      </c>
      <c r="C978" t="s">
        <v>1</v>
      </c>
      <c r="D978" t="s">
        <v>201</v>
      </c>
      <c r="E978" t="s">
        <v>290</v>
      </c>
      <c r="F978" t="s">
        <v>117</v>
      </c>
      <c r="G978" t="s">
        <v>213</v>
      </c>
      <c r="H978" s="2">
        <v>1000</v>
      </c>
      <c r="I978" s="2">
        <v>1000</v>
      </c>
      <c r="J978" s="2">
        <v>1088.3</v>
      </c>
      <c r="K978">
        <v>0</v>
      </c>
      <c r="L978">
        <v>0</v>
      </c>
      <c r="M978">
        <v>0</v>
      </c>
      <c r="N978" s="2">
        <v>1088.3</v>
      </c>
      <c r="P978" s="1">
        <v>45083</v>
      </c>
      <c r="Q978" s="1">
        <v>45062</v>
      </c>
      <c r="R978" s="1">
        <v>45757</v>
      </c>
      <c r="S978" s="1">
        <v>45757</v>
      </c>
      <c r="W978" t="s">
        <v>155</v>
      </c>
      <c r="X978" t="s">
        <v>191</v>
      </c>
      <c r="Z978" t="s">
        <v>160</v>
      </c>
      <c r="AA978">
        <v>2</v>
      </c>
      <c r="AB978" t="s">
        <v>161</v>
      </c>
      <c r="AC978" t="s">
        <v>155</v>
      </c>
      <c r="AD978" t="s">
        <v>162</v>
      </c>
      <c r="AE978" t="s">
        <v>1276</v>
      </c>
      <c r="AF978" t="s">
        <v>1277</v>
      </c>
      <c r="AG978" t="s">
        <v>1278</v>
      </c>
    </row>
    <row r="979" spans="1:34" x14ac:dyDescent="0.25">
      <c r="A979">
        <v>16086</v>
      </c>
      <c r="B979" t="s">
        <v>246</v>
      </c>
      <c r="C979" t="s">
        <v>1</v>
      </c>
      <c r="D979" t="s">
        <v>249</v>
      </c>
      <c r="E979" t="s">
        <v>250</v>
      </c>
      <c r="F979" t="s">
        <v>117</v>
      </c>
      <c r="G979" t="s">
        <v>111</v>
      </c>
      <c r="H979" s="2">
        <v>2400</v>
      </c>
      <c r="I979" s="2">
        <v>2400</v>
      </c>
      <c r="J979" s="2">
        <v>2611.92</v>
      </c>
      <c r="K979">
        <v>0</v>
      </c>
      <c r="L979">
        <v>0</v>
      </c>
      <c r="M979">
        <v>0</v>
      </c>
      <c r="N979" s="2">
        <v>2611.92</v>
      </c>
      <c r="P979" s="1">
        <v>45056</v>
      </c>
      <c r="Q979" s="1">
        <v>45052</v>
      </c>
      <c r="R979" s="1">
        <v>45757</v>
      </c>
      <c r="S979" s="1">
        <v>45757</v>
      </c>
      <c r="W979" t="s">
        <v>155</v>
      </c>
      <c r="X979" t="s">
        <v>191</v>
      </c>
      <c r="Z979" t="s">
        <v>160</v>
      </c>
      <c r="AA979">
        <v>2</v>
      </c>
      <c r="AB979" t="s">
        <v>161</v>
      </c>
      <c r="AC979" t="s">
        <v>155</v>
      </c>
      <c r="AD979" t="s">
        <v>162</v>
      </c>
      <c r="AE979" t="s">
        <v>1276</v>
      </c>
      <c r="AF979" t="s">
        <v>1277</v>
      </c>
      <c r="AG979" t="s">
        <v>1278</v>
      </c>
    </row>
    <row r="980" spans="1:34" x14ac:dyDescent="0.25">
      <c r="A980">
        <v>16287</v>
      </c>
      <c r="B980" t="s">
        <v>246</v>
      </c>
      <c r="C980" t="s">
        <v>1</v>
      </c>
      <c r="D980" t="s">
        <v>199</v>
      </c>
      <c r="E980" t="s">
        <v>292</v>
      </c>
      <c r="F980" t="s">
        <v>117</v>
      </c>
      <c r="G980" t="s">
        <v>213</v>
      </c>
      <c r="H980" s="2">
        <v>3000</v>
      </c>
      <c r="I980" s="2">
        <v>3000</v>
      </c>
      <c r="J980" s="2">
        <v>3264.9</v>
      </c>
      <c r="K980">
        <v>0</v>
      </c>
      <c r="L980">
        <v>0</v>
      </c>
      <c r="M980">
        <v>0</v>
      </c>
      <c r="N980" s="2">
        <v>3264.9</v>
      </c>
      <c r="P980" s="1">
        <v>45077</v>
      </c>
      <c r="Q980" s="1">
        <v>45062</v>
      </c>
      <c r="R980" s="1">
        <v>45762</v>
      </c>
      <c r="S980" s="1">
        <v>45762</v>
      </c>
      <c r="W980" t="s">
        <v>155</v>
      </c>
      <c r="X980" t="s">
        <v>191</v>
      </c>
      <c r="Z980" t="s">
        <v>160</v>
      </c>
      <c r="AA980">
        <v>2</v>
      </c>
      <c r="AB980" t="s">
        <v>161</v>
      </c>
      <c r="AC980" t="s">
        <v>155</v>
      </c>
      <c r="AD980" t="s">
        <v>162</v>
      </c>
      <c r="AE980" t="s">
        <v>1276</v>
      </c>
      <c r="AF980" t="s">
        <v>1277</v>
      </c>
      <c r="AG980" t="s">
        <v>1278</v>
      </c>
    </row>
    <row r="981" spans="1:34" x14ac:dyDescent="0.25">
      <c r="A981">
        <v>29776</v>
      </c>
      <c r="B981" t="s">
        <v>246</v>
      </c>
      <c r="C981" t="s">
        <v>1</v>
      </c>
      <c r="D981" t="s">
        <v>807</v>
      </c>
      <c r="E981" t="s">
        <v>1327</v>
      </c>
      <c r="F981" t="s">
        <v>117</v>
      </c>
      <c r="G981" t="s">
        <v>93</v>
      </c>
      <c r="H981" s="2">
        <v>4000</v>
      </c>
      <c r="I981" s="2">
        <v>4000</v>
      </c>
      <c r="J981" s="2">
        <v>4043.2</v>
      </c>
      <c r="K981">
        <v>0</v>
      </c>
      <c r="L981">
        <v>0</v>
      </c>
      <c r="M981">
        <v>0</v>
      </c>
      <c r="N981" s="2">
        <v>4043.2</v>
      </c>
      <c r="P981" s="1">
        <v>45624</v>
      </c>
      <c r="Q981" s="1">
        <v>45603</v>
      </c>
      <c r="R981" s="1">
        <v>45762</v>
      </c>
      <c r="S981" s="1">
        <v>45762</v>
      </c>
      <c r="W981" t="s">
        <v>155</v>
      </c>
      <c r="X981" t="s">
        <v>191</v>
      </c>
      <c r="Z981" t="s">
        <v>160</v>
      </c>
      <c r="AA981">
        <v>2</v>
      </c>
      <c r="AB981" t="s">
        <v>1037</v>
      </c>
      <c r="AC981" t="s">
        <v>155</v>
      </c>
      <c r="AD981" t="s">
        <v>162</v>
      </c>
      <c r="AE981" t="s">
        <v>1276</v>
      </c>
      <c r="AF981" t="s">
        <v>1277</v>
      </c>
      <c r="AG981" t="s">
        <v>1278</v>
      </c>
    </row>
    <row r="982" spans="1:34" x14ac:dyDescent="0.25">
      <c r="A982">
        <v>25020</v>
      </c>
      <c r="B982" t="s">
        <v>246</v>
      </c>
      <c r="C982" t="s">
        <v>1</v>
      </c>
      <c r="D982" t="s">
        <v>790</v>
      </c>
      <c r="E982" t="s">
        <v>1115</v>
      </c>
      <c r="F982" t="s">
        <v>117</v>
      </c>
      <c r="G982" t="s">
        <v>102</v>
      </c>
      <c r="H982" s="2">
        <v>5000</v>
      </c>
      <c r="I982" s="2">
        <v>5000</v>
      </c>
      <c r="J982" s="2">
        <v>5264.6</v>
      </c>
      <c r="K982">
        <v>0</v>
      </c>
      <c r="L982">
        <v>0</v>
      </c>
      <c r="M982">
        <v>0</v>
      </c>
      <c r="N982" s="2">
        <v>5264.6</v>
      </c>
      <c r="P982" s="1">
        <v>45435</v>
      </c>
      <c r="Q982" s="1">
        <v>45423</v>
      </c>
      <c r="R982" s="1">
        <v>45762</v>
      </c>
      <c r="S982" s="1">
        <v>45762</v>
      </c>
      <c r="W982" t="s">
        <v>155</v>
      </c>
      <c r="X982" t="s">
        <v>191</v>
      </c>
      <c r="Z982" t="s">
        <v>160</v>
      </c>
      <c r="AA982">
        <v>2</v>
      </c>
      <c r="AB982" t="s">
        <v>1037</v>
      </c>
      <c r="AC982" t="s">
        <v>155</v>
      </c>
      <c r="AD982" t="s">
        <v>162</v>
      </c>
      <c r="AE982" t="s">
        <v>1276</v>
      </c>
      <c r="AF982" t="s">
        <v>1277</v>
      </c>
      <c r="AG982" t="s">
        <v>1278</v>
      </c>
    </row>
    <row r="983" spans="1:34" x14ac:dyDescent="0.25">
      <c r="A983">
        <v>25365</v>
      </c>
      <c r="B983" t="s">
        <v>246</v>
      </c>
      <c r="C983" t="s">
        <v>252</v>
      </c>
      <c r="D983" t="s">
        <v>731</v>
      </c>
      <c r="E983" t="s">
        <v>1152</v>
      </c>
      <c r="F983" t="s">
        <v>117</v>
      </c>
      <c r="G983" t="s">
        <v>101</v>
      </c>
      <c r="H983" s="2">
        <v>800</v>
      </c>
      <c r="I983" s="2">
        <v>800</v>
      </c>
      <c r="J983" s="2">
        <v>838.01</v>
      </c>
      <c r="K983">
        <v>0</v>
      </c>
      <c r="L983">
        <v>0</v>
      </c>
      <c r="M983">
        <v>0</v>
      </c>
      <c r="N983" s="2">
        <v>838.01</v>
      </c>
      <c r="P983" s="1">
        <v>45474</v>
      </c>
      <c r="Q983" s="1">
        <v>45460</v>
      </c>
      <c r="R983" s="1">
        <v>45767</v>
      </c>
      <c r="S983" s="1">
        <v>45767</v>
      </c>
      <c r="W983" t="s">
        <v>155</v>
      </c>
      <c r="X983" t="s">
        <v>191</v>
      </c>
      <c r="Z983" t="s">
        <v>160</v>
      </c>
      <c r="AA983">
        <v>2</v>
      </c>
      <c r="AB983" t="s">
        <v>1037</v>
      </c>
      <c r="AC983" t="s">
        <v>155</v>
      </c>
      <c r="AD983" t="s">
        <v>162</v>
      </c>
      <c r="AE983" t="s">
        <v>1276</v>
      </c>
      <c r="AF983" t="s">
        <v>1277</v>
      </c>
      <c r="AG983" t="s">
        <v>1278</v>
      </c>
    </row>
    <row r="984" spans="1:34" x14ac:dyDescent="0.25">
      <c r="A984">
        <v>28928</v>
      </c>
      <c r="B984" t="s">
        <v>246</v>
      </c>
      <c r="C984" t="s">
        <v>1</v>
      </c>
      <c r="D984" t="s">
        <v>803</v>
      </c>
      <c r="E984" t="s">
        <v>1261</v>
      </c>
      <c r="F984" t="s">
        <v>117</v>
      </c>
      <c r="G984" t="s">
        <v>92</v>
      </c>
      <c r="H984" s="2">
        <v>4000</v>
      </c>
      <c r="I984" s="2">
        <v>4000</v>
      </c>
      <c r="J984" s="2">
        <v>4095.16</v>
      </c>
      <c r="K984">
        <v>0</v>
      </c>
      <c r="L984">
        <v>0</v>
      </c>
      <c r="M984">
        <v>0</v>
      </c>
      <c r="N984" s="2">
        <v>4095.16</v>
      </c>
      <c r="P984" s="1">
        <v>45555</v>
      </c>
      <c r="Q984" s="1">
        <v>45554</v>
      </c>
      <c r="R984" s="1">
        <v>45767</v>
      </c>
      <c r="S984" s="1">
        <v>45767</v>
      </c>
      <c r="W984" t="s">
        <v>155</v>
      </c>
      <c r="X984" t="s">
        <v>191</v>
      </c>
      <c r="Z984" t="s">
        <v>160</v>
      </c>
      <c r="AA984">
        <v>2</v>
      </c>
      <c r="AB984" t="s">
        <v>1037</v>
      </c>
      <c r="AC984" t="s">
        <v>155</v>
      </c>
      <c r="AD984" t="s">
        <v>162</v>
      </c>
      <c r="AE984" t="s">
        <v>1276</v>
      </c>
      <c r="AF984" t="s">
        <v>1277</v>
      </c>
      <c r="AG984" t="s">
        <v>1278</v>
      </c>
    </row>
    <row r="985" spans="1:34" x14ac:dyDescent="0.25">
      <c r="A985">
        <v>25426</v>
      </c>
      <c r="B985" t="s">
        <v>246</v>
      </c>
      <c r="C985" t="s">
        <v>252</v>
      </c>
      <c r="D985" t="s">
        <v>735</v>
      </c>
      <c r="E985" t="s">
        <v>1151</v>
      </c>
      <c r="F985" t="s">
        <v>117</v>
      </c>
      <c r="G985" t="s">
        <v>101</v>
      </c>
      <c r="H985" s="2">
        <v>800</v>
      </c>
      <c r="I985" s="2">
        <v>800</v>
      </c>
      <c r="J985" s="2">
        <v>838.01</v>
      </c>
      <c r="K985">
        <v>0</v>
      </c>
      <c r="L985">
        <v>0</v>
      </c>
      <c r="M985">
        <v>0</v>
      </c>
      <c r="N985" s="2">
        <v>838.01</v>
      </c>
      <c r="P985" s="1">
        <v>45476</v>
      </c>
      <c r="Q985" s="1">
        <v>45468</v>
      </c>
      <c r="R985" s="1">
        <v>45767</v>
      </c>
      <c r="S985" s="1">
        <v>45767</v>
      </c>
      <c r="W985" t="s">
        <v>155</v>
      </c>
      <c r="X985" t="s">
        <v>191</v>
      </c>
      <c r="Z985" t="s">
        <v>160</v>
      </c>
      <c r="AA985">
        <v>2</v>
      </c>
      <c r="AB985" t="s">
        <v>1037</v>
      </c>
      <c r="AC985" t="s">
        <v>155</v>
      </c>
      <c r="AD985" t="s">
        <v>162</v>
      </c>
      <c r="AE985" t="s">
        <v>1276</v>
      </c>
      <c r="AF985" t="s">
        <v>1277</v>
      </c>
      <c r="AG985" t="s">
        <v>1278</v>
      </c>
    </row>
    <row r="986" spans="1:34" x14ac:dyDescent="0.25">
      <c r="A986">
        <v>25466</v>
      </c>
      <c r="B986" t="s">
        <v>246</v>
      </c>
      <c r="C986" t="s">
        <v>1</v>
      </c>
      <c r="D986" t="s">
        <v>839</v>
      </c>
      <c r="E986" t="s">
        <v>1148</v>
      </c>
      <c r="F986" t="s">
        <v>117</v>
      </c>
      <c r="G986" t="s">
        <v>98</v>
      </c>
      <c r="H986" s="2">
        <v>6600</v>
      </c>
      <c r="I986" s="2">
        <v>6600</v>
      </c>
      <c r="J986" s="2">
        <v>6913.62</v>
      </c>
      <c r="K986">
        <v>0</v>
      </c>
      <c r="L986">
        <v>0</v>
      </c>
      <c r="M986">
        <v>0</v>
      </c>
      <c r="N986" s="2">
        <v>6913.62</v>
      </c>
      <c r="P986" s="1">
        <v>45476</v>
      </c>
      <c r="Q986" s="1">
        <v>45469</v>
      </c>
      <c r="R986" s="1">
        <v>45767</v>
      </c>
      <c r="S986" s="1">
        <v>45767</v>
      </c>
      <c r="W986" t="s">
        <v>155</v>
      </c>
      <c r="X986" t="s">
        <v>191</v>
      </c>
      <c r="Z986" t="s">
        <v>160</v>
      </c>
      <c r="AA986">
        <v>2</v>
      </c>
      <c r="AB986" t="s">
        <v>1037</v>
      </c>
      <c r="AC986" t="s">
        <v>155</v>
      </c>
      <c r="AD986" t="s">
        <v>162</v>
      </c>
      <c r="AE986" t="s">
        <v>1276</v>
      </c>
      <c r="AF986" t="s">
        <v>1277</v>
      </c>
      <c r="AG986" t="s">
        <v>1278</v>
      </c>
    </row>
    <row r="987" spans="1:34" x14ac:dyDescent="0.25">
      <c r="A987">
        <v>25457</v>
      </c>
      <c r="B987" t="s">
        <v>246</v>
      </c>
      <c r="C987" t="s">
        <v>1</v>
      </c>
      <c r="D987" t="s">
        <v>839</v>
      </c>
      <c r="E987" t="s">
        <v>1148</v>
      </c>
      <c r="F987" t="s">
        <v>117</v>
      </c>
      <c r="G987" t="s">
        <v>208</v>
      </c>
      <c r="H987" s="2">
        <v>20000</v>
      </c>
      <c r="I987" s="2">
        <v>20000</v>
      </c>
      <c r="J987" s="2">
        <v>20950.36</v>
      </c>
      <c r="K987">
        <v>0</v>
      </c>
      <c r="L987">
        <v>0</v>
      </c>
      <c r="M987">
        <v>0</v>
      </c>
      <c r="N987" s="2">
        <v>20950.36</v>
      </c>
      <c r="O987">
        <v>0</v>
      </c>
      <c r="P987" s="1">
        <v>45476</v>
      </c>
      <c r="Q987" s="1">
        <v>45469</v>
      </c>
      <c r="R987" s="1">
        <v>45767</v>
      </c>
      <c r="S987" s="1">
        <v>45767</v>
      </c>
      <c r="W987" t="s">
        <v>155</v>
      </c>
      <c r="X987" t="s">
        <v>191</v>
      </c>
      <c r="Z987" t="s">
        <v>160</v>
      </c>
      <c r="AA987">
        <v>2</v>
      </c>
      <c r="AB987" t="s">
        <v>1037</v>
      </c>
      <c r="AC987" t="s">
        <v>155</v>
      </c>
      <c r="AD987" t="s">
        <v>162</v>
      </c>
      <c r="AE987" t="s">
        <v>1276</v>
      </c>
      <c r="AF987" t="s">
        <v>1277</v>
      </c>
      <c r="AG987" t="s">
        <v>1278</v>
      </c>
      <c r="AH987" t="s">
        <v>191</v>
      </c>
    </row>
    <row r="988" spans="1:34" x14ac:dyDescent="0.25">
      <c r="A988">
        <v>18125</v>
      </c>
      <c r="B988" t="s">
        <v>246</v>
      </c>
      <c r="C988" t="s">
        <v>1</v>
      </c>
      <c r="D988" t="s">
        <v>198</v>
      </c>
      <c r="E988" t="s">
        <v>965</v>
      </c>
      <c r="F988" t="s">
        <v>117</v>
      </c>
      <c r="G988" t="s">
        <v>107</v>
      </c>
      <c r="H988" s="2">
        <v>3000</v>
      </c>
      <c r="I988" s="2">
        <v>3000</v>
      </c>
      <c r="J988" s="2">
        <v>3214.84</v>
      </c>
      <c r="K988">
        <v>0</v>
      </c>
      <c r="L988">
        <v>0</v>
      </c>
      <c r="M988">
        <v>0</v>
      </c>
      <c r="N988" s="2">
        <v>3214.84</v>
      </c>
      <c r="P988" s="1">
        <v>45190</v>
      </c>
      <c r="Q988" s="1">
        <v>45172</v>
      </c>
      <c r="R988" s="1">
        <v>45767</v>
      </c>
      <c r="S988" s="1">
        <v>45767</v>
      </c>
      <c r="W988" t="s">
        <v>155</v>
      </c>
      <c r="X988" t="s">
        <v>191</v>
      </c>
      <c r="Z988" t="s">
        <v>160</v>
      </c>
      <c r="AA988">
        <v>2</v>
      </c>
      <c r="AB988" t="s">
        <v>161</v>
      </c>
      <c r="AC988" t="s">
        <v>155</v>
      </c>
      <c r="AD988" t="s">
        <v>162</v>
      </c>
      <c r="AE988" t="s">
        <v>1276</v>
      </c>
      <c r="AF988" t="s">
        <v>1277</v>
      </c>
      <c r="AG988" t="s">
        <v>1278</v>
      </c>
    </row>
    <row r="989" spans="1:34" x14ac:dyDescent="0.25">
      <c r="A989">
        <v>23644</v>
      </c>
      <c r="B989" t="s">
        <v>246</v>
      </c>
      <c r="C989" t="s">
        <v>252</v>
      </c>
      <c r="D989" t="s">
        <v>724</v>
      </c>
      <c r="E989" t="s">
        <v>953</v>
      </c>
      <c r="F989" t="s">
        <v>117</v>
      </c>
      <c r="G989" t="s">
        <v>100</v>
      </c>
      <c r="H989" s="2">
        <v>9340</v>
      </c>
      <c r="I989" s="2">
        <v>9340</v>
      </c>
      <c r="J989" s="2">
        <v>9874.7199999999993</v>
      </c>
      <c r="K989">
        <v>0</v>
      </c>
      <c r="L989">
        <v>0</v>
      </c>
      <c r="M989">
        <v>0</v>
      </c>
      <c r="N989" s="2">
        <v>9874.7199999999993</v>
      </c>
      <c r="P989" s="1">
        <v>45371</v>
      </c>
      <c r="Q989" s="1">
        <v>45355</v>
      </c>
      <c r="R989" s="1">
        <v>45767</v>
      </c>
      <c r="S989" s="1">
        <v>45767</v>
      </c>
      <c r="W989" t="s">
        <v>155</v>
      </c>
      <c r="X989" t="s">
        <v>191</v>
      </c>
      <c r="Z989" t="s">
        <v>160</v>
      </c>
      <c r="AA989">
        <v>2</v>
      </c>
      <c r="AB989" t="s">
        <v>161</v>
      </c>
      <c r="AC989" t="s">
        <v>155</v>
      </c>
      <c r="AD989" t="s">
        <v>162</v>
      </c>
      <c r="AE989" t="s">
        <v>1276</v>
      </c>
      <c r="AF989" t="s">
        <v>1277</v>
      </c>
      <c r="AG989" t="s">
        <v>1278</v>
      </c>
    </row>
    <row r="990" spans="1:34" x14ac:dyDescent="0.25">
      <c r="A990">
        <v>23230</v>
      </c>
      <c r="B990" t="s">
        <v>246</v>
      </c>
      <c r="C990" t="s">
        <v>1</v>
      </c>
      <c r="D990" t="s">
        <v>833</v>
      </c>
      <c r="E990" t="s">
        <v>928</v>
      </c>
      <c r="F990" t="s">
        <v>117</v>
      </c>
      <c r="G990" t="s">
        <v>102</v>
      </c>
      <c r="H990" s="2">
        <v>4000</v>
      </c>
      <c r="I990" s="2">
        <v>4000</v>
      </c>
      <c r="J990" s="2">
        <v>4240.42</v>
      </c>
      <c r="K990">
        <v>0</v>
      </c>
      <c r="L990">
        <v>0</v>
      </c>
      <c r="M990">
        <v>0</v>
      </c>
      <c r="N990" s="2">
        <v>4240.42</v>
      </c>
      <c r="P990" s="1">
        <v>45345</v>
      </c>
      <c r="Q990" s="1">
        <v>45337</v>
      </c>
      <c r="R990" s="1">
        <v>45767</v>
      </c>
      <c r="S990" s="1">
        <v>45767</v>
      </c>
      <c r="W990" t="s">
        <v>155</v>
      </c>
      <c r="X990" t="s">
        <v>191</v>
      </c>
      <c r="Z990" t="s">
        <v>160</v>
      </c>
      <c r="AA990">
        <v>2</v>
      </c>
      <c r="AB990" t="s">
        <v>161</v>
      </c>
      <c r="AC990" t="s">
        <v>155</v>
      </c>
      <c r="AD990" t="s">
        <v>162</v>
      </c>
      <c r="AE990" t="s">
        <v>1276</v>
      </c>
      <c r="AF990" t="s">
        <v>1277</v>
      </c>
      <c r="AG990" t="s">
        <v>1278</v>
      </c>
    </row>
    <row r="991" spans="1:34" x14ac:dyDescent="0.25">
      <c r="A991">
        <v>19461</v>
      </c>
      <c r="B991" t="s">
        <v>246</v>
      </c>
      <c r="C991" t="s">
        <v>252</v>
      </c>
      <c r="D991" t="s">
        <v>262</v>
      </c>
      <c r="E991" t="s">
        <v>613</v>
      </c>
      <c r="F991" t="s">
        <v>117</v>
      </c>
      <c r="G991" t="s">
        <v>101</v>
      </c>
      <c r="H991" s="2">
        <v>1000</v>
      </c>
      <c r="I991" s="2">
        <v>1000</v>
      </c>
      <c r="J991" s="2">
        <v>1069.8399999999999</v>
      </c>
      <c r="K991">
        <v>0</v>
      </c>
      <c r="L991">
        <v>0</v>
      </c>
      <c r="M991">
        <v>0</v>
      </c>
      <c r="N991" s="2">
        <v>1069.8399999999999</v>
      </c>
      <c r="P991" s="1">
        <v>45218</v>
      </c>
      <c r="Q991" s="1">
        <v>45211</v>
      </c>
      <c r="R991" s="1">
        <v>45767</v>
      </c>
      <c r="S991" s="1">
        <v>45767</v>
      </c>
      <c r="W991" t="s">
        <v>155</v>
      </c>
      <c r="X991" t="s">
        <v>191</v>
      </c>
      <c r="Z991" t="s">
        <v>160</v>
      </c>
      <c r="AA991">
        <v>2</v>
      </c>
      <c r="AB991" t="s">
        <v>161</v>
      </c>
      <c r="AC991" t="s">
        <v>155</v>
      </c>
      <c r="AD991" t="s">
        <v>162</v>
      </c>
      <c r="AE991" t="s">
        <v>1276</v>
      </c>
      <c r="AF991" t="s">
        <v>1277</v>
      </c>
      <c r="AG991" t="s">
        <v>1278</v>
      </c>
    </row>
    <row r="992" spans="1:34" x14ac:dyDescent="0.25">
      <c r="A992">
        <v>19532</v>
      </c>
      <c r="B992" t="s">
        <v>246</v>
      </c>
      <c r="C992" t="s">
        <v>252</v>
      </c>
      <c r="D992" t="s">
        <v>272</v>
      </c>
      <c r="E992" t="s">
        <v>668</v>
      </c>
      <c r="F992" t="s">
        <v>117</v>
      </c>
      <c r="G992" t="s">
        <v>108</v>
      </c>
      <c r="H992" s="2">
        <v>3000</v>
      </c>
      <c r="I992" s="2">
        <v>3000</v>
      </c>
      <c r="J992" s="2">
        <v>3209.51</v>
      </c>
      <c r="K992">
        <v>0</v>
      </c>
      <c r="L992">
        <v>0</v>
      </c>
      <c r="M992">
        <v>0</v>
      </c>
      <c r="N992" s="2">
        <v>3209.51</v>
      </c>
      <c r="P992" s="1">
        <v>45229</v>
      </c>
      <c r="Q992" s="1">
        <v>45220</v>
      </c>
      <c r="R992" s="1">
        <v>45767</v>
      </c>
      <c r="S992" s="1">
        <v>45767</v>
      </c>
      <c r="W992" t="s">
        <v>155</v>
      </c>
      <c r="X992" t="s">
        <v>191</v>
      </c>
      <c r="Z992" t="s">
        <v>160</v>
      </c>
      <c r="AA992">
        <v>2</v>
      </c>
      <c r="AB992" t="s">
        <v>161</v>
      </c>
      <c r="AC992" t="s">
        <v>155</v>
      </c>
      <c r="AD992" t="s">
        <v>162</v>
      </c>
      <c r="AE992" t="s">
        <v>1276</v>
      </c>
      <c r="AF992" t="s">
        <v>1277</v>
      </c>
      <c r="AG992" t="s">
        <v>1278</v>
      </c>
    </row>
    <row r="993" spans="1:34" x14ac:dyDescent="0.25">
      <c r="A993">
        <v>19264</v>
      </c>
      <c r="B993" t="s">
        <v>246</v>
      </c>
      <c r="C993" t="s">
        <v>1</v>
      </c>
      <c r="D993" t="s">
        <v>285</v>
      </c>
      <c r="E993" t="s">
        <v>615</v>
      </c>
      <c r="F993" t="s">
        <v>117</v>
      </c>
      <c r="G993" t="s">
        <v>107</v>
      </c>
      <c r="H993">
        <v>4900</v>
      </c>
      <c r="I993">
        <v>4900</v>
      </c>
      <c r="J993">
        <v>5250.9</v>
      </c>
      <c r="K993">
        <v>0</v>
      </c>
      <c r="L993">
        <v>0</v>
      </c>
      <c r="M993">
        <v>0</v>
      </c>
      <c r="N993">
        <v>5250.9</v>
      </c>
      <c r="P993" s="1">
        <v>45197</v>
      </c>
      <c r="Q993" s="1">
        <v>45188</v>
      </c>
      <c r="R993" s="1">
        <v>45772</v>
      </c>
      <c r="S993" s="1">
        <v>45772</v>
      </c>
      <c r="W993" t="s">
        <v>155</v>
      </c>
      <c r="X993" t="s">
        <v>191</v>
      </c>
      <c r="Z993" t="s">
        <v>160</v>
      </c>
      <c r="AA993">
        <v>2</v>
      </c>
      <c r="AB993" t="s">
        <v>161</v>
      </c>
      <c r="AC993" t="s">
        <v>155</v>
      </c>
      <c r="AD993" t="s">
        <v>162</v>
      </c>
      <c r="AE993" t="s">
        <v>1276</v>
      </c>
      <c r="AF993" t="s">
        <v>1277</v>
      </c>
      <c r="AG993" t="s">
        <v>1278</v>
      </c>
    </row>
    <row r="994" spans="1:34" x14ac:dyDescent="0.25">
      <c r="A994">
        <v>21848</v>
      </c>
      <c r="B994" t="s">
        <v>246</v>
      </c>
      <c r="C994" t="s">
        <v>1</v>
      </c>
      <c r="D994" t="s">
        <v>296</v>
      </c>
      <c r="E994" t="s">
        <v>690</v>
      </c>
      <c r="F994" t="s">
        <v>117</v>
      </c>
      <c r="G994" t="s">
        <v>207</v>
      </c>
      <c r="H994">
        <v>35000</v>
      </c>
      <c r="I994">
        <v>35000</v>
      </c>
      <c r="J994">
        <v>37316.54</v>
      </c>
      <c r="K994">
        <v>0</v>
      </c>
      <c r="L994">
        <v>0</v>
      </c>
      <c r="M994">
        <v>0</v>
      </c>
      <c r="N994">
        <v>37316.54</v>
      </c>
      <c r="O994">
        <v>0</v>
      </c>
      <c r="P994" s="1">
        <v>45259</v>
      </c>
      <c r="Q994" s="1">
        <v>45240</v>
      </c>
      <c r="R994" s="1">
        <v>45772</v>
      </c>
      <c r="S994" s="1">
        <v>45772</v>
      </c>
      <c r="W994" t="s">
        <v>155</v>
      </c>
      <c r="X994" t="s">
        <v>191</v>
      </c>
      <c r="Z994" t="s">
        <v>160</v>
      </c>
      <c r="AA994">
        <v>2</v>
      </c>
      <c r="AB994" t="s">
        <v>161</v>
      </c>
      <c r="AC994" t="s">
        <v>155</v>
      </c>
      <c r="AD994" t="s">
        <v>162</v>
      </c>
      <c r="AE994" t="s">
        <v>1276</v>
      </c>
      <c r="AF994" t="s">
        <v>1277</v>
      </c>
      <c r="AG994" t="s">
        <v>1278</v>
      </c>
      <c r="AH994" t="s">
        <v>191</v>
      </c>
    </row>
    <row r="995" spans="1:34" x14ac:dyDescent="0.25">
      <c r="A995">
        <v>21864</v>
      </c>
      <c r="B995" t="s">
        <v>246</v>
      </c>
      <c r="C995" t="s">
        <v>1</v>
      </c>
      <c r="D995" t="s">
        <v>296</v>
      </c>
      <c r="E995" t="s">
        <v>690</v>
      </c>
      <c r="F995" t="s">
        <v>117</v>
      </c>
      <c r="G995" t="s">
        <v>97</v>
      </c>
      <c r="H995" s="2">
        <v>5500</v>
      </c>
      <c r="I995" s="2">
        <v>5500</v>
      </c>
      <c r="J995" s="2">
        <v>5864.03</v>
      </c>
      <c r="K995">
        <v>0</v>
      </c>
      <c r="L995">
        <v>0</v>
      </c>
      <c r="M995">
        <v>0</v>
      </c>
      <c r="N995" s="2">
        <v>5864.03</v>
      </c>
      <c r="P995" s="1">
        <v>45259</v>
      </c>
      <c r="Q995" s="1">
        <v>45240</v>
      </c>
      <c r="R995" s="1">
        <v>45772</v>
      </c>
      <c r="S995" s="1">
        <v>45772</v>
      </c>
      <c r="W995" t="s">
        <v>155</v>
      </c>
      <c r="X995" t="s">
        <v>191</v>
      </c>
      <c r="Z995" t="s">
        <v>160</v>
      </c>
      <c r="AA995">
        <v>2</v>
      </c>
      <c r="AB995" t="s">
        <v>161</v>
      </c>
      <c r="AC995" t="s">
        <v>155</v>
      </c>
      <c r="AD995" t="s">
        <v>162</v>
      </c>
      <c r="AE995" t="s">
        <v>1276</v>
      </c>
      <c r="AF995" t="s">
        <v>1277</v>
      </c>
      <c r="AG995" t="s">
        <v>1278</v>
      </c>
    </row>
    <row r="996" spans="1:34" x14ac:dyDescent="0.25">
      <c r="A996">
        <v>22814</v>
      </c>
      <c r="B996" t="s">
        <v>246</v>
      </c>
      <c r="C996" t="s">
        <v>1</v>
      </c>
      <c r="D996" t="s">
        <v>826</v>
      </c>
      <c r="E996" t="s">
        <v>881</v>
      </c>
      <c r="F996" t="s">
        <v>117</v>
      </c>
      <c r="G996" t="s">
        <v>103</v>
      </c>
      <c r="H996" s="2">
        <v>7000</v>
      </c>
      <c r="I996" s="2">
        <v>7000</v>
      </c>
      <c r="J996" s="2">
        <v>7443.48</v>
      </c>
      <c r="K996">
        <v>0</v>
      </c>
      <c r="L996">
        <v>0</v>
      </c>
      <c r="M996">
        <v>0</v>
      </c>
      <c r="N996" s="2">
        <v>7443.48</v>
      </c>
      <c r="P996" s="1">
        <v>45323</v>
      </c>
      <c r="Q996" s="1">
        <v>45314</v>
      </c>
      <c r="R996" s="1">
        <v>45772</v>
      </c>
      <c r="S996" s="1">
        <v>45772</v>
      </c>
      <c r="W996" t="s">
        <v>155</v>
      </c>
      <c r="X996" t="s">
        <v>191</v>
      </c>
      <c r="Z996" t="s">
        <v>160</v>
      </c>
      <c r="AA996">
        <v>2</v>
      </c>
      <c r="AB996" t="s">
        <v>161</v>
      </c>
      <c r="AC996" t="s">
        <v>155</v>
      </c>
      <c r="AD996" t="s">
        <v>162</v>
      </c>
      <c r="AE996" t="s">
        <v>1276</v>
      </c>
      <c r="AF996" t="s">
        <v>1277</v>
      </c>
      <c r="AG996" t="s">
        <v>1278</v>
      </c>
    </row>
    <row r="997" spans="1:34" x14ac:dyDescent="0.25">
      <c r="A997">
        <v>29570</v>
      </c>
      <c r="B997" t="s">
        <v>246</v>
      </c>
      <c r="C997" t="s">
        <v>1</v>
      </c>
      <c r="D997" t="s">
        <v>801</v>
      </c>
      <c r="E997" t="s">
        <v>1280</v>
      </c>
      <c r="F997" t="s">
        <v>117</v>
      </c>
      <c r="G997" t="s">
        <v>94</v>
      </c>
      <c r="H997" s="2">
        <v>400</v>
      </c>
      <c r="I997" s="2">
        <v>400</v>
      </c>
      <c r="J997" s="2">
        <v>406.68</v>
      </c>
      <c r="K997">
        <v>0</v>
      </c>
      <c r="L997">
        <v>0</v>
      </c>
      <c r="M997">
        <v>0</v>
      </c>
      <c r="N997" s="2">
        <v>406.68</v>
      </c>
      <c r="P997" s="1">
        <v>45595</v>
      </c>
      <c r="Q997" s="1">
        <v>45587</v>
      </c>
      <c r="R997" s="1">
        <v>45772</v>
      </c>
      <c r="S997" s="1">
        <v>45772</v>
      </c>
      <c r="W997" t="s">
        <v>155</v>
      </c>
      <c r="X997" t="s">
        <v>191</v>
      </c>
      <c r="Z997" t="s">
        <v>160</v>
      </c>
      <c r="AA997">
        <v>2</v>
      </c>
      <c r="AB997" t="s">
        <v>1037</v>
      </c>
      <c r="AC997" t="s">
        <v>155</v>
      </c>
      <c r="AD997" t="s">
        <v>162</v>
      </c>
      <c r="AE997" t="s">
        <v>1276</v>
      </c>
      <c r="AF997" t="s">
        <v>1277</v>
      </c>
      <c r="AG997" t="s">
        <v>1278</v>
      </c>
    </row>
    <row r="998" spans="1:34" x14ac:dyDescent="0.25">
      <c r="A998">
        <v>24598</v>
      </c>
      <c r="B998" t="s">
        <v>246</v>
      </c>
      <c r="C998" t="s">
        <v>252</v>
      </c>
      <c r="D998" t="s">
        <v>730</v>
      </c>
      <c r="E998" t="s">
        <v>1035</v>
      </c>
      <c r="F998" t="s">
        <v>117</v>
      </c>
      <c r="G998" t="s">
        <v>100</v>
      </c>
      <c r="H998" s="2">
        <v>2500</v>
      </c>
      <c r="I998" s="2">
        <v>2500</v>
      </c>
      <c r="J998" s="2">
        <v>2639.66</v>
      </c>
      <c r="K998">
        <v>0</v>
      </c>
      <c r="L998">
        <v>0</v>
      </c>
      <c r="M998">
        <v>0</v>
      </c>
      <c r="N998" s="2">
        <v>2639.66</v>
      </c>
      <c r="P998" s="1">
        <v>45406</v>
      </c>
      <c r="Q998" s="1">
        <v>45401</v>
      </c>
      <c r="R998" s="1">
        <v>45772</v>
      </c>
      <c r="S998" s="1">
        <v>45772</v>
      </c>
      <c r="W998" t="s">
        <v>155</v>
      </c>
      <c r="X998" t="s">
        <v>191</v>
      </c>
      <c r="Z998" t="s">
        <v>160</v>
      </c>
      <c r="AA998">
        <v>2</v>
      </c>
      <c r="AB998" t="s">
        <v>1037</v>
      </c>
      <c r="AC998" t="s">
        <v>155</v>
      </c>
      <c r="AD998" t="s">
        <v>162</v>
      </c>
      <c r="AE998" t="s">
        <v>1276</v>
      </c>
      <c r="AF998" t="s">
        <v>1277</v>
      </c>
      <c r="AG998" t="s">
        <v>1278</v>
      </c>
    </row>
    <row r="999" spans="1:34" x14ac:dyDescent="0.25">
      <c r="A999">
        <v>30332</v>
      </c>
      <c r="B999" t="s">
        <v>246</v>
      </c>
      <c r="C999" t="s">
        <v>1</v>
      </c>
      <c r="D999" t="s">
        <v>827</v>
      </c>
      <c r="E999" t="s">
        <v>1341</v>
      </c>
      <c r="F999" t="s">
        <v>117</v>
      </c>
      <c r="G999" t="s">
        <v>96</v>
      </c>
      <c r="H999" s="2">
        <v>580</v>
      </c>
      <c r="I999" s="2">
        <v>580</v>
      </c>
      <c r="J999" s="2">
        <v>586.26</v>
      </c>
      <c r="K999">
        <v>0</v>
      </c>
      <c r="L999">
        <v>0</v>
      </c>
      <c r="M999">
        <v>0</v>
      </c>
      <c r="N999" s="2">
        <v>586.26</v>
      </c>
      <c r="P999" s="1">
        <v>45628</v>
      </c>
      <c r="Q999" s="1">
        <v>45617</v>
      </c>
      <c r="R999" s="1">
        <v>45772</v>
      </c>
      <c r="S999" s="1">
        <v>45772</v>
      </c>
      <c r="W999" t="s">
        <v>155</v>
      </c>
      <c r="X999" t="s">
        <v>191</v>
      </c>
      <c r="Z999" t="s">
        <v>160</v>
      </c>
      <c r="AA999">
        <v>2</v>
      </c>
      <c r="AB999" t="s">
        <v>1037</v>
      </c>
      <c r="AC999" t="s">
        <v>155</v>
      </c>
      <c r="AD999" t="s">
        <v>162</v>
      </c>
      <c r="AE999" t="s">
        <v>1276</v>
      </c>
      <c r="AF999" t="s">
        <v>1277</v>
      </c>
      <c r="AG999" t="s">
        <v>1278</v>
      </c>
    </row>
    <row r="1000" spans="1:34" x14ac:dyDescent="0.25">
      <c r="A1000">
        <v>27525</v>
      </c>
      <c r="B1000" t="s">
        <v>246</v>
      </c>
      <c r="C1000" t="s">
        <v>1</v>
      </c>
      <c r="D1000" t="s">
        <v>789</v>
      </c>
      <c r="E1000" t="s">
        <v>1210</v>
      </c>
      <c r="F1000" t="s">
        <v>117</v>
      </c>
      <c r="G1000" t="s">
        <v>94</v>
      </c>
      <c r="H1000" s="2">
        <v>7840</v>
      </c>
      <c r="I1000" s="2">
        <v>7840</v>
      </c>
      <c r="J1000" s="2">
        <v>8084.54</v>
      </c>
      <c r="K1000">
        <v>0</v>
      </c>
      <c r="L1000">
        <v>0</v>
      </c>
      <c r="M1000">
        <v>0</v>
      </c>
      <c r="N1000" s="2">
        <v>8084.54</v>
      </c>
      <c r="P1000" s="1">
        <v>45541</v>
      </c>
      <c r="Q1000" s="1">
        <v>45533</v>
      </c>
      <c r="R1000" s="1">
        <v>45775</v>
      </c>
      <c r="S1000" s="1">
        <v>45775</v>
      </c>
      <c r="W1000" t="s">
        <v>155</v>
      </c>
      <c r="X1000" t="s">
        <v>191</v>
      </c>
      <c r="Z1000" t="s">
        <v>160</v>
      </c>
      <c r="AA1000">
        <v>2</v>
      </c>
      <c r="AB1000" t="s">
        <v>1037</v>
      </c>
      <c r="AC1000" t="s">
        <v>155</v>
      </c>
      <c r="AD1000" t="s">
        <v>162</v>
      </c>
      <c r="AE1000" t="s">
        <v>1276</v>
      </c>
      <c r="AF1000" t="s">
        <v>1277</v>
      </c>
      <c r="AG1000" t="s">
        <v>1278</v>
      </c>
    </row>
    <row r="1001" spans="1:34" x14ac:dyDescent="0.25">
      <c r="A1001">
        <v>26172</v>
      </c>
      <c r="B1001" t="s">
        <v>246</v>
      </c>
      <c r="C1001" t="s">
        <v>1</v>
      </c>
      <c r="D1001" t="s">
        <v>755</v>
      </c>
      <c r="E1001" t="s">
        <v>1211</v>
      </c>
      <c r="F1001" t="s">
        <v>117</v>
      </c>
      <c r="G1001" t="s">
        <v>96</v>
      </c>
      <c r="H1001" s="2">
        <v>9000</v>
      </c>
      <c r="I1001" s="2">
        <v>9000</v>
      </c>
      <c r="J1001" s="2">
        <v>9280.7199999999993</v>
      </c>
      <c r="K1001">
        <v>0</v>
      </c>
      <c r="L1001">
        <v>0</v>
      </c>
      <c r="M1001">
        <v>0</v>
      </c>
      <c r="N1001" s="2">
        <v>9280.7199999999993</v>
      </c>
      <c r="P1001" s="1">
        <v>45537</v>
      </c>
      <c r="Q1001" s="1">
        <v>45531</v>
      </c>
      <c r="R1001" s="1">
        <v>45777</v>
      </c>
      <c r="S1001" s="1">
        <v>45777</v>
      </c>
      <c r="W1001" t="s">
        <v>155</v>
      </c>
      <c r="X1001" t="s">
        <v>191</v>
      </c>
      <c r="Z1001" t="s">
        <v>160</v>
      </c>
      <c r="AA1001">
        <v>2</v>
      </c>
      <c r="AB1001" t="s">
        <v>1037</v>
      </c>
      <c r="AC1001" t="s">
        <v>155</v>
      </c>
      <c r="AD1001" t="s">
        <v>162</v>
      </c>
      <c r="AE1001" t="s">
        <v>1276</v>
      </c>
      <c r="AF1001" t="s">
        <v>1277</v>
      </c>
      <c r="AG1001" t="s">
        <v>1278</v>
      </c>
    </row>
    <row r="1002" spans="1:34" x14ac:dyDescent="0.25">
      <c r="A1002">
        <v>30887</v>
      </c>
      <c r="B1002" t="s">
        <v>246</v>
      </c>
      <c r="C1002" t="s">
        <v>1</v>
      </c>
      <c r="D1002" t="s">
        <v>789</v>
      </c>
      <c r="E1002" t="s">
        <v>1210</v>
      </c>
      <c r="F1002" t="s">
        <v>117</v>
      </c>
      <c r="G1002" t="s">
        <v>1379</v>
      </c>
      <c r="H1002">
        <v>7338.31</v>
      </c>
      <c r="I1002">
        <v>7338.31</v>
      </c>
      <c r="J1002">
        <v>7367.4</v>
      </c>
      <c r="K1002">
        <v>0</v>
      </c>
      <c r="L1002">
        <v>0</v>
      </c>
      <c r="M1002">
        <v>0</v>
      </c>
      <c r="N1002">
        <v>7367.4</v>
      </c>
      <c r="O1002">
        <v>0</v>
      </c>
      <c r="P1002" s="1">
        <v>45644</v>
      </c>
      <c r="Q1002" s="1">
        <v>45639</v>
      </c>
      <c r="R1002" s="1">
        <v>45777</v>
      </c>
      <c r="S1002" s="1">
        <v>45777</v>
      </c>
      <c r="W1002" t="s">
        <v>155</v>
      </c>
      <c r="X1002" t="s">
        <v>191</v>
      </c>
      <c r="Z1002" t="s">
        <v>160</v>
      </c>
      <c r="AA1002">
        <v>2</v>
      </c>
      <c r="AB1002" t="s">
        <v>1037</v>
      </c>
      <c r="AC1002" t="s">
        <v>155</v>
      </c>
      <c r="AD1002" t="s">
        <v>162</v>
      </c>
      <c r="AE1002" t="s">
        <v>1276</v>
      </c>
      <c r="AF1002" t="s">
        <v>1277</v>
      </c>
      <c r="AG1002" t="s">
        <v>1278</v>
      </c>
    </row>
    <row r="1003" spans="1:34" x14ac:dyDescent="0.25">
      <c r="A1003">
        <v>27748</v>
      </c>
      <c r="B1003" t="s">
        <v>246</v>
      </c>
      <c r="C1003" t="s">
        <v>1</v>
      </c>
      <c r="D1003" t="s">
        <v>814</v>
      </c>
      <c r="E1003" t="s">
        <v>1208</v>
      </c>
      <c r="F1003" t="s">
        <v>117</v>
      </c>
      <c r="G1003" t="s">
        <v>99</v>
      </c>
      <c r="H1003" s="2">
        <v>5000</v>
      </c>
      <c r="I1003" s="2">
        <v>5000</v>
      </c>
      <c r="J1003" s="2">
        <v>5155.96</v>
      </c>
      <c r="K1003">
        <v>0</v>
      </c>
      <c r="L1003">
        <v>0</v>
      </c>
      <c r="M1003">
        <v>0</v>
      </c>
      <c r="N1003" s="2">
        <v>5155.96</v>
      </c>
      <c r="P1003" s="1">
        <v>45541</v>
      </c>
      <c r="Q1003" s="1">
        <v>45535</v>
      </c>
      <c r="R1003" s="1">
        <v>45777</v>
      </c>
      <c r="S1003" s="1">
        <v>45777</v>
      </c>
      <c r="W1003" t="s">
        <v>155</v>
      </c>
      <c r="X1003" t="s">
        <v>191</v>
      </c>
      <c r="Z1003" t="s">
        <v>160</v>
      </c>
      <c r="AA1003">
        <v>2</v>
      </c>
      <c r="AB1003" t="s">
        <v>1037</v>
      </c>
      <c r="AC1003" t="s">
        <v>155</v>
      </c>
      <c r="AD1003" t="s">
        <v>162</v>
      </c>
      <c r="AE1003" t="s">
        <v>1276</v>
      </c>
      <c r="AF1003" t="s">
        <v>1277</v>
      </c>
      <c r="AG1003" t="s">
        <v>1278</v>
      </c>
    </row>
    <row r="1004" spans="1:34" x14ac:dyDescent="0.25">
      <c r="A1004">
        <v>25389</v>
      </c>
      <c r="B1004" t="s">
        <v>246</v>
      </c>
      <c r="C1004" t="s">
        <v>1</v>
      </c>
      <c r="D1004" t="s">
        <v>200</v>
      </c>
      <c r="E1004" t="s">
        <v>1150</v>
      </c>
      <c r="F1004" t="s">
        <v>117</v>
      </c>
      <c r="G1004" t="s">
        <v>100</v>
      </c>
      <c r="H1004" s="2">
        <v>5000</v>
      </c>
      <c r="I1004" s="2">
        <v>5000</v>
      </c>
      <c r="J1004" s="2">
        <v>5237.59</v>
      </c>
      <c r="K1004">
        <v>0</v>
      </c>
      <c r="L1004">
        <v>0</v>
      </c>
      <c r="M1004">
        <v>0</v>
      </c>
      <c r="N1004" s="2">
        <v>5237.59</v>
      </c>
      <c r="P1004" s="1">
        <v>45470</v>
      </c>
      <c r="Q1004" s="1">
        <v>45461</v>
      </c>
      <c r="R1004" s="1">
        <v>45777</v>
      </c>
      <c r="S1004" s="1">
        <v>45777</v>
      </c>
      <c r="W1004" t="s">
        <v>155</v>
      </c>
      <c r="X1004" t="s">
        <v>191</v>
      </c>
      <c r="Z1004" t="s">
        <v>160</v>
      </c>
      <c r="AA1004">
        <v>2</v>
      </c>
      <c r="AB1004" t="s">
        <v>1037</v>
      </c>
      <c r="AC1004" t="s">
        <v>155</v>
      </c>
      <c r="AD1004" t="s">
        <v>162</v>
      </c>
      <c r="AE1004" t="s">
        <v>1276</v>
      </c>
      <c r="AF1004" t="s">
        <v>1277</v>
      </c>
      <c r="AG1004" t="s">
        <v>1278</v>
      </c>
    </row>
    <row r="1005" spans="1:34" x14ac:dyDescent="0.25">
      <c r="A1005">
        <v>30484</v>
      </c>
      <c r="B1005" t="s">
        <v>246</v>
      </c>
      <c r="C1005" t="s">
        <v>1</v>
      </c>
      <c r="D1005" t="s">
        <v>715</v>
      </c>
      <c r="E1005" t="s">
        <v>1206</v>
      </c>
      <c r="F1005" t="s">
        <v>117</v>
      </c>
      <c r="G1005" t="s">
        <v>1379</v>
      </c>
      <c r="H1005" s="2">
        <v>6562.5</v>
      </c>
      <c r="I1005" s="2">
        <v>6562.5</v>
      </c>
      <c r="J1005" s="2">
        <v>6588.51</v>
      </c>
      <c r="K1005">
        <v>0</v>
      </c>
      <c r="L1005">
        <v>0</v>
      </c>
      <c r="M1005">
        <v>0</v>
      </c>
      <c r="N1005" s="2">
        <v>6588.51</v>
      </c>
      <c r="O1005">
        <v>0</v>
      </c>
      <c r="P1005" s="1">
        <v>45637</v>
      </c>
      <c r="Q1005" s="1">
        <v>45637</v>
      </c>
      <c r="R1005" s="1">
        <v>45777</v>
      </c>
      <c r="S1005" s="1">
        <v>45777</v>
      </c>
      <c r="W1005" t="s">
        <v>155</v>
      </c>
      <c r="X1005" t="s">
        <v>191</v>
      </c>
      <c r="Z1005" t="s">
        <v>160</v>
      </c>
      <c r="AA1005">
        <v>2</v>
      </c>
      <c r="AB1005" t="s">
        <v>1037</v>
      </c>
      <c r="AC1005" t="s">
        <v>155</v>
      </c>
      <c r="AD1005" t="s">
        <v>162</v>
      </c>
      <c r="AE1005" t="s">
        <v>1276</v>
      </c>
      <c r="AF1005" t="s">
        <v>1277</v>
      </c>
      <c r="AG1005" t="s">
        <v>1278</v>
      </c>
    </row>
    <row r="1006" spans="1:34" x14ac:dyDescent="0.25">
      <c r="A1006">
        <v>25789</v>
      </c>
      <c r="B1006" t="s">
        <v>246</v>
      </c>
      <c r="C1006" t="s">
        <v>1</v>
      </c>
      <c r="D1006" t="s">
        <v>753</v>
      </c>
      <c r="E1006" t="s">
        <v>1201</v>
      </c>
      <c r="F1006" t="s">
        <v>117</v>
      </c>
      <c r="G1006" t="s">
        <v>97</v>
      </c>
      <c r="H1006" s="2">
        <v>3000</v>
      </c>
      <c r="I1006" s="2">
        <v>3000</v>
      </c>
      <c r="J1006" s="2">
        <v>3115.69</v>
      </c>
      <c r="K1006">
        <v>0</v>
      </c>
      <c r="L1006">
        <v>0</v>
      </c>
      <c r="M1006">
        <v>0</v>
      </c>
      <c r="N1006" s="2">
        <v>3115.69</v>
      </c>
      <c r="P1006" s="1">
        <v>45510</v>
      </c>
      <c r="Q1006" s="1">
        <v>45504</v>
      </c>
      <c r="R1006" s="1">
        <v>45777</v>
      </c>
      <c r="S1006" s="1">
        <v>45777</v>
      </c>
      <c r="W1006" t="s">
        <v>155</v>
      </c>
      <c r="X1006" t="s">
        <v>191</v>
      </c>
      <c r="Z1006" t="s">
        <v>160</v>
      </c>
      <c r="AA1006">
        <v>2</v>
      </c>
      <c r="AB1006" t="s">
        <v>1037</v>
      </c>
      <c r="AC1006" t="s">
        <v>155</v>
      </c>
      <c r="AD1006" t="s">
        <v>162</v>
      </c>
      <c r="AE1006" t="s">
        <v>1276</v>
      </c>
      <c r="AF1006" t="s">
        <v>1277</v>
      </c>
      <c r="AG1006" t="s">
        <v>1278</v>
      </c>
    </row>
    <row r="1007" spans="1:34" x14ac:dyDescent="0.25">
      <c r="A1007">
        <v>25995</v>
      </c>
      <c r="B1007" t="s">
        <v>246</v>
      </c>
      <c r="C1007" t="s">
        <v>1</v>
      </c>
      <c r="D1007" t="s">
        <v>715</v>
      </c>
      <c r="E1007" t="s">
        <v>1206</v>
      </c>
      <c r="F1007" t="s">
        <v>117</v>
      </c>
      <c r="G1007" t="s">
        <v>96</v>
      </c>
      <c r="H1007" s="2">
        <v>7000</v>
      </c>
      <c r="I1007" s="2">
        <v>7000</v>
      </c>
      <c r="J1007" s="2">
        <v>7218.34</v>
      </c>
      <c r="K1007">
        <v>0</v>
      </c>
      <c r="L1007">
        <v>0</v>
      </c>
      <c r="M1007">
        <v>0</v>
      </c>
      <c r="N1007" s="2">
        <v>7218.34</v>
      </c>
      <c r="P1007" s="1">
        <v>45537</v>
      </c>
      <c r="Q1007" s="1">
        <v>45522</v>
      </c>
      <c r="R1007" s="1">
        <v>45777</v>
      </c>
      <c r="S1007" s="1">
        <v>45777</v>
      </c>
      <c r="W1007" t="s">
        <v>155</v>
      </c>
      <c r="X1007" t="s">
        <v>191</v>
      </c>
      <c r="Z1007" t="s">
        <v>160</v>
      </c>
      <c r="AA1007">
        <v>2</v>
      </c>
      <c r="AB1007" t="s">
        <v>1037</v>
      </c>
      <c r="AC1007" t="s">
        <v>155</v>
      </c>
      <c r="AD1007" t="s">
        <v>162</v>
      </c>
      <c r="AE1007" t="s">
        <v>1276</v>
      </c>
      <c r="AF1007" t="s">
        <v>1277</v>
      </c>
      <c r="AG1007" t="s">
        <v>1278</v>
      </c>
    </row>
    <row r="1008" spans="1:34" x14ac:dyDescent="0.25">
      <c r="A1008">
        <v>30904</v>
      </c>
      <c r="B1008" t="s">
        <v>246</v>
      </c>
      <c r="C1008" t="s">
        <v>252</v>
      </c>
      <c r="D1008" t="s">
        <v>730</v>
      </c>
      <c r="E1008" t="s">
        <v>1035</v>
      </c>
      <c r="F1008" t="s">
        <v>117</v>
      </c>
      <c r="G1008" t="s">
        <v>1379</v>
      </c>
      <c r="H1008" s="2">
        <v>2055.64</v>
      </c>
      <c r="I1008" s="2">
        <v>2055.64</v>
      </c>
      <c r="J1008" s="2">
        <v>2063.79</v>
      </c>
      <c r="K1008">
        <v>0</v>
      </c>
      <c r="L1008">
        <v>0</v>
      </c>
      <c r="M1008">
        <v>0</v>
      </c>
      <c r="N1008" s="2">
        <v>2063.79</v>
      </c>
      <c r="O1008">
        <v>0</v>
      </c>
      <c r="P1008" s="1">
        <v>45644</v>
      </c>
      <c r="Q1008" s="1">
        <v>45636</v>
      </c>
      <c r="R1008" s="1">
        <v>45777</v>
      </c>
      <c r="S1008" s="1">
        <v>45777</v>
      </c>
      <c r="W1008" t="s">
        <v>155</v>
      </c>
      <c r="X1008" t="s">
        <v>191</v>
      </c>
      <c r="Z1008" t="s">
        <v>160</v>
      </c>
      <c r="AA1008">
        <v>2</v>
      </c>
      <c r="AB1008" t="s">
        <v>1037</v>
      </c>
      <c r="AC1008" t="s">
        <v>155</v>
      </c>
      <c r="AD1008" t="s">
        <v>162</v>
      </c>
      <c r="AE1008" t="s">
        <v>1276</v>
      </c>
      <c r="AF1008" t="s">
        <v>1277</v>
      </c>
      <c r="AG1008" t="s">
        <v>1278</v>
      </c>
    </row>
    <row r="1009" spans="1:34" x14ac:dyDescent="0.25">
      <c r="A1009">
        <v>24474</v>
      </c>
      <c r="B1009" t="s">
        <v>246</v>
      </c>
      <c r="C1009" t="s">
        <v>1</v>
      </c>
      <c r="D1009" t="s">
        <v>811</v>
      </c>
      <c r="E1009" t="s">
        <v>1352</v>
      </c>
      <c r="F1009" t="s">
        <v>117</v>
      </c>
      <c r="G1009" t="s">
        <v>1038</v>
      </c>
      <c r="H1009" s="2">
        <v>17000</v>
      </c>
      <c r="I1009" s="2">
        <v>17000</v>
      </c>
      <c r="J1009" s="2">
        <v>17949.66</v>
      </c>
      <c r="K1009">
        <v>0</v>
      </c>
      <c r="L1009">
        <v>0</v>
      </c>
      <c r="M1009">
        <v>0</v>
      </c>
      <c r="N1009" s="2">
        <v>17949.66</v>
      </c>
      <c r="O1009">
        <v>0</v>
      </c>
      <c r="P1009" s="1">
        <v>45400</v>
      </c>
      <c r="Q1009" s="1">
        <v>45397</v>
      </c>
      <c r="R1009" s="1">
        <v>45777</v>
      </c>
      <c r="S1009" s="1">
        <v>45777</v>
      </c>
      <c r="W1009" t="s">
        <v>155</v>
      </c>
      <c r="X1009" t="s">
        <v>191</v>
      </c>
      <c r="Z1009" t="s">
        <v>160</v>
      </c>
      <c r="AA1009">
        <v>2</v>
      </c>
      <c r="AB1009" t="s">
        <v>1037</v>
      </c>
      <c r="AC1009" t="s">
        <v>155</v>
      </c>
      <c r="AD1009" t="s">
        <v>162</v>
      </c>
      <c r="AE1009" t="s">
        <v>1276</v>
      </c>
      <c r="AF1009" t="s">
        <v>1277</v>
      </c>
      <c r="AG1009" t="s">
        <v>1278</v>
      </c>
      <c r="AH1009" t="s">
        <v>191</v>
      </c>
    </row>
    <row r="1010" spans="1:34" x14ac:dyDescent="0.25">
      <c r="A1010">
        <v>31005</v>
      </c>
      <c r="B1010" t="s">
        <v>246</v>
      </c>
      <c r="C1010" t="s">
        <v>1</v>
      </c>
      <c r="D1010" t="s">
        <v>830</v>
      </c>
      <c r="E1010" t="s">
        <v>1029</v>
      </c>
      <c r="F1010" t="s">
        <v>117</v>
      </c>
      <c r="G1010" t="s">
        <v>1379</v>
      </c>
      <c r="H1010" s="2">
        <v>2128.4</v>
      </c>
      <c r="I1010" s="2">
        <v>2128.4</v>
      </c>
      <c r="J1010" s="2">
        <v>2136.84</v>
      </c>
      <c r="K1010">
        <v>0</v>
      </c>
      <c r="L1010">
        <v>0</v>
      </c>
      <c r="M1010">
        <v>0</v>
      </c>
      <c r="N1010" s="2">
        <v>2136.84</v>
      </c>
      <c r="O1010">
        <v>0</v>
      </c>
      <c r="P1010" s="1">
        <v>45645</v>
      </c>
      <c r="Q1010" s="1">
        <v>45641</v>
      </c>
      <c r="R1010" s="1">
        <v>45777</v>
      </c>
      <c r="S1010" s="1">
        <v>45777</v>
      </c>
      <c r="W1010" t="s">
        <v>155</v>
      </c>
      <c r="X1010" t="s">
        <v>191</v>
      </c>
      <c r="Z1010" t="s">
        <v>160</v>
      </c>
      <c r="AA1010">
        <v>2</v>
      </c>
      <c r="AB1010" t="s">
        <v>1037</v>
      </c>
      <c r="AC1010" t="s">
        <v>155</v>
      </c>
      <c r="AD1010" t="s">
        <v>162</v>
      </c>
      <c r="AE1010" t="s">
        <v>1276</v>
      </c>
      <c r="AF1010" t="s">
        <v>1277</v>
      </c>
      <c r="AG1010" t="s">
        <v>1278</v>
      </c>
    </row>
    <row r="1011" spans="1:34" x14ac:dyDescent="0.25">
      <c r="A1011">
        <v>31153</v>
      </c>
      <c r="B1011" t="s">
        <v>246</v>
      </c>
      <c r="C1011" t="s">
        <v>1</v>
      </c>
      <c r="D1011" t="s">
        <v>804</v>
      </c>
      <c r="E1011" t="s">
        <v>1030</v>
      </c>
      <c r="F1011" t="s">
        <v>117</v>
      </c>
      <c r="G1011" t="s">
        <v>1379</v>
      </c>
      <c r="H1011" s="2">
        <v>2017.7</v>
      </c>
      <c r="I1011" s="2">
        <v>2017.7</v>
      </c>
      <c r="J1011" s="2">
        <v>2025.7</v>
      </c>
      <c r="K1011">
        <v>0</v>
      </c>
      <c r="L1011">
        <v>0</v>
      </c>
      <c r="M1011">
        <v>0</v>
      </c>
      <c r="N1011" s="2">
        <v>2025.7</v>
      </c>
      <c r="O1011">
        <v>0</v>
      </c>
      <c r="P1011" s="1">
        <v>45649</v>
      </c>
      <c r="Q1011" s="1">
        <v>45642</v>
      </c>
      <c r="R1011" s="1">
        <v>45777</v>
      </c>
      <c r="S1011" s="1">
        <v>45777</v>
      </c>
      <c r="W1011" t="s">
        <v>155</v>
      </c>
      <c r="X1011" t="s">
        <v>191</v>
      </c>
      <c r="Z1011" t="s">
        <v>160</v>
      </c>
      <c r="AA1011">
        <v>2</v>
      </c>
      <c r="AB1011" t="s">
        <v>1037</v>
      </c>
      <c r="AC1011" t="s">
        <v>155</v>
      </c>
      <c r="AD1011" t="s">
        <v>162</v>
      </c>
      <c r="AE1011" t="s">
        <v>1276</v>
      </c>
      <c r="AF1011" t="s">
        <v>1277</v>
      </c>
      <c r="AG1011" t="s">
        <v>1278</v>
      </c>
    </row>
    <row r="1012" spans="1:34" x14ac:dyDescent="0.25">
      <c r="A1012">
        <v>24667</v>
      </c>
      <c r="B1012" t="s">
        <v>246</v>
      </c>
      <c r="C1012" t="s">
        <v>1</v>
      </c>
      <c r="D1012" t="s">
        <v>830</v>
      </c>
      <c r="E1012" t="s">
        <v>1029</v>
      </c>
      <c r="F1012" t="s">
        <v>117</v>
      </c>
      <c r="G1012" t="s">
        <v>103</v>
      </c>
      <c r="H1012" s="2">
        <v>1000</v>
      </c>
      <c r="I1012" s="2">
        <v>1000</v>
      </c>
      <c r="J1012" s="2">
        <v>1055.8599999999999</v>
      </c>
      <c r="K1012">
        <v>0</v>
      </c>
      <c r="L1012">
        <v>0</v>
      </c>
      <c r="M1012">
        <v>0</v>
      </c>
      <c r="N1012" s="2">
        <v>1055.8599999999999</v>
      </c>
      <c r="P1012" s="1">
        <v>45412</v>
      </c>
      <c r="Q1012" s="1">
        <v>45404</v>
      </c>
      <c r="R1012" s="1">
        <v>45777</v>
      </c>
      <c r="S1012" s="1">
        <v>45777</v>
      </c>
      <c r="W1012" t="s">
        <v>155</v>
      </c>
      <c r="X1012" t="s">
        <v>191</v>
      </c>
      <c r="Z1012" t="s">
        <v>160</v>
      </c>
      <c r="AA1012">
        <v>2</v>
      </c>
      <c r="AB1012" t="s">
        <v>1037</v>
      </c>
      <c r="AC1012" t="s">
        <v>155</v>
      </c>
      <c r="AD1012" t="s">
        <v>162</v>
      </c>
      <c r="AE1012" t="s">
        <v>1276</v>
      </c>
      <c r="AF1012" t="s">
        <v>1277</v>
      </c>
      <c r="AG1012" t="s">
        <v>1278</v>
      </c>
    </row>
    <row r="1013" spans="1:34" x14ac:dyDescent="0.25">
      <c r="A1013">
        <v>30853</v>
      </c>
      <c r="B1013" t="s">
        <v>246</v>
      </c>
      <c r="C1013" t="s">
        <v>1</v>
      </c>
      <c r="D1013" t="s">
        <v>802</v>
      </c>
      <c r="E1013" t="s">
        <v>1032</v>
      </c>
      <c r="F1013" t="s">
        <v>117</v>
      </c>
      <c r="G1013" t="s">
        <v>1379</v>
      </c>
      <c r="H1013" s="2">
        <v>5017.05</v>
      </c>
      <c r="I1013" s="2">
        <v>5017.05</v>
      </c>
      <c r="J1013" s="2">
        <v>5036.9399999999996</v>
      </c>
      <c r="K1013">
        <v>0</v>
      </c>
      <c r="L1013">
        <v>0</v>
      </c>
      <c r="M1013">
        <v>0</v>
      </c>
      <c r="N1013" s="2">
        <v>5036.9399999999996</v>
      </c>
      <c r="O1013">
        <v>0</v>
      </c>
      <c r="P1013" s="1">
        <v>45644</v>
      </c>
      <c r="Q1013" s="1">
        <v>45642</v>
      </c>
      <c r="R1013" s="1">
        <v>45777</v>
      </c>
      <c r="S1013" s="1">
        <v>45777</v>
      </c>
      <c r="W1013" t="s">
        <v>155</v>
      </c>
      <c r="X1013" t="s">
        <v>191</v>
      </c>
      <c r="Z1013" t="s">
        <v>160</v>
      </c>
      <c r="AA1013">
        <v>2</v>
      </c>
      <c r="AB1013" t="s">
        <v>1037</v>
      </c>
      <c r="AC1013" t="s">
        <v>155</v>
      </c>
      <c r="AD1013" t="s">
        <v>162</v>
      </c>
      <c r="AE1013" t="s">
        <v>1276</v>
      </c>
      <c r="AF1013" t="s">
        <v>1277</v>
      </c>
      <c r="AG1013" t="s">
        <v>1278</v>
      </c>
    </row>
    <row r="1014" spans="1:34" x14ac:dyDescent="0.25">
      <c r="A1014">
        <v>24691</v>
      </c>
      <c r="B1014" t="s">
        <v>246</v>
      </c>
      <c r="C1014" t="s">
        <v>1</v>
      </c>
      <c r="D1014" t="s">
        <v>804</v>
      </c>
      <c r="E1014" t="s">
        <v>1030</v>
      </c>
      <c r="F1014" t="s">
        <v>117</v>
      </c>
      <c r="G1014" t="s">
        <v>103</v>
      </c>
      <c r="H1014" s="2">
        <v>1000</v>
      </c>
      <c r="I1014" s="2">
        <v>1000</v>
      </c>
      <c r="J1014" s="2">
        <v>1055.8599999999999</v>
      </c>
      <c r="K1014">
        <v>0</v>
      </c>
      <c r="L1014">
        <v>0</v>
      </c>
      <c r="M1014">
        <v>0</v>
      </c>
      <c r="N1014" s="2">
        <v>1055.8599999999999</v>
      </c>
      <c r="P1014" s="1">
        <v>45408</v>
      </c>
      <c r="Q1014" s="1">
        <v>45404</v>
      </c>
      <c r="R1014" s="1">
        <v>45777</v>
      </c>
      <c r="S1014" s="1">
        <v>45777</v>
      </c>
      <c r="W1014" t="s">
        <v>155</v>
      </c>
      <c r="X1014" t="s">
        <v>191</v>
      </c>
      <c r="Z1014" t="s">
        <v>160</v>
      </c>
      <c r="AA1014">
        <v>2</v>
      </c>
      <c r="AB1014" t="s">
        <v>1037</v>
      </c>
      <c r="AC1014" t="s">
        <v>155</v>
      </c>
      <c r="AD1014" t="s">
        <v>162</v>
      </c>
      <c r="AE1014" t="s">
        <v>1276</v>
      </c>
      <c r="AF1014" t="s">
        <v>1277</v>
      </c>
      <c r="AG1014" t="s">
        <v>1278</v>
      </c>
    </row>
    <row r="1015" spans="1:34" x14ac:dyDescent="0.25">
      <c r="A1015">
        <v>24746</v>
      </c>
      <c r="B1015" t="s">
        <v>246</v>
      </c>
      <c r="C1015" t="s">
        <v>1</v>
      </c>
      <c r="D1015" t="s">
        <v>795</v>
      </c>
      <c r="E1015" t="s">
        <v>1034</v>
      </c>
      <c r="F1015" t="s">
        <v>117</v>
      </c>
      <c r="G1015" t="s">
        <v>103</v>
      </c>
      <c r="H1015" s="2">
        <v>6000</v>
      </c>
      <c r="I1015" s="2">
        <v>6000</v>
      </c>
      <c r="J1015" s="2">
        <v>6335.17</v>
      </c>
      <c r="K1015">
        <v>0</v>
      </c>
      <c r="L1015">
        <v>0</v>
      </c>
      <c r="M1015">
        <v>0</v>
      </c>
      <c r="N1015" s="2">
        <v>6335.17</v>
      </c>
      <c r="P1015" s="1">
        <v>45412</v>
      </c>
      <c r="Q1015" s="1">
        <v>45407</v>
      </c>
      <c r="R1015" s="1">
        <v>45777</v>
      </c>
      <c r="S1015" s="1">
        <v>45777</v>
      </c>
      <c r="W1015" t="s">
        <v>155</v>
      </c>
      <c r="X1015" t="s">
        <v>191</v>
      </c>
      <c r="Z1015" t="s">
        <v>160</v>
      </c>
      <c r="AA1015">
        <v>2</v>
      </c>
      <c r="AB1015" t="s">
        <v>1037</v>
      </c>
      <c r="AC1015" t="s">
        <v>155</v>
      </c>
      <c r="AD1015" t="s">
        <v>162</v>
      </c>
      <c r="AE1015" t="s">
        <v>1276</v>
      </c>
      <c r="AF1015" t="s">
        <v>1277</v>
      </c>
      <c r="AG1015" t="s">
        <v>1278</v>
      </c>
    </row>
    <row r="1016" spans="1:34" x14ac:dyDescent="0.25">
      <c r="A1016">
        <v>30971</v>
      </c>
      <c r="B1016" t="s">
        <v>246</v>
      </c>
      <c r="C1016" t="s">
        <v>1</v>
      </c>
      <c r="D1016" t="s">
        <v>200</v>
      </c>
      <c r="E1016" t="s">
        <v>1150</v>
      </c>
      <c r="F1016" t="s">
        <v>117</v>
      </c>
      <c r="G1016" t="s">
        <v>1379</v>
      </c>
      <c r="H1016" s="2">
        <v>2531.75</v>
      </c>
      <c r="I1016" s="2">
        <v>2531.75</v>
      </c>
      <c r="J1016" s="2">
        <v>2559.09</v>
      </c>
      <c r="K1016">
        <v>0</v>
      </c>
      <c r="L1016">
        <v>0</v>
      </c>
      <c r="M1016">
        <v>0</v>
      </c>
      <c r="N1016" s="2">
        <v>2559.09</v>
      </c>
      <c r="O1016">
        <v>0</v>
      </c>
      <c r="P1016" s="1">
        <v>45645</v>
      </c>
      <c r="Q1016" s="1">
        <v>45625</v>
      </c>
      <c r="R1016" s="1">
        <v>45777</v>
      </c>
      <c r="S1016" s="1">
        <v>45777</v>
      </c>
      <c r="W1016" t="s">
        <v>155</v>
      </c>
      <c r="X1016" t="s">
        <v>191</v>
      </c>
      <c r="Z1016" t="s">
        <v>160</v>
      </c>
      <c r="AA1016">
        <v>2</v>
      </c>
      <c r="AB1016" t="s">
        <v>1037</v>
      </c>
      <c r="AC1016" t="s">
        <v>155</v>
      </c>
      <c r="AD1016" t="s">
        <v>162</v>
      </c>
      <c r="AE1016" t="s">
        <v>1276</v>
      </c>
      <c r="AF1016" t="s">
        <v>1277</v>
      </c>
      <c r="AG1016" t="s">
        <v>1278</v>
      </c>
    </row>
    <row r="1017" spans="1:34" x14ac:dyDescent="0.25">
      <c r="A1017">
        <v>24895</v>
      </c>
      <c r="B1017" t="s">
        <v>246</v>
      </c>
      <c r="C1017" t="s">
        <v>1</v>
      </c>
      <c r="D1017" t="s">
        <v>802</v>
      </c>
      <c r="E1017" t="s">
        <v>1032</v>
      </c>
      <c r="F1017" t="s">
        <v>117</v>
      </c>
      <c r="G1017" t="s">
        <v>100</v>
      </c>
      <c r="H1017" s="2">
        <v>6000</v>
      </c>
      <c r="I1017" s="2">
        <v>6000</v>
      </c>
      <c r="J1017" s="2">
        <v>6335.17</v>
      </c>
      <c r="K1017">
        <v>0</v>
      </c>
      <c r="L1017">
        <v>0</v>
      </c>
      <c r="M1017">
        <v>0</v>
      </c>
      <c r="N1017" s="2">
        <v>6335.17</v>
      </c>
      <c r="P1017" s="1">
        <v>45421</v>
      </c>
      <c r="Q1017" s="1">
        <v>45410</v>
      </c>
      <c r="R1017" s="1">
        <v>45777</v>
      </c>
      <c r="S1017" s="1">
        <v>45777</v>
      </c>
      <c r="W1017" t="s">
        <v>155</v>
      </c>
      <c r="X1017" t="s">
        <v>191</v>
      </c>
      <c r="Z1017" t="s">
        <v>160</v>
      </c>
      <c r="AA1017">
        <v>2</v>
      </c>
      <c r="AB1017" t="s">
        <v>1037</v>
      </c>
      <c r="AC1017" t="s">
        <v>155</v>
      </c>
      <c r="AD1017" t="s">
        <v>162</v>
      </c>
      <c r="AE1017" t="s">
        <v>1276</v>
      </c>
      <c r="AF1017" t="s">
        <v>1277</v>
      </c>
      <c r="AG1017" t="s">
        <v>1278</v>
      </c>
    </row>
    <row r="1018" spans="1:34" x14ac:dyDescent="0.25">
      <c r="A1018">
        <v>24682</v>
      </c>
      <c r="B1018" t="s">
        <v>246</v>
      </c>
      <c r="C1018" t="s">
        <v>1</v>
      </c>
      <c r="D1018" t="s">
        <v>804</v>
      </c>
      <c r="E1018" t="s">
        <v>1030</v>
      </c>
      <c r="F1018" t="s">
        <v>117</v>
      </c>
      <c r="G1018" t="s">
        <v>208</v>
      </c>
      <c r="H1018" s="2">
        <v>60000</v>
      </c>
      <c r="I1018" s="2">
        <v>60000</v>
      </c>
      <c r="J1018" s="2">
        <v>63351.74</v>
      </c>
      <c r="K1018">
        <v>0</v>
      </c>
      <c r="L1018">
        <v>0</v>
      </c>
      <c r="M1018">
        <v>0</v>
      </c>
      <c r="N1018" s="2">
        <v>63351.74</v>
      </c>
      <c r="O1018">
        <v>0</v>
      </c>
      <c r="P1018" s="1">
        <v>45408</v>
      </c>
      <c r="Q1018" s="1">
        <v>45404</v>
      </c>
      <c r="R1018" s="1">
        <v>45777</v>
      </c>
      <c r="S1018" s="1">
        <v>45777</v>
      </c>
      <c r="W1018" t="s">
        <v>155</v>
      </c>
      <c r="X1018" t="s">
        <v>191</v>
      </c>
      <c r="Z1018" t="s">
        <v>160</v>
      </c>
      <c r="AA1018">
        <v>2</v>
      </c>
      <c r="AB1018" t="s">
        <v>1037</v>
      </c>
      <c r="AC1018" t="s">
        <v>155</v>
      </c>
      <c r="AD1018" t="s">
        <v>162</v>
      </c>
      <c r="AE1018" t="s">
        <v>1276</v>
      </c>
      <c r="AF1018" t="s">
        <v>1277</v>
      </c>
      <c r="AG1018" t="s">
        <v>1278</v>
      </c>
      <c r="AH1018" t="s">
        <v>191</v>
      </c>
    </row>
    <row r="1019" spans="1:34" x14ac:dyDescent="0.25">
      <c r="A1019">
        <v>25152</v>
      </c>
      <c r="B1019" t="s">
        <v>246</v>
      </c>
      <c r="C1019" t="s">
        <v>1</v>
      </c>
      <c r="D1019" t="s">
        <v>783</v>
      </c>
      <c r="E1019" t="s">
        <v>1112</v>
      </c>
      <c r="F1019" t="s">
        <v>117</v>
      </c>
      <c r="G1019" t="s">
        <v>99</v>
      </c>
      <c r="H1019" s="2">
        <v>5000</v>
      </c>
      <c r="I1019" s="2">
        <v>5000</v>
      </c>
      <c r="J1019" s="2">
        <v>5264.6</v>
      </c>
      <c r="K1019">
        <v>0</v>
      </c>
      <c r="L1019">
        <v>0</v>
      </c>
      <c r="M1019">
        <v>0</v>
      </c>
      <c r="N1019" s="2">
        <v>5264.6</v>
      </c>
      <c r="P1019" s="1">
        <v>45453</v>
      </c>
      <c r="Q1019" s="1">
        <v>45442</v>
      </c>
      <c r="R1019" s="1">
        <v>45777</v>
      </c>
      <c r="S1019" s="1">
        <v>45777</v>
      </c>
      <c r="W1019" t="s">
        <v>155</v>
      </c>
      <c r="X1019" t="s">
        <v>191</v>
      </c>
      <c r="Z1019" t="s">
        <v>160</v>
      </c>
      <c r="AA1019">
        <v>2</v>
      </c>
      <c r="AB1019" t="s">
        <v>1037</v>
      </c>
      <c r="AC1019" t="s">
        <v>155</v>
      </c>
      <c r="AD1019" t="s">
        <v>162</v>
      </c>
      <c r="AE1019" t="s">
        <v>1276</v>
      </c>
      <c r="AF1019" t="s">
        <v>1277</v>
      </c>
      <c r="AG1019" t="s">
        <v>1278</v>
      </c>
    </row>
    <row r="1020" spans="1:34" x14ac:dyDescent="0.25">
      <c r="A1020">
        <v>29673</v>
      </c>
      <c r="B1020" t="s">
        <v>246</v>
      </c>
      <c r="C1020" t="s">
        <v>1</v>
      </c>
      <c r="D1020" t="s">
        <v>832</v>
      </c>
      <c r="E1020" t="s">
        <v>1116</v>
      </c>
      <c r="F1020" t="s">
        <v>117</v>
      </c>
      <c r="G1020" t="s">
        <v>102</v>
      </c>
      <c r="H1020" s="2">
        <v>1000</v>
      </c>
      <c r="I1020" s="2">
        <v>1000</v>
      </c>
      <c r="J1020" s="2">
        <v>1052.92</v>
      </c>
      <c r="K1020">
        <v>0</v>
      </c>
      <c r="L1020">
        <v>0</v>
      </c>
      <c r="M1020">
        <v>0</v>
      </c>
      <c r="N1020" s="2">
        <v>1052.92</v>
      </c>
      <c r="P1020" s="1">
        <v>45595</v>
      </c>
      <c r="Q1020" s="1">
        <v>45436</v>
      </c>
      <c r="R1020" s="1">
        <v>45777</v>
      </c>
      <c r="S1020" s="1">
        <v>45777</v>
      </c>
      <c r="W1020" t="s">
        <v>155</v>
      </c>
      <c r="X1020" t="s">
        <v>191</v>
      </c>
      <c r="Z1020" t="s">
        <v>160</v>
      </c>
      <c r="AA1020">
        <v>2</v>
      </c>
      <c r="AB1020" t="s">
        <v>1037</v>
      </c>
      <c r="AC1020" t="s">
        <v>155</v>
      </c>
      <c r="AD1020" t="s">
        <v>162</v>
      </c>
      <c r="AE1020" t="s">
        <v>1276</v>
      </c>
      <c r="AF1020" t="s">
        <v>1277</v>
      </c>
      <c r="AG1020" t="s">
        <v>1278</v>
      </c>
    </row>
    <row r="1021" spans="1:34" x14ac:dyDescent="0.25">
      <c r="A1021">
        <v>30540</v>
      </c>
      <c r="B1021" t="s">
        <v>246</v>
      </c>
      <c r="C1021" t="s">
        <v>1</v>
      </c>
      <c r="D1021" t="s">
        <v>788</v>
      </c>
      <c r="E1021" t="s">
        <v>1329</v>
      </c>
      <c r="F1021" t="s">
        <v>117</v>
      </c>
      <c r="G1021" t="s">
        <v>1379</v>
      </c>
      <c r="H1021" s="2">
        <v>1067.4000000000001</v>
      </c>
      <c r="I1021" s="2">
        <v>1067.4000000000001</v>
      </c>
      <c r="J1021" s="2">
        <v>1071.6300000000001</v>
      </c>
      <c r="K1021">
        <v>0</v>
      </c>
      <c r="L1021">
        <v>0</v>
      </c>
      <c r="M1021">
        <v>0</v>
      </c>
      <c r="N1021" s="2">
        <v>1071.6300000000001</v>
      </c>
      <c r="O1021">
        <v>0</v>
      </c>
      <c r="P1021" s="1">
        <v>45637</v>
      </c>
      <c r="Q1021" s="1">
        <v>45637</v>
      </c>
      <c r="R1021" s="1">
        <v>45777</v>
      </c>
      <c r="S1021" s="1">
        <v>45777</v>
      </c>
      <c r="W1021" t="s">
        <v>155</v>
      </c>
      <c r="X1021" t="s">
        <v>191</v>
      </c>
      <c r="Z1021" t="s">
        <v>160</v>
      </c>
      <c r="AA1021">
        <v>2</v>
      </c>
      <c r="AB1021" t="s">
        <v>1037</v>
      </c>
      <c r="AC1021" t="s">
        <v>155</v>
      </c>
      <c r="AD1021" t="s">
        <v>162</v>
      </c>
      <c r="AE1021" t="s">
        <v>1276</v>
      </c>
      <c r="AF1021" t="s">
        <v>1277</v>
      </c>
      <c r="AG1021" t="s">
        <v>1278</v>
      </c>
    </row>
    <row r="1022" spans="1:34" x14ac:dyDescent="0.25">
      <c r="A1022">
        <v>30307</v>
      </c>
      <c r="B1022" t="s">
        <v>246</v>
      </c>
      <c r="C1022" t="s">
        <v>1</v>
      </c>
      <c r="D1022" t="s">
        <v>782</v>
      </c>
      <c r="E1022" t="s">
        <v>1330</v>
      </c>
      <c r="F1022" t="s">
        <v>117</v>
      </c>
      <c r="G1022" t="s">
        <v>96</v>
      </c>
      <c r="H1022" s="2">
        <v>2000</v>
      </c>
      <c r="I1022" s="2">
        <v>2000</v>
      </c>
      <c r="J1022" s="2">
        <v>2021.6</v>
      </c>
      <c r="K1022">
        <v>0</v>
      </c>
      <c r="L1022">
        <v>0</v>
      </c>
      <c r="M1022">
        <v>0</v>
      </c>
      <c r="N1022" s="2">
        <v>2021.6</v>
      </c>
      <c r="P1022" s="1">
        <v>45628</v>
      </c>
      <c r="Q1022" s="1">
        <v>45621</v>
      </c>
      <c r="R1022" s="1">
        <v>45777</v>
      </c>
      <c r="S1022" s="1">
        <v>45777</v>
      </c>
      <c r="W1022" t="s">
        <v>155</v>
      </c>
      <c r="X1022" t="s">
        <v>191</v>
      </c>
      <c r="Z1022" t="s">
        <v>160</v>
      </c>
      <c r="AA1022">
        <v>2</v>
      </c>
      <c r="AB1022" t="s">
        <v>1037</v>
      </c>
      <c r="AC1022" t="s">
        <v>155</v>
      </c>
      <c r="AD1022" t="s">
        <v>162</v>
      </c>
      <c r="AE1022" t="s">
        <v>1276</v>
      </c>
      <c r="AF1022" t="s">
        <v>1277</v>
      </c>
      <c r="AG1022" t="s">
        <v>1278</v>
      </c>
    </row>
    <row r="1023" spans="1:34" x14ac:dyDescent="0.25">
      <c r="A1023">
        <v>30988</v>
      </c>
      <c r="B1023" t="s">
        <v>246</v>
      </c>
      <c r="C1023" t="s">
        <v>1</v>
      </c>
      <c r="D1023" t="s">
        <v>826</v>
      </c>
      <c r="E1023" t="s">
        <v>881</v>
      </c>
      <c r="F1023" t="s">
        <v>117</v>
      </c>
      <c r="G1023" t="s">
        <v>1379</v>
      </c>
      <c r="H1023" s="2">
        <v>6689.9</v>
      </c>
      <c r="I1023" s="2">
        <v>6689.9</v>
      </c>
      <c r="J1023" s="2">
        <v>6716.42</v>
      </c>
      <c r="K1023">
        <v>0</v>
      </c>
      <c r="L1023">
        <v>0</v>
      </c>
      <c r="M1023">
        <v>0</v>
      </c>
      <c r="N1023" s="2">
        <v>6716.42</v>
      </c>
      <c r="O1023">
        <v>0</v>
      </c>
      <c r="P1023" s="1">
        <v>45645</v>
      </c>
      <c r="Q1023" s="1">
        <v>45642</v>
      </c>
      <c r="R1023" s="1">
        <v>45777</v>
      </c>
      <c r="S1023" s="1">
        <v>45777</v>
      </c>
      <c r="W1023" t="s">
        <v>155</v>
      </c>
      <c r="X1023" t="s">
        <v>191</v>
      </c>
      <c r="Z1023" t="s">
        <v>160</v>
      </c>
      <c r="AA1023">
        <v>2</v>
      </c>
      <c r="AB1023" t="s">
        <v>161</v>
      </c>
      <c r="AC1023" t="s">
        <v>155</v>
      </c>
      <c r="AD1023" t="s">
        <v>162</v>
      </c>
      <c r="AE1023" t="s">
        <v>1276</v>
      </c>
      <c r="AF1023" t="s">
        <v>1277</v>
      </c>
      <c r="AG1023" t="s">
        <v>1278</v>
      </c>
    </row>
    <row r="1024" spans="1:34" x14ac:dyDescent="0.25">
      <c r="A1024">
        <v>30914</v>
      </c>
      <c r="B1024" t="s">
        <v>246</v>
      </c>
      <c r="C1024" t="s">
        <v>1</v>
      </c>
      <c r="D1024" t="s">
        <v>285</v>
      </c>
      <c r="E1024" t="s">
        <v>615</v>
      </c>
      <c r="F1024" t="s">
        <v>117</v>
      </c>
      <c r="G1024" t="s">
        <v>1379</v>
      </c>
      <c r="H1024" s="2">
        <v>2165.25</v>
      </c>
      <c r="I1024" s="2">
        <v>2165.25</v>
      </c>
      <c r="J1024" s="2">
        <v>2173.83</v>
      </c>
      <c r="K1024">
        <v>0</v>
      </c>
      <c r="L1024">
        <v>0</v>
      </c>
      <c r="M1024">
        <v>0</v>
      </c>
      <c r="N1024" s="2">
        <v>2173.83</v>
      </c>
      <c r="O1024">
        <v>0</v>
      </c>
      <c r="P1024" s="1">
        <v>45644</v>
      </c>
      <c r="Q1024" s="1">
        <v>45642</v>
      </c>
      <c r="R1024" s="1">
        <v>45777</v>
      </c>
      <c r="S1024" s="1">
        <v>45777</v>
      </c>
      <c r="W1024" t="s">
        <v>155</v>
      </c>
      <c r="X1024" t="s">
        <v>191</v>
      </c>
      <c r="Z1024" t="s">
        <v>160</v>
      </c>
      <c r="AA1024">
        <v>2</v>
      </c>
      <c r="AB1024" t="s">
        <v>161</v>
      </c>
      <c r="AC1024" t="s">
        <v>155</v>
      </c>
      <c r="AD1024" t="s">
        <v>162</v>
      </c>
      <c r="AE1024" t="s">
        <v>1276</v>
      </c>
      <c r="AF1024" t="s">
        <v>1277</v>
      </c>
      <c r="AG1024" t="s">
        <v>1278</v>
      </c>
    </row>
    <row r="1025" spans="1:33" x14ac:dyDescent="0.25">
      <c r="A1025">
        <v>19390</v>
      </c>
      <c r="B1025" t="s">
        <v>246</v>
      </c>
      <c r="C1025" t="s">
        <v>252</v>
      </c>
      <c r="D1025" t="s">
        <v>279</v>
      </c>
      <c r="E1025" t="s">
        <v>614</v>
      </c>
      <c r="F1025" t="s">
        <v>117</v>
      </c>
      <c r="G1025" t="s">
        <v>110</v>
      </c>
      <c r="H1025" s="2">
        <v>1080</v>
      </c>
      <c r="I1025" s="2">
        <v>1080</v>
      </c>
      <c r="J1025" s="2">
        <v>1157.3399999999999</v>
      </c>
      <c r="K1025">
        <v>0</v>
      </c>
      <c r="L1025">
        <v>0</v>
      </c>
      <c r="M1025">
        <v>0</v>
      </c>
      <c r="N1025" s="2">
        <v>1157.3399999999999</v>
      </c>
      <c r="P1025" s="1">
        <v>45205</v>
      </c>
      <c r="Q1025" s="1">
        <v>45197</v>
      </c>
      <c r="R1025" s="1">
        <v>45777</v>
      </c>
      <c r="S1025" s="1">
        <v>45777</v>
      </c>
      <c r="W1025" t="s">
        <v>155</v>
      </c>
      <c r="X1025" t="s">
        <v>191</v>
      </c>
      <c r="Z1025" t="s">
        <v>160</v>
      </c>
      <c r="AA1025">
        <v>2</v>
      </c>
      <c r="AB1025" t="s">
        <v>161</v>
      </c>
      <c r="AC1025" t="s">
        <v>155</v>
      </c>
      <c r="AD1025" t="s">
        <v>162</v>
      </c>
      <c r="AE1025" t="s">
        <v>1276</v>
      </c>
      <c r="AF1025" t="s">
        <v>1277</v>
      </c>
      <c r="AG1025" t="s">
        <v>1278</v>
      </c>
    </row>
    <row r="1026" spans="1:33" x14ac:dyDescent="0.25">
      <c r="A1026">
        <v>31165</v>
      </c>
      <c r="B1026" t="s">
        <v>246</v>
      </c>
      <c r="C1026" t="s">
        <v>1</v>
      </c>
      <c r="D1026" t="s">
        <v>833</v>
      </c>
      <c r="E1026" t="s">
        <v>928</v>
      </c>
      <c r="F1026" t="s">
        <v>117</v>
      </c>
      <c r="G1026" t="s">
        <v>1379</v>
      </c>
      <c r="H1026" s="2">
        <v>6178.77</v>
      </c>
      <c r="I1026" s="2">
        <v>6178.78</v>
      </c>
      <c r="J1026" s="2">
        <v>6203.27</v>
      </c>
      <c r="K1026">
        <v>0</v>
      </c>
      <c r="L1026">
        <v>0</v>
      </c>
      <c r="M1026">
        <v>0</v>
      </c>
      <c r="N1026" s="2">
        <v>6203.27</v>
      </c>
      <c r="O1026">
        <v>0</v>
      </c>
      <c r="P1026" s="1">
        <v>45649</v>
      </c>
      <c r="Q1026" s="1">
        <v>45640</v>
      </c>
      <c r="R1026" s="1">
        <v>45777</v>
      </c>
      <c r="S1026" s="1">
        <v>45777</v>
      </c>
      <c r="W1026" t="s">
        <v>155</v>
      </c>
      <c r="X1026" t="s">
        <v>191</v>
      </c>
      <c r="Z1026" t="s">
        <v>160</v>
      </c>
      <c r="AA1026">
        <v>2</v>
      </c>
      <c r="AB1026" t="s">
        <v>161</v>
      </c>
      <c r="AC1026" t="s">
        <v>155</v>
      </c>
      <c r="AD1026" t="s">
        <v>162</v>
      </c>
      <c r="AE1026" t="s">
        <v>1276</v>
      </c>
      <c r="AF1026" t="s">
        <v>1277</v>
      </c>
      <c r="AG1026" t="s">
        <v>1278</v>
      </c>
    </row>
    <row r="1027" spans="1:33" x14ac:dyDescent="0.25">
      <c r="A1027">
        <v>30955</v>
      </c>
      <c r="B1027" t="s">
        <v>246</v>
      </c>
      <c r="C1027" t="s">
        <v>252</v>
      </c>
      <c r="D1027" t="s">
        <v>724</v>
      </c>
      <c r="E1027" t="s">
        <v>953</v>
      </c>
      <c r="F1027" t="s">
        <v>117</v>
      </c>
      <c r="G1027" t="s">
        <v>1379</v>
      </c>
      <c r="H1027" s="2">
        <v>2015.85</v>
      </c>
      <c r="I1027" s="2">
        <v>2015.85</v>
      </c>
      <c r="J1027" s="2">
        <v>2023.84</v>
      </c>
      <c r="K1027">
        <v>0</v>
      </c>
      <c r="L1027">
        <v>0</v>
      </c>
      <c r="M1027">
        <v>0</v>
      </c>
      <c r="N1027" s="2">
        <v>2023.84</v>
      </c>
      <c r="O1027">
        <v>0</v>
      </c>
      <c r="P1027" s="1">
        <v>45645</v>
      </c>
      <c r="Q1027" s="1">
        <v>45642</v>
      </c>
      <c r="R1027" s="1">
        <v>45777</v>
      </c>
      <c r="S1027" s="1">
        <v>45777</v>
      </c>
      <c r="W1027" t="s">
        <v>155</v>
      </c>
      <c r="X1027" t="s">
        <v>191</v>
      </c>
      <c r="Z1027" t="s">
        <v>160</v>
      </c>
      <c r="AA1027">
        <v>2</v>
      </c>
      <c r="AB1027" t="s">
        <v>161</v>
      </c>
      <c r="AC1027" t="s">
        <v>155</v>
      </c>
      <c r="AD1027" t="s">
        <v>162</v>
      </c>
      <c r="AE1027" t="s">
        <v>1276</v>
      </c>
      <c r="AF1027" t="s">
        <v>1277</v>
      </c>
      <c r="AG1027" t="s">
        <v>1278</v>
      </c>
    </row>
    <row r="1028" spans="1:33" x14ac:dyDescent="0.25">
      <c r="A1028">
        <v>23266</v>
      </c>
      <c r="B1028" t="s">
        <v>246</v>
      </c>
      <c r="C1028" t="s">
        <v>252</v>
      </c>
      <c r="D1028" t="s">
        <v>742</v>
      </c>
      <c r="E1028" t="s">
        <v>926</v>
      </c>
      <c r="F1028" t="s">
        <v>117</v>
      </c>
      <c r="G1028" t="s">
        <v>102</v>
      </c>
      <c r="H1028" s="2">
        <v>2300</v>
      </c>
      <c r="I1028" s="2">
        <v>2300</v>
      </c>
      <c r="J1028" s="2">
        <v>2438.2399999999998</v>
      </c>
      <c r="K1028">
        <v>0</v>
      </c>
      <c r="L1028">
        <v>0</v>
      </c>
      <c r="M1028">
        <v>0</v>
      </c>
      <c r="N1028" s="2">
        <v>2438.2399999999998</v>
      </c>
      <c r="P1028" s="1">
        <v>45345</v>
      </c>
      <c r="Q1028" s="1">
        <v>45331</v>
      </c>
      <c r="R1028" s="1">
        <v>45777</v>
      </c>
      <c r="S1028" s="1">
        <v>45777</v>
      </c>
      <c r="W1028" t="s">
        <v>155</v>
      </c>
      <c r="X1028" t="s">
        <v>191</v>
      </c>
      <c r="Z1028" t="s">
        <v>160</v>
      </c>
      <c r="AA1028">
        <v>2</v>
      </c>
      <c r="AB1028" t="s">
        <v>161</v>
      </c>
      <c r="AC1028" t="s">
        <v>155</v>
      </c>
      <c r="AD1028" t="s">
        <v>162</v>
      </c>
      <c r="AE1028" t="s">
        <v>1276</v>
      </c>
      <c r="AF1028" t="s">
        <v>1277</v>
      </c>
      <c r="AG1028" t="s">
        <v>1278</v>
      </c>
    </row>
    <row r="1029" spans="1:33" x14ac:dyDescent="0.25">
      <c r="A1029">
        <v>31012</v>
      </c>
      <c r="B1029" t="s">
        <v>246</v>
      </c>
      <c r="C1029" t="s">
        <v>1</v>
      </c>
      <c r="D1029" t="s">
        <v>831</v>
      </c>
      <c r="E1029" t="s">
        <v>954</v>
      </c>
      <c r="F1029" t="s">
        <v>117</v>
      </c>
      <c r="G1029" t="s">
        <v>1379</v>
      </c>
      <c r="H1029" s="2">
        <v>9341.39</v>
      </c>
      <c r="I1029" s="2">
        <v>9341.39</v>
      </c>
      <c r="J1029" s="2">
        <v>9378.41</v>
      </c>
      <c r="K1029">
        <v>0</v>
      </c>
      <c r="L1029">
        <v>0</v>
      </c>
      <c r="M1029">
        <v>0</v>
      </c>
      <c r="N1029" s="2">
        <v>9378.41</v>
      </c>
      <c r="O1029">
        <v>0</v>
      </c>
      <c r="P1029" s="1">
        <v>45645</v>
      </c>
      <c r="Q1029" s="1">
        <v>45643</v>
      </c>
      <c r="R1029" s="1">
        <v>45777</v>
      </c>
      <c r="S1029" s="1">
        <v>45777</v>
      </c>
      <c r="W1029" t="s">
        <v>155</v>
      </c>
      <c r="X1029" t="s">
        <v>191</v>
      </c>
      <c r="Z1029" t="s">
        <v>160</v>
      </c>
      <c r="AA1029">
        <v>2</v>
      </c>
      <c r="AB1029" t="s">
        <v>161</v>
      </c>
      <c r="AC1029" t="s">
        <v>155</v>
      </c>
      <c r="AD1029" t="s">
        <v>162</v>
      </c>
      <c r="AE1029" t="s">
        <v>1276</v>
      </c>
      <c r="AF1029" t="s">
        <v>1277</v>
      </c>
      <c r="AG1029" t="s">
        <v>1278</v>
      </c>
    </row>
    <row r="1030" spans="1:33" x14ac:dyDescent="0.25">
      <c r="A1030">
        <v>23827</v>
      </c>
      <c r="B1030" t="s">
        <v>246</v>
      </c>
      <c r="C1030" t="s">
        <v>1</v>
      </c>
      <c r="D1030" t="s">
        <v>824</v>
      </c>
      <c r="E1030" t="s">
        <v>955</v>
      </c>
      <c r="F1030" t="s">
        <v>117</v>
      </c>
      <c r="G1030" t="s">
        <v>92</v>
      </c>
      <c r="H1030" s="2">
        <v>5000</v>
      </c>
      <c r="I1030" s="2">
        <v>5000</v>
      </c>
      <c r="J1030" s="2">
        <v>5286.25</v>
      </c>
      <c r="K1030">
        <v>0</v>
      </c>
      <c r="L1030">
        <v>0</v>
      </c>
      <c r="M1030">
        <v>0</v>
      </c>
      <c r="N1030" s="2">
        <v>5286.25</v>
      </c>
      <c r="P1030" s="1">
        <v>45377</v>
      </c>
      <c r="Q1030" s="1">
        <v>45371</v>
      </c>
      <c r="R1030" s="1">
        <v>45777</v>
      </c>
      <c r="S1030" s="1">
        <v>45777</v>
      </c>
      <c r="W1030" t="s">
        <v>155</v>
      </c>
      <c r="X1030" t="s">
        <v>191</v>
      </c>
      <c r="Z1030" t="s">
        <v>160</v>
      </c>
      <c r="AA1030">
        <v>2</v>
      </c>
      <c r="AB1030" t="s">
        <v>161</v>
      </c>
      <c r="AC1030" t="s">
        <v>155</v>
      </c>
      <c r="AD1030" t="s">
        <v>162</v>
      </c>
      <c r="AE1030" t="s">
        <v>1276</v>
      </c>
      <c r="AF1030" t="s">
        <v>1277</v>
      </c>
      <c r="AG1030" t="s">
        <v>1278</v>
      </c>
    </row>
    <row r="1031" spans="1:33" x14ac:dyDescent="0.25">
      <c r="A1031">
        <v>30716</v>
      </c>
      <c r="B1031" t="s">
        <v>246</v>
      </c>
      <c r="C1031" t="s">
        <v>1</v>
      </c>
      <c r="D1031" t="s">
        <v>818</v>
      </c>
      <c r="E1031" t="s">
        <v>958</v>
      </c>
      <c r="F1031" t="s">
        <v>117</v>
      </c>
      <c r="G1031" t="s">
        <v>1379</v>
      </c>
      <c r="H1031" s="2">
        <v>2035.17</v>
      </c>
      <c r="I1031" s="2">
        <v>2035.18</v>
      </c>
      <c r="J1031" s="2">
        <v>2043.24</v>
      </c>
      <c r="K1031">
        <v>0</v>
      </c>
      <c r="L1031">
        <v>0</v>
      </c>
      <c r="M1031">
        <v>0</v>
      </c>
      <c r="N1031" s="2">
        <v>2043.24</v>
      </c>
      <c r="O1031">
        <v>0</v>
      </c>
      <c r="P1031" s="1">
        <v>45644</v>
      </c>
      <c r="Q1031" s="1">
        <v>45644</v>
      </c>
      <c r="R1031" s="1">
        <v>45777</v>
      </c>
      <c r="S1031" s="1">
        <v>45777</v>
      </c>
      <c r="W1031" t="s">
        <v>155</v>
      </c>
      <c r="X1031" t="s">
        <v>191</v>
      </c>
      <c r="Z1031" t="s">
        <v>160</v>
      </c>
      <c r="AA1031">
        <v>2</v>
      </c>
      <c r="AB1031" t="s">
        <v>161</v>
      </c>
      <c r="AC1031" t="s">
        <v>155</v>
      </c>
      <c r="AD1031" t="s">
        <v>162</v>
      </c>
      <c r="AE1031" t="s">
        <v>1276</v>
      </c>
      <c r="AF1031" t="s">
        <v>1277</v>
      </c>
      <c r="AG1031" t="s">
        <v>1278</v>
      </c>
    </row>
    <row r="1032" spans="1:33" x14ac:dyDescent="0.25">
      <c r="A1032">
        <v>24081</v>
      </c>
      <c r="B1032" t="s">
        <v>246</v>
      </c>
      <c r="C1032" t="s">
        <v>1</v>
      </c>
      <c r="D1032" t="s">
        <v>818</v>
      </c>
      <c r="E1032" t="s">
        <v>958</v>
      </c>
      <c r="F1032" t="s">
        <v>117</v>
      </c>
      <c r="G1032" t="s">
        <v>101</v>
      </c>
      <c r="H1032" s="2">
        <v>5000</v>
      </c>
      <c r="I1032" s="2">
        <v>5000</v>
      </c>
      <c r="J1032" s="2">
        <v>5286.25</v>
      </c>
      <c r="K1032">
        <v>0</v>
      </c>
      <c r="L1032">
        <v>0</v>
      </c>
      <c r="M1032">
        <v>0</v>
      </c>
      <c r="N1032" s="2">
        <v>5286.25</v>
      </c>
      <c r="P1032" s="1">
        <v>45385</v>
      </c>
      <c r="Q1032" s="1">
        <v>45373</v>
      </c>
      <c r="R1032" s="1">
        <v>45777</v>
      </c>
      <c r="S1032" s="1">
        <v>45777</v>
      </c>
      <c r="W1032" t="s">
        <v>155</v>
      </c>
      <c r="X1032" t="s">
        <v>191</v>
      </c>
      <c r="Z1032" t="s">
        <v>160</v>
      </c>
      <c r="AA1032">
        <v>2</v>
      </c>
      <c r="AB1032" t="s">
        <v>161</v>
      </c>
      <c r="AC1032" t="s">
        <v>155</v>
      </c>
      <c r="AD1032" t="s">
        <v>162</v>
      </c>
      <c r="AE1032" t="s">
        <v>1276</v>
      </c>
      <c r="AF1032" t="s">
        <v>1277</v>
      </c>
      <c r="AG1032" t="s">
        <v>1278</v>
      </c>
    </row>
    <row r="1033" spans="1:33" x14ac:dyDescent="0.25">
      <c r="A1033">
        <v>24205</v>
      </c>
      <c r="B1033" t="s">
        <v>246</v>
      </c>
      <c r="C1033" t="s">
        <v>1</v>
      </c>
      <c r="D1033" t="s">
        <v>775</v>
      </c>
      <c r="E1033" t="s">
        <v>966</v>
      </c>
      <c r="F1033" t="s">
        <v>117</v>
      </c>
      <c r="G1033" t="s">
        <v>101</v>
      </c>
      <c r="H1033" s="2">
        <v>5000</v>
      </c>
      <c r="I1033" s="2">
        <v>5000</v>
      </c>
      <c r="J1033" s="2">
        <v>5286.25</v>
      </c>
      <c r="K1033">
        <v>0</v>
      </c>
      <c r="L1033">
        <v>0</v>
      </c>
      <c r="M1033">
        <v>0</v>
      </c>
      <c r="N1033" s="2">
        <v>5286.25</v>
      </c>
      <c r="P1033" s="1">
        <v>45383</v>
      </c>
      <c r="Q1033" s="1">
        <v>45381</v>
      </c>
      <c r="R1033" s="1">
        <v>45777</v>
      </c>
      <c r="S1033" s="1">
        <v>45777</v>
      </c>
      <c r="W1033" t="s">
        <v>155</v>
      </c>
      <c r="X1033" t="s">
        <v>191</v>
      </c>
      <c r="Z1033" t="s">
        <v>160</v>
      </c>
      <c r="AA1033">
        <v>2</v>
      </c>
      <c r="AB1033" t="s">
        <v>161</v>
      </c>
      <c r="AC1033" t="s">
        <v>155</v>
      </c>
      <c r="AD1033" t="s">
        <v>162</v>
      </c>
      <c r="AE1033" t="s">
        <v>1276</v>
      </c>
      <c r="AF1033" t="s">
        <v>1277</v>
      </c>
      <c r="AG1033" t="s">
        <v>1278</v>
      </c>
    </row>
    <row r="1034" spans="1:33" x14ac:dyDescent="0.25">
      <c r="A1034">
        <v>24465</v>
      </c>
      <c r="B1034" t="s">
        <v>246</v>
      </c>
      <c r="C1034" t="s">
        <v>1</v>
      </c>
      <c r="D1034" t="s">
        <v>811</v>
      </c>
      <c r="E1034" t="s">
        <v>1352</v>
      </c>
      <c r="F1034" t="s">
        <v>117</v>
      </c>
      <c r="G1034" t="s">
        <v>103</v>
      </c>
      <c r="H1034" s="2">
        <v>4500</v>
      </c>
      <c r="I1034" s="2">
        <v>4500</v>
      </c>
      <c r="J1034" s="2">
        <v>4751.38</v>
      </c>
      <c r="K1034">
        <v>0</v>
      </c>
      <c r="L1034">
        <v>0</v>
      </c>
      <c r="M1034">
        <v>0</v>
      </c>
      <c r="N1034" s="2">
        <v>4751.38</v>
      </c>
      <c r="P1034" s="1">
        <v>45400</v>
      </c>
      <c r="Q1034" s="1">
        <v>45397</v>
      </c>
      <c r="R1034" s="1">
        <v>45777</v>
      </c>
      <c r="S1034" s="1">
        <v>45777</v>
      </c>
      <c r="W1034" t="s">
        <v>155</v>
      </c>
      <c r="X1034" t="s">
        <v>191</v>
      </c>
      <c r="Z1034" t="s">
        <v>160</v>
      </c>
      <c r="AA1034">
        <v>2</v>
      </c>
      <c r="AB1034" t="s">
        <v>1037</v>
      </c>
      <c r="AC1034" t="s">
        <v>155</v>
      </c>
      <c r="AD1034" t="s">
        <v>162</v>
      </c>
      <c r="AE1034" t="s">
        <v>1276</v>
      </c>
      <c r="AF1034" t="s">
        <v>1277</v>
      </c>
      <c r="AG1034" t="s">
        <v>1278</v>
      </c>
    </row>
    <row r="1035" spans="1:33" x14ac:dyDescent="0.25">
      <c r="A1035">
        <v>30765</v>
      </c>
      <c r="B1035" t="s">
        <v>246</v>
      </c>
      <c r="C1035" t="s">
        <v>1</v>
      </c>
      <c r="D1035" t="s">
        <v>811</v>
      </c>
      <c r="E1035" t="s">
        <v>1352</v>
      </c>
      <c r="F1035" t="s">
        <v>117</v>
      </c>
      <c r="G1035" t="s">
        <v>1379</v>
      </c>
      <c r="H1035" s="2">
        <v>8527.7900000000009</v>
      </c>
      <c r="I1035" s="2">
        <v>8527.7900000000009</v>
      </c>
      <c r="J1035" s="2">
        <v>8561.59</v>
      </c>
      <c r="K1035">
        <v>0</v>
      </c>
      <c r="L1035">
        <v>0</v>
      </c>
      <c r="M1035">
        <v>0</v>
      </c>
      <c r="N1035" s="2">
        <v>8561.59</v>
      </c>
      <c r="O1035">
        <v>0</v>
      </c>
      <c r="P1035" s="1">
        <v>45644</v>
      </c>
      <c r="Q1035" s="1">
        <v>45638</v>
      </c>
      <c r="R1035" s="1">
        <v>45777</v>
      </c>
      <c r="S1035" s="1">
        <v>45777</v>
      </c>
      <c r="W1035" t="s">
        <v>155</v>
      </c>
      <c r="X1035" t="s">
        <v>191</v>
      </c>
      <c r="Z1035" t="s">
        <v>160</v>
      </c>
      <c r="AA1035">
        <v>2</v>
      </c>
      <c r="AB1035" t="s">
        <v>1037</v>
      </c>
      <c r="AC1035" t="s">
        <v>155</v>
      </c>
      <c r="AD1035" t="s">
        <v>162</v>
      </c>
      <c r="AE1035" t="s">
        <v>1276</v>
      </c>
      <c r="AF1035" t="s">
        <v>1277</v>
      </c>
      <c r="AG1035" t="s">
        <v>1278</v>
      </c>
    </row>
    <row r="1036" spans="1:33" x14ac:dyDescent="0.25">
      <c r="A1036">
        <v>30740</v>
      </c>
      <c r="B1036" t="s">
        <v>246</v>
      </c>
      <c r="C1036" t="s">
        <v>1</v>
      </c>
      <c r="D1036" t="s">
        <v>198</v>
      </c>
      <c r="E1036" t="s">
        <v>965</v>
      </c>
      <c r="F1036" t="s">
        <v>117</v>
      </c>
      <c r="G1036" t="s">
        <v>1379</v>
      </c>
      <c r="H1036" s="2">
        <v>5386.49</v>
      </c>
      <c r="I1036" s="2">
        <v>5386.49</v>
      </c>
      <c r="J1036" s="2">
        <v>5407.84</v>
      </c>
      <c r="K1036">
        <v>0</v>
      </c>
      <c r="L1036">
        <v>0</v>
      </c>
      <c r="M1036">
        <v>0</v>
      </c>
      <c r="N1036" s="2">
        <v>5407.84</v>
      </c>
      <c r="O1036">
        <v>0</v>
      </c>
      <c r="P1036" s="1">
        <v>45644</v>
      </c>
      <c r="Q1036" s="1">
        <v>45642</v>
      </c>
      <c r="R1036" s="1">
        <v>45777</v>
      </c>
      <c r="S1036" s="1">
        <v>45777</v>
      </c>
      <c r="W1036" t="s">
        <v>155</v>
      </c>
      <c r="X1036" t="s">
        <v>191</v>
      </c>
      <c r="Z1036" t="s">
        <v>160</v>
      </c>
      <c r="AA1036">
        <v>2</v>
      </c>
      <c r="AB1036" t="s">
        <v>161</v>
      </c>
      <c r="AC1036" t="s">
        <v>155</v>
      </c>
      <c r="AD1036" t="s">
        <v>162</v>
      </c>
      <c r="AE1036" t="s">
        <v>1276</v>
      </c>
      <c r="AF1036" t="s">
        <v>1277</v>
      </c>
      <c r="AG1036" t="s">
        <v>1278</v>
      </c>
    </row>
    <row r="1037" spans="1:33" x14ac:dyDescent="0.25">
      <c r="A1037">
        <v>25523</v>
      </c>
      <c r="B1037" t="s">
        <v>246</v>
      </c>
      <c r="C1037" t="s">
        <v>1</v>
      </c>
      <c r="D1037" t="s">
        <v>286</v>
      </c>
      <c r="E1037" t="s">
        <v>616</v>
      </c>
      <c r="F1037" t="s">
        <v>117</v>
      </c>
      <c r="G1037" t="s">
        <v>104</v>
      </c>
      <c r="H1037" s="2">
        <v>5200</v>
      </c>
      <c r="I1037" s="2">
        <v>5200</v>
      </c>
      <c r="J1037" s="2">
        <v>5572.38</v>
      </c>
      <c r="K1037">
        <v>0</v>
      </c>
      <c r="L1037">
        <v>0</v>
      </c>
      <c r="M1037">
        <v>0</v>
      </c>
      <c r="N1037" s="2">
        <v>5572.38</v>
      </c>
      <c r="P1037" s="1">
        <v>45484</v>
      </c>
      <c r="Q1037" s="1">
        <v>45186</v>
      </c>
      <c r="R1037" s="1">
        <v>45777</v>
      </c>
      <c r="S1037" s="1">
        <v>45777</v>
      </c>
      <c r="W1037" t="s">
        <v>155</v>
      </c>
      <c r="X1037" t="s">
        <v>191</v>
      </c>
      <c r="Z1037" t="s">
        <v>160</v>
      </c>
      <c r="AA1037">
        <v>2</v>
      </c>
      <c r="AB1037" t="s">
        <v>161</v>
      </c>
      <c r="AC1037" t="s">
        <v>155</v>
      </c>
      <c r="AD1037" t="s">
        <v>162</v>
      </c>
      <c r="AE1037" t="s">
        <v>1276</v>
      </c>
      <c r="AF1037" t="s">
        <v>1277</v>
      </c>
      <c r="AG1037" t="s">
        <v>1278</v>
      </c>
    </row>
    <row r="1038" spans="1:33" x14ac:dyDescent="0.25">
      <c r="A1038">
        <v>30944</v>
      </c>
      <c r="B1038" t="s">
        <v>246</v>
      </c>
      <c r="C1038" t="s">
        <v>252</v>
      </c>
      <c r="D1038" t="s">
        <v>258</v>
      </c>
      <c r="E1038" t="s">
        <v>422</v>
      </c>
      <c r="F1038" t="s">
        <v>117</v>
      </c>
      <c r="G1038" t="s">
        <v>1379</v>
      </c>
      <c r="H1038" s="2">
        <v>3647.97</v>
      </c>
      <c r="I1038" s="2">
        <v>3647.97</v>
      </c>
      <c r="J1038" s="2">
        <v>3662.43</v>
      </c>
      <c r="K1038">
        <v>0</v>
      </c>
      <c r="L1038">
        <v>0</v>
      </c>
      <c r="M1038">
        <v>0</v>
      </c>
      <c r="N1038" s="2">
        <v>3662.43</v>
      </c>
      <c r="O1038">
        <v>0</v>
      </c>
      <c r="P1038" s="1">
        <v>45645</v>
      </c>
      <c r="Q1038" s="1">
        <v>45642</v>
      </c>
      <c r="R1038" s="1">
        <v>45777</v>
      </c>
      <c r="S1038" s="1">
        <v>45777</v>
      </c>
      <c r="W1038" t="s">
        <v>155</v>
      </c>
      <c r="X1038" t="s">
        <v>191</v>
      </c>
      <c r="Z1038" t="s">
        <v>160</v>
      </c>
      <c r="AA1038">
        <v>2</v>
      </c>
      <c r="AB1038" t="s">
        <v>161</v>
      </c>
      <c r="AC1038" t="s">
        <v>155</v>
      </c>
      <c r="AD1038" t="s">
        <v>162</v>
      </c>
      <c r="AE1038" t="s">
        <v>1276</v>
      </c>
      <c r="AF1038" t="s">
        <v>1277</v>
      </c>
      <c r="AG1038" t="s">
        <v>1278</v>
      </c>
    </row>
    <row r="1039" spans="1:33" x14ac:dyDescent="0.25">
      <c r="A1039">
        <v>17180</v>
      </c>
      <c r="B1039" t="s">
        <v>246</v>
      </c>
      <c r="C1039" t="s">
        <v>1</v>
      </c>
      <c r="D1039" t="s">
        <v>204</v>
      </c>
      <c r="E1039" t="s">
        <v>411</v>
      </c>
      <c r="F1039" t="s">
        <v>117</v>
      </c>
      <c r="G1039" t="s">
        <v>109</v>
      </c>
      <c r="H1039" s="2">
        <v>4000</v>
      </c>
      <c r="I1039" s="2">
        <v>4000</v>
      </c>
      <c r="J1039" s="2">
        <v>4321.3999999999996</v>
      </c>
      <c r="K1039">
        <v>0</v>
      </c>
      <c r="L1039">
        <v>0</v>
      </c>
      <c r="M1039">
        <v>0</v>
      </c>
      <c r="N1039" s="2">
        <v>4321.3999999999996</v>
      </c>
      <c r="P1039" s="1">
        <v>45140</v>
      </c>
      <c r="Q1039" s="1">
        <v>45129</v>
      </c>
      <c r="R1039" s="1">
        <v>45777</v>
      </c>
      <c r="S1039" s="1">
        <v>45777</v>
      </c>
      <c r="W1039" t="s">
        <v>155</v>
      </c>
      <c r="X1039" t="s">
        <v>191</v>
      </c>
      <c r="Z1039" t="s">
        <v>160</v>
      </c>
      <c r="AA1039">
        <v>2</v>
      </c>
      <c r="AB1039" t="s">
        <v>161</v>
      </c>
      <c r="AC1039" t="s">
        <v>155</v>
      </c>
      <c r="AD1039" t="s">
        <v>162</v>
      </c>
      <c r="AE1039" t="s">
        <v>1276</v>
      </c>
      <c r="AF1039" t="s">
        <v>1277</v>
      </c>
      <c r="AG1039" t="s">
        <v>1278</v>
      </c>
    </row>
    <row r="1040" spans="1:33" x14ac:dyDescent="0.25">
      <c r="A1040">
        <v>17159</v>
      </c>
      <c r="B1040" t="s">
        <v>246</v>
      </c>
      <c r="C1040" t="s">
        <v>1</v>
      </c>
      <c r="D1040" t="s">
        <v>204</v>
      </c>
      <c r="E1040" t="s">
        <v>411</v>
      </c>
      <c r="F1040" t="s">
        <v>117</v>
      </c>
      <c r="G1040" t="s">
        <v>210</v>
      </c>
      <c r="H1040" s="2">
        <v>60000</v>
      </c>
      <c r="I1040" s="2">
        <v>60000</v>
      </c>
      <c r="J1040" s="2">
        <v>64820.93</v>
      </c>
      <c r="K1040">
        <v>0</v>
      </c>
      <c r="L1040">
        <v>0</v>
      </c>
      <c r="M1040">
        <v>0</v>
      </c>
      <c r="N1040" s="2">
        <v>64820.93</v>
      </c>
      <c r="P1040" s="1">
        <v>45140</v>
      </c>
      <c r="Q1040" s="1">
        <v>45129</v>
      </c>
      <c r="R1040" s="1">
        <v>45777</v>
      </c>
      <c r="S1040" s="1">
        <v>45777</v>
      </c>
      <c r="W1040" t="s">
        <v>155</v>
      </c>
      <c r="X1040" t="s">
        <v>191</v>
      </c>
      <c r="Z1040" t="s">
        <v>160</v>
      </c>
      <c r="AA1040">
        <v>2</v>
      </c>
      <c r="AB1040" t="s">
        <v>161</v>
      </c>
      <c r="AC1040" t="s">
        <v>155</v>
      </c>
      <c r="AD1040" t="s">
        <v>162</v>
      </c>
      <c r="AE1040" t="s">
        <v>1276</v>
      </c>
      <c r="AF1040" t="s">
        <v>1277</v>
      </c>
      <c r="AG1040" t="s">
        <v>1278</v>
      </c>
    </row>
    <row r="1041" spans="1:33" x14ac:dyDescent="0.25">
      <c r="A1041">
        <v>31159</v>
      </c>
      <c r="B1041" t="s">
        <v>246</v>
      </c>
      <c r="C1041" t="s">
        <v>1</v>
      </c>
      <c r="D1041" t="s">
        <v>203</v>
      </c>
      <c r="E1041" t="s">
        <v>395</v>
      </c>
      <c r="F1041" t="s">
        <v>117</v>
      </c>
      <c r="G1041" t="s">
        <v>1379</v>
      </c>
      <c r="H1041" s="2">
        <v>7053.84</v>
      </c>
      <c r="I1041" s="2">
        <v>7053.84</v>
      </c>
      <c r="J1041" s="2">
        <v>7081.8</v>
      </c>
      <c r="K1041">
        <v>0</v>
      </c>
      <c r="L1041">
        <v>0</v>
      </c>
      <c r="M1041">
        <v>0</v>
      </c>
      <c r="N1041" s="2">
        <v>7081.8</v>
      </c>
      <c r="O1041">
        <v>0</v>
      </c>
      <c r="P1041" s="1">
        <v>45649</v>
      </c>
      <c r="Q1041" s="1">
        <v>45641</v>
      </c>
      <c r="R1041" s="1">
        <v>45777</v>
      </c>
      <c r="S1041" s="1">
        <v>45777</v>
      </c>
      <c r="W1041" t="s">
        <v>155</v>
      </c>
      <c r="X1041" t="s">
        <v>191</v>
      </c>
      <c r="Z1041" t="s">
        <v>160</v>
      </c>
      <c r="AA1041">
        <v>2</v>
      </c>
      <c r="AB1041" t="s">
        <v>161</v>
      </c>
      <c r="AC1041" t="s">
        <v>155</v>
      </c>
      <c r="AD1041" t="s">
        <v>162</v>
      </c>
      <c r="AE1041" t="s">
        <v>1276</v>
      </c>
      <c r="AF1041" t="s">
        <v>1277</v>
      </c>
      <c r="AG1041" t="s">
        <v>1278</v>
      </c>
    </row>
    <row r="1042" spans="1:33" x14ac:dyDescent="0.25">
      <c r="A1042">
        <v>31042</v>
      </c>
      <c r="B1042" t="s">
        <v>246</v>
      </c>
      <c r="C1042" t="s">
        <v>1</v>
      </c>
      <c r="D1042" t="s">
        <v>204</v>
      </c>
      <c r="E1042" t="s">
        <v>411</v>
      </c>
      <c r="F1042" t="s">
        <v>117</v>
      </c>
      <c r="G1042" t="s">
        <v>1379</v>
      </c>
      <c r="H1042" s="2">
        <v>6576.01</v>
      </c>
      <c r="I1042" s="2">
        <v>6576.01</v>
      </c>
      <c r="J1042" s="2">
        <v>6602.07</v>
      </c>
      <c r="K1042">
        <v>0</v>
      </c>
      <c r="L1042">
        <v>0</v>
      </c>
      <c r="M1042">
        <v>0</v>
      </c>
      <c r="N1042" s="2">
        <v>6602.07</v>
      </c>
      <c r="O1042">
        <v>0</v>
      </c>
      <c r="P1042" s="1">
        <v>45646</v>
      </c>
      <c r="Q1042" s="1">
        <v>45632</v>
      </c>
      <c r="R1042" s="1">
        <v>45777</v>
      </c>
      <c r="S1042" s="1">
        <v>45777</v>
      </c>
      <c r="W1042" t="s">
        <v>155</v>
      </c>
      <c r="X1042" t="s">
        <v>191</v>
      </c>
      <c r="Z1042" t="s">
        <v>160</v>
      </c>
      <c r="AA1042">
        <v>2</v>
      </c>
      <c r="AB1042" t="s">
        <v>161</v>
      </c>
      <c r="AC1042" t="s">
        <v>155</v>
      </c>
      <c r="AD1042" t="s">
        <v>162</v>
      </c>
      <c r="AE1042" t="s">
        <v>1276</v>
      </c>
      <c r="AF1042" t="s">
        <v>1277</v>
      </c>
      <c r="AG1042" t="s">
        <v>1278</v>
      </c>
    </row>
    <row r="1043" spans="1:33" x14ac:dyDescent="0.25">
      <c r="A1043">
        <v>30927</v>
      </c>
      <c r="B1043" t="s">
        <v>246</v>
      </c>
      <c r="C1043" t="s">
        <v>1</v>
      </c>
      <c r="D1043" t="s">
        <v>284</v>
      </c>
      <c r="E1043" t="s">
        <v>367</v>
      </c>
      <c r="F1043" t="s">
        <v>117</v>
      </c>
      <c r="G1043" t="s">
        <v>1379</v>
      </c>
      <c r="H1043" s="2">
        <v>4042.26</v>
      </c>
      <c r="I1043" s="2">
        <v>4042.26</v>
      </c>
      <c r="J1043" s="2">
        <v>4058.28</v>
      </c>
      <c r="K1043">
        <v>0</v>
      </c>
      <c r="L1043">
        <v>0</v>
      </c>
      <c r="M1043">
        <v>0</v>
      </c>
      <c r="N1043" s="2">
        <v>4058.28</v>
      </c>
      <c r="O1043">
        <v>0</v>
      </c>
      <c r="P1043" s="1">
        <v>45644</v>
      </c>
      <c r="Q1043" s="1">
        <v>45643</v>
      </c>
      <c r="R1043" s="1">
        <v>45777</v>
      </c>
      <c r="S1043" s="1">
        <v>45777</v>
      </c>
      <c r="W1043" t="s">
        <v>155</v>
      </c>
      <c r="X1043" t="s">
        <v>191</v>
      </c>
      <c r="Z1043" t="s">
        <v>160</v>
      </c>
      <c r="AA1043">
        <v>2</v>
      </c>
      <c r="AB1043" t="s">
        <v>161</v>
      </c>
      <c r="AC1043" t="s">
        <v>155</v>
      </c>
      <c r="AD1043" t="s">
        <v>162</v>
      </c>
      <c r="AE1043" t="s">
        <v>1276</v>
      </c>
      <c r="AF1043" t="s">
        <v>1277</v>
      </c>
      <c r="AG1043" t="s">
        <v>1278</v>
      </c>
    </row>
    <row r="1044" spans="1:33" x14ac:dyDescent="0.25">
      <c r="A1044">
        <v>16752</v>
      </c>
      <c r="B1044" t="s">
        <v>246</v>
      </c>
      <c r="C1044" t="s">
        <v>1</v>
      </c>
      <c r="D1044" t="s">
        <v>284</v>
      </c>
      <c r="E1044" t="s">
        <v>367</v>
      </c>
      <c r="F1044" t="s">
        <v>117</v>
      </c>
      <c r="G1044" t="s">
        <v>110</v>
      </c>
      <c r="H1044" s="2">
        <v>1000</v>
      </c>
      <c r="I1044" s="2">
        <v>1000</v>
      </c>
      <c r="J1044" s="2">
        <v>1086.74</v>
      </c>
      <c r="K1044">
        <v>0</v>
      </c>
      <c r="L1044">
        <v>0</v>
      </c>
      <c r="M1044">
        <v>0</v>
      </c>
      <c r="N1044" s="2">
        <v>1086.74</v>
      </c>
      <c r="P1044" s="1">
        <v>45110</v>
      </c>
      <c r="Q1044" s="1">
        <v>45094</v>
      </c>
      <c r="R1044" s="1">
        <v>45777</v>
      </c>
      <c r="S1044" s="1">
        <v>45777</v>
      </c>
      <c r="W1044" t="s">
        <v>155</v>
      </c>
      <c r="X1044" t="s">
        <v>191</v>
      </c>
      <c r="Z1044" t="s">
        <v>160</v>
      </c>
      <c r="AA1044">
        <v>2</v>
      </c>
      <c r="AB1044" t="s">
        <v>161</v>
      </c>
      <c r="AC1044" t="s">
        <v>155</v>
      </c>
      <c r="AD1044" t="s">
        <v>162</v>
      </c>
      <c r="AE1044" t="s">
        <v>1276</v>
      </c>
      <c r="AF1044" t="s">
        <v>1277</v>
      </c>
      <c r="AG1044" t="s">
        <v>1278</v>
      </c>
    </row>
    <row r="1045" spans="1:33" x14ac:dyDescent="0.25">
      <c r="A1045">
        <v>31060</v>
      </c>
      <c r="B1045" t="s">
        <v>246</v>
      </c>
      <c r="C1045" t="s">
        <v>1</v>
      </c>
      <c r="D1045" t="s">
        <v>199</v>
      </c>
      <c r="E1045" t="s">
        <v>292</v>
      </c>
      <c r="F1045" t="s">
        <v>117</v>
      </c>
      <c r="G1045" t="s">
        <v>1379</v>
      </c>
      <c r="H1045" s="2">
        <v>6683.44</v>
      </c>
      <c r="I1045" s="2">
        <v>6683.44</v>
      </c>
      <c r="J1045" s="2">
        <v>6709.94</v>
      </c>
      <c r="K1045">
        <v>0</v>
      </c>
      <c r="L1045">
        <v>0</v>
      </c>
      <c r="M1045">
        <v>0</v>
      </c>
      <c r="N1045" s="2">
        <v>6709.94</v>
      </c>
      <c r="O1045">
        <v>0</v>
      </c>
      <c r="P1045" s="1">
        <v>45646</v>
      </c>
      <c r="Q1045" s="1">
        <v>45644</v>
      </c>
      <c r="R1045" s="1">
        <v>45777</v>
      </c>
      <c r="S1045" s="1">
        <v>45777</v>
      </c>
      <c r="W1045" t="s">
        <v>155</v>
      </c>
      <c r="X1045" t="s">
        <v>191</v>
      </c>
      <c r="Z1045" t="s">
        <v>160</v>
      </c>
      <c r="AA1045">
        <v>2</v>
      </c>
      <c r="AB1045" t="s">
        <v>161</v>
      </c>
      <c r="AC1045" t="s">
        <v>155</v>
      </c>
      <c r="AD1045" t="s">
        <v>162</v>
      </c>
      <c r="AE1045" t="s">
        <v>1276</v>
      </c>
      <c r="AF1045" t="s">
        <v>1277</v>
      </c>
      <c r="AG1045" t="s">
        <v>1278</v>
      </c>
    </row>
    <row r="1046" spans="1:33" x14ac:dyDescent="0.25">
      <c r="A1046">
        <v>16037</v>
      </c>
      <c r="B1046" t="s">
        <v>246</v>
      </c>
      <c r="C1046" t="s">
        <v>1</v>
      </c>
      <c r="D1046" t="s">
        <v>202</v>
      </c>
      <c r="E1046" t="s">
        <v>294</v>
      </c>
      <c r="F1046" t="s">
        <v>117</v>
      </c>
      <c r="G1046" t="s">
        <v>212</v>
      </c>
      <c r="H1046" s="2">
        <v>1500</v>
      </c>
      <c r="I1046" s="2">
        <v>1500</v>
      </c>
      <c r="J1046" s="2">
        <v>1632.45</v>
      </c>
      <c r="K1046">
        <v>0</v>
      </c>
      <c r="L1046">
        <v>0</v>
      </c>
      <c r="M1046">
        <v>0</v>
      </c>
      <c r="N1046" s="2">
        <v>1632.45</v>
      </c>
      <c r="P1046" s="1">
        <v>45057</v>
      </c>
      <c r="Q1046" s="1">
        <v>45052</v>
      </c>
      <c r="R1046" s="1">
        <v>45777</v>
      </c>
      <c r="S1046" s="1">
        <v>45777</v>
      </c>
      <c r="W1046" t="s">
        <v>155</v>
      </c>
      <c r="X1046" t="s">
        <v>191</v>
      </c>
      <c r="Z1046" t="s">
        <v>160</v>
      </c>
      <c r="AA1046">
        <v>2</v>
      </c>
      <c r="AB1046" t="s">
        <v>161</v>
      </c>
      <c r="AC1046" t="s">
        <v>155</v>
      </c>
      <c r="AD1046" t="s">
        <v>162</v>
      </c>
      <c r="AE1046" t="s">
        <v>1276</v>
      </c>
      <c r="AF1046" t="s">
        <v>1277</v>
      </c>
      <c r="AG1046" t="s">
        <v>1278</v>
      </c>
    </row>
    <row r="1047" spans="1:33" x14ac:dyDescent="0.25">
      <c r="A1047">
        <v>31182</v>
      </c>
      <c r="B1047" t="s">
        <v>246</v>
      </c>
      <c r="C1047" t="s">
        <v>1</v>
      </c>
      <c r="D1047" t="s">
        <v>249</v>
      </c>
      <c r="E1047" t="s">
        <v>250</v>
      </c>
      <c r="F1047" t="s">
        <v>117</v>
      </c>
      <c r="G1047" t="s">
        <v>1379</v>
      </c>
      <c r="H1047" s="2">
        <v>2115.75</v>
      </c>
      <c r="I1047" s="2">
        <v>2115.75</v>
      </c>
      <c r="J1047" s="2">
        <v>2124.14</v>
      </c>
      <c r="K1047">
        <v>0</v>
      </c>
      <c r="L1047">
        <v>0</v>
      </c>
      <c r="M1047">
        <v>0</v>
      </c>
      <c r="N1047" s="2">
        <v>2124.14</v>
      </c>
      <c r="O1047">
        <v>0</v>
      </c>
      <c r="P1047" s="1">
        <v>45649</v>
      </c>
      <c r="Q1047" s="1">
        <v>45643</v>
      </c>
      <c r="R1047" s="1">
        <v>45777</v>
      </c>
      <c r="S1047" s="1">
        <v>45777</v>
      </c>
      <c r="W1047" t="s">
        <v>155</v>
      </c>
      <c r="X1047" t="s">
        <v>191</v>
      </c>
      <c r="Z1047" t="s">
        <v>160</v>
      </c>
      <c r="AA1047">
        <v>2</v>
      </c>
      <c r="AB1047" t="s">
        <v>161</v>
      </c>
      <c r="AC1047" t="s">
        <v>155</v>
      </c>
      <c r="AD1047" t="s">
        <v>162</v>
      </c>
      <c r="AE1047" t="s">
        <v>1276</v>
      </c>
      <c r="AF1047" t="s">
        <v>1277</v>
      </c>
      <c r="AG1047" t="s">
        <v>1278</v>
      </c>
    </row>
    <row r="1048" spans="1:33" x14ac:dyDescent="0.25">
      <c r="A1048">
        <v>30501</v>
      </c>
      <c r="B1048" t="s">
        <v>246</v>
      </c>
      <c r="C1048" t="s">
        <v>1</v>
      </c>
      <c r="D1048" t="s">
        <v>205</v>
      </c>
      <c r="E1048" t="s">
        <v>247</v>
      </c>
      <c r="F1048" t="s">
        <v>117</v>
      </c>
      <c r="G1048" t="s">
        <v>1379</v>
      </c>
      <c r="H1048" s="2">
        <v>2767.11</v>
      </c>
      <c r="I1048" s="2">
        <v>2767.11</v>
      </c>
      <c r="J1048" s="2">
        <v>2778.07</v>
      </c>
      <c r="K1048">
        <v>0</v>
      </c>
      <c r="L1048">
        <v>0</v>
      </c>
      <c r="M1048">
        <v>0</v>
      </c>
      <c r="N1048" s="2">
        <v>2778.07</v>
      </c>
      <c r="O1048">
        <v>0</v>
      </c>
      <c r="P1048" s="1">
        <v>45637</v>
      </c>
      <c r="Q1048" s="1">
        <v>45637</v>
      </c>
      <c r="R1048" s="1">
        <v>45777</v>
      </c>
      <c r="S1048" s="1">
        <v>45777</v>
      </c>
      <c r="W1048" t="s">
        <v>155</v>
      </c>
      <c r="X1048" t="s">
        <v>191</v>
      </c>
      <c r="Z1048" t="s">
        <v>160</v>
      </c>
      <c r="AA1048">
        <v>2</v>
      </c>
      <c r="AB1048" t="s">
        <v>161</v>
      </c>
      <c r="AC1048" t="s">
        <v>155</v>
      </c>
      <c r="AD1048" t="s">
        <v>162</v>
      </c>
      <c r="AE1048" t="s">
        <v>1276</v>
      </c>
      <c r="AF1048" t="s">
        <v>1277</v>
      </c>
      <c r="AG1048" t="s">
        <v>1278</v>
      </c>
    </row>
    <row r="1049" spans="1:33" x14ac:dyDescent="0.25">
      <c r="A1049">
        <v>30518</v>
      </c>
      <c r="B1049" t="s">
        <v>246</v>
      </c>
      <c r="C1049" t="s">
        <v>1</v>
      </c>
      <c r="D1049" t="s">
        <v>249</v>
      </c>
      <c r="E1049" t="s">
        <v>250</v>
      </c>
      <c r="F1049" t="s">
        <v>117</v>
      </c>
      <c r="G1049" t="s">
        <v>1379</v>
      </c>
      <c r="H1049" s="2">
        <v>5391.47</v>
      </c>
      <c r="I1049" s="2">
        <v>5391.47</v>
      </c>
      <c r="J1049" s="2">
        <v>5412.84</v>
      </c>
      <c r="K1049">
        <v>0</v>
      </c>
      <c r="L1049">
        <v>0</v>
      </c>
      <c r="M1049">
        <v>0</v>
      </c>
      <c r="N1049" s="2">
        <v>5412.84</v>
      </c>
      <c r="O1049">
        <v>0</v>
      </c>
      <c r="P1049" s="1">
        <v>45637</v>
      </c>
      <c r="Q1049" s="1">
        <v>45637</v>
      </c>
      <c r="R1049" s="1">
        <v>45777</v>
      </c>
      <c r="S1049" s="1">
        <v>45777</v>
      </c>
      <c r="W1049" t="s">
        <v>155</v>
      </c>
      <c r="X1049" t="s">
        <v>191</v>
      </c>
      <c r="Z1049" t="s">
        <v>160</v>
      </c>
      <c r="AA1049">
        <v>2</v>
      </c>
      <c r="AB1049" t="s">
        <v>161</v>
      </c>
      <c r="AC1049" t="s">
        <v>155</v>
      </c>
      <c r="AD1049" t="s">
        <v>162</v>
      </c>
      <c r="AE1049" t="s">
        <v>1276</v>
      </c>
      <c r="AF1049" t="s">
        <v>1277</v>
      </c>
      <c r="AG1049" t="s">
        <v>1278</v>
      </c>
    </row>
    <row r="1050" spans="1:33" x14ac:dyDescent="0.25">
      <c r="A1050">
        <v>16087</v>
      </c>
      <c r="B1050" t="s">
        <v>246</v>
      </c>
      <c r="C1050" t="s">
        <v>1</v>
      </c>
      <c r="D1050" t="s">
        <v>249</v>
      </c>
      <c r="E1050" t="s">
        <v>250</v>
      </c>
      <c r="F1050" t="s">
        <v>117</v>
      </c>
      <c r="G1050" t="s">
        <v>112</v>
      </c>
      <c r="H1050">
        <v>2400</v>
      </c>
      <c r="I1050">
        <v>2400</v>
      </c>
      <c r="J1050">
        <v>2611.92</v>
      </c>
      <c r="K1050">
        <v>0</v>
      </c>
      <c r="L1050">
        <v>0</v>
      </c>
      <c r="M1050">
        <v>0</v>
      </c>
      <c r="N1050">
        <v>2611.92</v>
      </c>
      <c r="P1050" s="1">
        <v>45056</v>
      </c>
      <c r="Q1050" s="1">
        <v>45052</v>
      </c>
      <c r="R1050" s="1">
        <v>45787</v>
      </c>
      <c r="S1050" s="1">
        <v>45787</v>
      </c>
      <c r="W1050" t="s">
        <v>155</v>
      </c>
      <c r="X1050" t="s">
        <v>191</v>
      </c>
      <c r="Z1050" t="s">
        <v>160</v>
      </c>
      <c r="AA1050">
        <v>2</v>
      </c>
      <c r="AB1050" t="s">
        <v>161</v>
      </c>
      <c r="AC1050" t="s">
        <v>155</v>
      </c>
      <c r="AD1050" t="s">
        <v>162</v>
      </c>
      <c r="AE1050" t="s">
        <v>1276</v>
      </c>
      <c r="AF1050" t="s">
        <v>1277</v>
      </c>
      <c r="AG1050" t="s">
        <v>1278</v>
      </c>
    </row>
    <row r="1051" spans="1:33" x14ac:dyDescent="0.25">
      <c r="A1051">
        <v>16181</v>
      </c>
      <c r="B1051" t="s">
        <v>246</v>
      </c>
      <c r="C1051" t="s">
        <v>252</v>
      </c>
      <c r="D1051" t="s">
        <v>259</v>
      </c>
      <c r="E1051" t="s">
        <v>260</v>
      </c>
      <c r="F1051" t="s">
        <v>117</v>
      </c>
      <c r="G1051" t="s">
        <v>112</v>
      </c>
      <c r="H1051" s="2">
        <v>1290</v>
      </c>
      <c r="I1051" s="2">
        <v>1290</v>
      </c>
      <c r="J1051" s="2">
        <v>1403.91</v>
      </c>
      <c r="K1051">
        <v>0</v>
      </c>
      <c r="L1051">
        <v>0</v>
      </c>
      <c r="M1051">
        <v>0</v>
      </c>
      <c r="N1051" s="2">
        <v>1403.91</v>
      </c>
      <c r="P1051" s="1">
        <v>45063</v>
      </c>
      <c r="Q1051" s="1">
        <v>45054</v>
      </c>
      <c r="R1051" s="1">
        <v>45787</v>
      </c>
      <c r="S1051" s="1">
        <v>45787</v>
      </c>
      <c r="W1051" t="s">
        <v>155</v>
      </c>
      <c r="X1051" t="s">
        <v>191</v>
      </c>
      <c r="Z1051" t="s">
        <v>160</v>
      </c>
      <c r="AA1051">
        <v>2</v>
      </c>
      <c r="AB1051" t="s">
        <v>161</v>
      </c>
      <c r="AC1051" t="s">
        <v>155</v>
      </c>
      <c r="AD1051" t="s">
        <v>162</v>
      </c>
      <c r="AE1051" t="s">
        <v>1276</v>
      </c>
      <c r="AF1051" t="s">
        <v>1277</v>
      </c>
      <c r="AG1051" t="s">
        <v>1278</v>
      </c>
    </row>
    <row r="1052" spans="1:33" x14ac:dyDescent="0.25">
      <c r="A1052">
        <v>16611</v>
      </c>
      <c r="B1052" t="s">
        <v>246</v>
      </c>
      <c r="C1052" t="s">
        <v>1</v>
      </c>
      <c r="D1052" t="s">
        <v>201</v>
      </c>
      <c r="E1052" t="s">
        <v>290</v>
      </c>
      <c r="F1052" t="s">
        <v>117</v>
      </c>
      <c r="G1052" t="s">
        <v>214</v>
      </c>
      <c r="H1052">
        <v>1000</v>
      </c>
      <c r="I1052">
        <v>1000</v>
      </c>
      <c r="J1052">
        <v>1088.3</v>
      </c>
      <c r="K1052">
        <v>0</v>
      </c>
      <c r="L1052">
        <v>0</v>
      </c>
      <c r="M1052">
        <v>0</v>
      </c>
      <c r="N1052">
        <v>1088.3</v>
      </c>
      <c r="P1052" s="1">
        <v>45083</v>
      </c>
      <c r="Q1052" s="1">
        <v>45062</v>
      </c>
      <c r="R1052" s="1">
        <v>45787</v>
      </c>
      <c r="S1052" s="1">
        <v>45787</v>
      </c>
      <c r="W1052" t="s">
        <v>155</v>
      </c>
      <c r="X1052" t="s">
        <v>191</v>
      </c>
      <c r="Z1052" t="s">
        <v>160</v>
      </c>
      <c r="AA1052">
        <v>2</v>
      </c>
      <c r="AB1052" t="s">
        <v>161</v>
      </c>
      <c r="AC1052" t="s">
        <v>155</v>
      </c>
      <c r="AD1052" t="s">
        <v>162</v>
      </c>
      <c r="AE1052" t="s">
        <v>1276</v>
      </c>
      <c r="AF1052" t="s">
        <v>1277</v>
      </c>
      <c r="AG1052" t="s">
        <v>1278</v>
      </c>
    </row>
    <row r="1053" spans="1:33" x14ac:dyDescent="0.25">
      <c r="A1053">
        <v>17257</v>
      </c>
      <c r="B1053" t="s">
        <v>246</v>
      </c>
      <c r="C1053" t="s">
        <v>252</v>
      </c>
      <c r="D1053" t="s">
        <v>258</v>
      </c>
      <c r="E1053" t="s">
        <v>422</v>
      </c>
      <c r="F1053" t="s">
        <v>117</v>
      </c>
      <c r="G1053" t="s">
        <v>109</v>
      </c>
      <c r="H1053" s="2">
        <v>1800</v>
      </c>
      <c r="I1053" s="2">
        <v>1800</v>
      </c>
      <c r="J1053" s="2">
        <v>1930.85</v>
      </c>
      <c r="K1053">
        <v>0</v>
      </c>
      <c r="L1053">
        <v>0</v>
      </c>
      <c r="M1053">
        <v>0</v>
      </c>
      <c r="N1053" s="2">
        <v>1930.85</v>
      </c>
      <c r="P1053" s="1">
        <v>45148</v>
      </c>
      <c r="Q1053" s="1">
        <v>45140</v>
      </c>
      <c r="R1053" s="1">
        <v>45787</v>
      </c>
      <c r="S1053" s="1">
        <v>45787</v>
      </c>
      <c r="W1053" t="s">
        <v>155</v>
      </c>
      <c r="X1053" t="s">
        <v>191</v>
      </c>
      <c r="Z1053" t="s">
        <v>160</v>
      </c>
      <c r="AA1053">
        <v>2</v>
      </c>
      <c r="AB1053" t="s">
        <v>161</v>
      </c>
      <c r="AC1053" t="s">
        <v>155</v>
      </c>
      <c r="AD1053" t="s">
        <v>162</v>
      </c>
      <c r="AE1053" t="s">
        <v>1276</v>
      </c>
      <c r="AF1053" t="s">
        <v>1277</v>
      </c>
      <c r="AG1053" t="s">
        <v>1278</v>
      </c>
    </row>
    <row r="1054" spans="1:33" x14ac:dyDescent="0.25">
      <c r="A1054">
        <v>17600</v>
      </c>
      <c r="B1054" t="s">
        <v>246</v>
      </c>
      <c r="C1054" t="s">
        <v>1</v>
      </c>
      <c r="D1054" t="s">
        <v>195</v>
      </c>
      <c r="E1054" t="s">
        <v>596</v>
      </c>
      <c r="F1054" t="s">
        <v>117</v>
      </c>
      <c r="G1054" t="s">
        <v>109</v>
      </c>
      <c r="H1054" s="2">
        <v>5000</v>
      </c>
      <c r="I1054" s="2">
        <v>5000</v>
      </c>
      <c r="J1054" s="2">
        <v>5363.47</v>
      </c>
      <c r="K1054">
        <v>0</v>
      </c>
      <c r="L1054">
        <v>0</v>
      </c>
      <c r="M1054">
        <v>0</v>
      </c>
      <c r="N1054" s="2">
        <v>5363.47</v>
      </c>
      <c r="P1054" s="1">
        <v>45173</v>
      </c>
      <c r="Q1054" s="1">
        <v>45168</v>
      </c>
      <c r="R1054" s="1">
        <v>45787</v>
      </c>
      <c r="S1054" s="1">
        <v>45787</v>
      </c>
      <c r="W1054" t="s">
        <v>155</v>
      </c>
      <c r="X1054" t="s">
        <v>191</v>
      </c>
      <c r="Z1054" t="s">
        <v>160</v>
      </c>
      <c r="AA1054">
        <v>2</v>
      </c>
      <c r="AB1054" t="s">
        <v>161</v>
      </c>
      <c r="AC1054" t="s">
        <v>155</v>
      </c>
      <c r="AD1054" t="s">
        <v>162</v>
      </c>
      <c r="AE1054" t="s">
        <v>1276</v>
      </c>
      <c r="AF1054" t="s">
        <v>1277</v>
      </c>
      <c r="AG1054" t="s">
        <v>1278</v>
      </c>
    </row>
    <row r="1055" spans="1:33" x14ac:dyDescent="0.25">
      <c r="A1055">
        <v>17301</v>
      </c>
      <c r="B1055" t="s">
        <v>246</v>
      </c>
      <c r="C1055" t="s">
        <v>1</v>
      </c>
      <c r="D1055" t="s">
        <v>196</v>
      </c>
      <c r="E1055" t="s">
        <v>435</v>
      </c>
      <c r="F1055" t="s">
        <v>117</v>
      </c>
      <c r="G1055" t="s">
        <v>108</v>
      </c>
      <c r="H1055" s="2">
        <v>5000</v>
      </c>
      <c r="I1055" s="2">
        <v>5000</v>
      </c>
      <c r="J1055" s="2">
        <v>5363.47</v>
      </c>
      <c r="K1055">
        <v>0</v>
      </c>
      <c r="L1055">
        <v>0</v>
      </c>
      <c r="M1055">
        <v>0</v>
      </c>
      <c r="N1055" s="2">
        <v>5363.47</v>
      </c>
      <c r="P1055" s="1">
        <v>45154</v>
      </c>
      <c r="Q1055" s="1">
        <v>45145</v>
      </c>
      <c r="R1055" s="1">
        <v>45787</v>
      </c>
      <c r="S1055" s="1">
        <v>45787</v>
      </c>
      <c r="W1055" t="s">
        <v>155</v>
      </c>
      <c r="X1055" t="s">
        <v>191</v>
      </c>
      <c r="Z1055" t="s">
        <v>160</v>
      </c>
      <c r="AA1055">
        <v>2</v>
      </c>
      <c r="AB1055" t="s">
        <v>161</v>
      </c>
      <c r="AC1055" t="s">
        <v>155</v>
      </c>
      <c r="AD1055" t="s">
        <v>162</v>
      </c>
      <c r="AE1055" t="s">
        <v>1276</v>
      </c>
      <c r="AF1055" t="s">
        <v>1277</v>
      </c>
      <c r="AG1055" t="s">
        <v>1278</v>
      </c>
    </row>
    <row r="1056" spans="1:33" x14ac:dyDescent="0.25">
      <c r="A1056">
        <v>24113</v>
      </c>
      <c r="B1056" t="s">
        <v>246</v>
      </c>
      <c r="C1056" t="s">
        <v>1</v>
      </c>
      <c r="D1056" t="s">
        <v>796</v>
      </c>
      <c r="E1056" t="s">
        <v>960</v>
      </c>
      <c r="F1056" t="s">
        <v>117</v>
      </c>
      <c r="G1056" t="s">
        <v>101</v>
      </c>
      <c r="H1056">
        <v>6200</v>
      </c>
      <c r="I1056">
        <v>6200</v>
      </c>
      <c r="J1056">
        <v>6554.96</v>
      </c>
      <c r="K1056">
        <v>0</v>
      </c>
      <c r="L1056">
        <v>0</v>
      </c>
      <c r="M1056">
        <v>0</v>
      </c>
      <c r="N1056">
        <v>6554.96</v>
      </c>
      <c r="P1056" s="1">
        <v>45394</v>
      </c>
      <c r="Q1056" s="1">
        <v>45366</v>
      </c>
      <c r="R1056" s="1">
        <v>45787</v>
      </c>
      <c r="S1056" s="1">
        <v>45787</v>
      </c>
      <c r="W1056" t="s">
        <v>155</v>
      </c>
      <c r="X1056" t="s">
        <v>191</v>
      </c>
      <c r="Z1056" t="s">
        <v>160</v>
      </c>
      <c r="AA1056">
        <v>2</v>
      </c>
      <c r="AB1056" t="s">
        <v>161</v>
      </c>
      <c r="AC1056" t="s">
        <v>155</v>
      </c>
      <c r="AD1056" t="s">
        <v>162</v>
      </c>
      <c r="AE1056" t="s">
        <v>1276</v>
      </c>
      <c r="AF1056" t="s">
        <v>1277</v>
      </c>
      <c r="AG1056" t="s">
        <v>1278</v>
      </c>
    </row>
    <row r="1057" spans="1:34" x14ac:dyDescent="0.25">
      <c r="A1057">
        <v>22544</v>
      </c>
      <c r="B1057" t="s">
        <v>246</v>
      </c>
      <c r="C1057" t="s">
        <v>252</v>
      </c>
      <c r="D1057" t="s">
        <v>733</v>
      </c>
      <c r="E1057" t="s">
        <v>885</v>
      </c>
      <c r="F1057" t="s">
        <v>117</v>
      </c>
      <c r="G1057" t="s">
        <v>107</v>
      </c>
      <c r="H1057" s="2">
        <v>3500</v>
      </c>
      <c r="I1057" s="2">
        <v>3500</v>
      </c>
      <c r="J1057" s="2">
        <v>3721.74</v>
      </c>
      <c r="K1057">
        <v>0</v>
      </c>
      <c r="L1057">
        <v>0</v>
      </c>
      <c r="M1057">
        <v>0</v>
      </c>
      <c r="N1057" s="2">
        <v>3721.74</v>
      </c>
      <c r="P1057" s="1">
        <v>45314</v>
      </c>
      <c r="Q1057" s="1">
        <v>45301</v>
      </c>
      <c r="R1057" s="1">
        <v>45787</v>
      </c>
      <c r="S1057" s="1">
        <v>45787</v>
      </c>
      <c r="W1057" t="s">
        <v>155</v>
      </c>
      <c r="X1057" t="s">
        <v>191</v>
      </c>
      <c r="Z1057" t="s">
        <v>160</v>
      </c>
      <c r="AA1057">
        <v>2</v>
      </c>
      <c r="AB1057" t="s">
        <v>161</v>
      </c>
      <c r="AC1057" t="s">
        <v>155</v>
      </c>
      <c r="AD1057" t="s">
        <v>162</v>
      </c>
      <c r="AE1057" t="s">
        <v>1276</v>
      </c>
      <c r="AF1057" t="s">
        <v>1277</v>
      </c>
      <c r="AG1057" t="s">
        <v>1278</v>
      </c>
    </row>
    <row r="1058" spans="1:34" x14ac:dyDescent="0.25">
      <c r="A1058">
        <v>20727</v>
      </c>
      <c r="B1058" t="s">
        <v>246</v>
      </c>
      <c r="C1058" t="s">
        <v>1</v>
      </c>
      <c r="D1058" t="s">
        <v>289</v>
      </c>
      <c r="E1058" t="s">
        <v>688</v>
      </c>
      <c r="F1058" t="s">
        <v>117</v>
      </c>
      <c r="G1058" t="s">
        <v>107</v>
      </c>
      <c r="H1058" s="2">
        <v>5000</v>
      </c>
      <c r="I1058" s="2">
        <v>5000</v>
      </c>
      <c r="J1058" s="2">
        <v>5349.18</v>
      </c>
      <c r="K1058">
        <v>0</v>
      </c>
      <c r="L1058">
        <v>0</v>
      </c>
      <c r="M1058">
        <v>0</v>
      </c>
      <c r="N1058" s="2">
        <v>5349.18</v>
      </c>
      <c r="P1058" s="1">
        <v>45240</v>
      </c>
      <c r="Q1058" s="1">
        <v>45230</v>
      </c>
      <c r="R1058" s="1">
        <v>45787</v>
      </c>
      <c r="S1058" s="1">
        <v>45787</v>
      </c>
      <c r="W1058" t="s">
        <v>155</v>
      </c>
      <c r="X1058" t="s">
        <v>191</v>
      </c>
      <c r="Z1058" t="s">
        <v>160</v>
      </c>
      <c r="AA1058">
        <v>2</v>
      </c>
      <c r="AB1058" t="s">
        <v>161</v>
      </c>
      <c r="AC1058" t="s">
        <v>155</v>
      </c>
      <c r="AD1058" t="s">
        <v>162</v>
      </c>
      <c r="AE1058" t="s">
        <v>1276</v>
      </c>
      <c r="AF1058" t="s">
        <v>1277</v>
      </c>
      <c r="AG1058" t="s">
        <v>1278</v>
      </c>
    </row>
    <row r="1059" spans="1:34" x14ac:dyDescent="0.25">
      <c r="A1059">
        <v>29809</v>
      </c>
      <c r="B1059" t="s">
        <v>246</v>
      </c>
      <c r="C1059" t="s">
        <v>1</v>
      </c>
      <c r="D1059" t="s">
        <v>788</v>
      </c>
      <c r="E1059" t="s">
        <v>1329</v>
      </c>
      <c r="F1059" t="s">
        <v>117</v>
      </c>
      <c r="G1059" t="s">
        <v>92</v>
      </c>
      <c r="H1059" s="2">
        <v>3300</v>
      </c>
      <c r="I1059" s="2">
        <v>3300</v>
      </c>
      <c r="J1059" s="2">
        <v>3335.64</v>
      </c>
      <c r="K1059">
        <v>0</v>
      </c>
      <c r="L1059">
        <v>0</v>
      </c>
      <c r="M1059">
        <v>0</v>
      </c>
      <c r="N1059" s="2">
        <v>3335.64</v>
      </c>
      <c r="P1059" s="1">
        <v>45613</v>
      </c>
      <c r="Q1059" s="1">
        <v>45608</v>
      </c>
      <c r="R1059" s="1">
        <v>45787</v>
      </c>
      <c r="S1059" s="1">
        <v>45787</v>
      </c>
      <c r="W1059" t="s">
        <v>155</v>
      </c>
      <c r="X1059" t="s">
        <v>191</v>
      </c>
      <c r="Z1059" t="s">
        <v>160</v>
      </c>
      <c r="AA1059">
        <v>2</v>
      </c>
      <c r="AB1059" t="s">
        <v>1037</v>
      </c>
      <c r="AC1059" t="s">
        <v>155</v>
      </c>
      <c r="AD1059" t="s">
        <v>162</v>
      </c>
      <c r="AE1059" t="s">
        <v>1276</v>
      </c>
      <c r="AF1059" t="s">
        <v>1277</v>
      </c>
      <c r="AG1059" t="s">
        <v>1278</v>
      </c>
    </row>
    <row r="1060" spans="1:34" x14ac:dyDescent="0.25">
      <c r="A1060">
        <v>29810</v>
      </c>
      <c r="B1060" t="s">
        <v>246</v>
      </c>
      <c r="C1060" t="s">
        <v>1</v>
      </c>
      <c r="D1060" t="s">
        <v>788</v>
      </c>
      <c r="E1060" t="s">
        <v>1329</v>
      </c>
      <c r="F1060" t="s">
        <v>117</v>
      </c>
      <c r="G1060" t="s">
        <v>92</v>
      </c>
      <c r="H1060" s="2">
        <v>19312.25</v>
      </c>
      <c r="I1060" s="2">
        <v>19312.25</v>
      </c>
      <c r="J1060" s="2">
        <v>19520.82</v>
      </c>
      <c r="K1060">
        <v>0</v>
      </c>
      <c r="L1060">
        <v>0</v>
      </c>
      <c r="M1060">
        <v>0</v>
      </c>
      <c r="N1060" s="2">
        <v>19520.82</v>
      </c>
      <c r="P1060" s="1">
        <v>45613</v>
      </c>
      <c r="Q1060" s="1">
        <v>45608</v>
      </c>
      <c r="R1060" s="1">
        <v>45787</v>
      </c>
      <c r="S1060" s="1">
        <v>45787</v>
      </c>
      <c r="W1060" t="s">
        <v>155</v>
      </c>
      <c r="X1060" t="s">
        <v>191</v>
      </c>
      <c r="Z1060" t="s">
        <v>160</v>
      </c>
      <c r="AA1060">
        <v>2</v>
      </c>
      <c r="AB1060" t="s">
        <v>1037</v>
      </c>
      <c r="AC1060" t="s">
        <v>155</v>
      </c>
      <c r="AD1060" t="s">
        <v>162</v>
      </c>
      <c r="AE1060" t="s">
        <v>1276</v>
      </c>
      <c r="AF1060" t="s">
        <v>1277</v>
      </c>
      <c r="AG1060" t="s">
        <v>1278</v>
      </c>
    </row>
    <row r="1061" spans="1:34" x14ac:dyDescent="0.25">
      <c r="A1061">
        <v>25021</v>
      </c>
      <c r="B1061" t="s">
        <v>246</v>
      </c>
      <c r="C1061" t="s">
        <v>1</v>
      </c>
      <c r="D1061" t="s">
        <v>790</v>
      </c>
      <c r="E1061" t="s">
        <v>1115</v>
      </c>
      <c r="F1061" t="s">
        <v>117</v>
      </c>
      <c r="G1061" t="s">
        <v>103</v>
      </c>
      <c r="H1061" s="2">
        <v>5000</v>
      </c>
      <c r="I1061" s="2">
        <v>5000</v>
      </c>
      <c r="J1061" s="2">
        <v>5264.6</v>
      </c>
      <c r="K1061">
        <v>0</v>
      </c>
      <c r="L1061">
        <v>0</v>
      </c>
      <c r="M1061">
        <v>0</v>
      </c>
      <c r="N1061" s="2">
        <v>5264.6</v>
      </c>
      <c r="P1061" s="1">
        <v>45435</v>
      </c>
      <c r="Q1061" s="1">
        <v>45423</v>
      </c>
      <c r="R1061" s="1">
        <v>45792</v>
      </c>
      <c r="S1061" s="1">
        <v>45792</v>
      </c>
      <c r="W1061" t="s">
        <v>155</v>
      </c>
      <c r="X1061" t="s">
        <v>191</v>
      </c>
      <c r="Z1061" t="s">
        <v>160</v>
      </c>
      <c r="AA1061">
        <v>2</v>
      </c>
      <c r="AB1061" t="s">
        <v>1037</v>
      </c>
      <c r="AC1061" t="s">
        <v>155</v>
      </c>
      <c r="AD1061" t="s">
        <v>162</v>
      </c>
      <c r="AE1061" t="s">
        <v>1276</v>
      </c>
      <c r="AF1061" t="s">
        <v>1277</v>
      </c>
      <c r="AG1061" t="s">
        <v>1278</v>
      </c>
    </row>
    <row r="1062" spans="1:34" x14ac:dyDescent="0.25">
      <c r="A1062">
        <v>29777</v>
      </c>
      <c r="B1062" t="s">
        <v>246</v>
      </c>
      <c r="C1062" t="s">
        <v>1</v>
      </c>
      <c r="D1062" t="s">
        <v>807</v>
      </c>
      <c r="E1062" t="s">
        <v>1327</v>
      </c>
      <c r="F1062" t="s">
        <v>117</v>
      </c>
      <c r="G1062" t="s">
        <v>94</v>
      </c>
      <c r="H1062" s="2">
        <v>4000</v>
      </c>
      <c r="I1062" s="2">
        <v>4000</v>
      </c>
      <c r="J1062" s="2">
        <v>4043.2</v>
      </c>
      <c r="K1062">
        <v>0</v>
      </c>
      <c r="L1062">
        <v>0</v>
      </c>
      <c r="M1062">
        <v>0</v>
      </c>
      <c r="N1062" s="2">
        <v>4043.2</v>
      </c>
      <c r="P1062" s="1">
        <v>45624</v>
      </c>
      <c r="Q1062" s="1">
        <v>45603</v>
      </c>
      <c r="R1062" s="1">
        <v>45792</v>
      </c>
      <c r="S1062" s="1">
        <v>45792</v>
      </c>
      <c r="W1062" t="s">
        <v>155</v>
      </c>
      <c r="X1062" t="s">
        <v>191</v>
      </c>
      <c r="Z1062" t="s">
        <v>160</v>
      </c>
      <c r="AA1062">
        <v>2</v>
      </c>
      <c r="AB1062" t="s">
        <v>1037</v>
      </c>
      <c r="AC1062" t="s">
        <v>155</v>
      </c>
      <c r="AD1062" t="s">
        <v>162</v>
      </c>
      <c r="AE1062" t="s">
        <v>1276</v>
      </c>
      <c r="AF1062" t="s">
        <v>1277</v>
      </c>
      <c r="AG1062" t="s">
        <v>1278</v>
      </c>
    </row>
    <row r="1063" spans="1:34" x14ac:dyDescent="0.25">
      <c r="A1063">
        <v>29772</v>
      </c>
      <c r="B1063" t="s">
        <v>246</v>
      </c>
      <c r="C1063" t="s">
        <v>1</v>
      </c>
      <c r="D1063" t="s">
        <v>807</v>
      </c>
      <c r="E1063" t="s">
        <v>1327</v>
      </c>
      <c r="F1063" t="s">
        <v>117</v>
      </c>
      <c r="G1063" t="s">
        <v>190</v>
      </c>
      <c r="H1063" s="2">
        <v>50000</v>
      </c>
      <c r="I1063" s="2">
        <v>50000</v>
      </c>
      <c r="J1063" s="2">
        <v>50540</v>
      </c>
      <c r="K1063">
        <v>0</v>
      </c>
      <c r="L1063">
        <v>0</v>
      </c>
      <c r="M1063">
        <v>0</v>
      </c>
      <c r="N1063" s="2">
        <v>50540</v>
      </c>
      <c r="O1063">
        <v>0</v>
      </c>
      <c r="P1063" s="1">
        <v>45624</v>
      </c>
      <c r="Q1063" s="1">
        <v>45603</v>
      </c>
      <c r="R1063" s="1">
        <v>45792</v>
      </c>
      <c r="S1063" s="1">
        <v>45792</v>
      </c>
      <c r="W1063" t="s">
        <v>155</v>
      </c>
      <c r="X1063" t="s">
        <v>191</v>
      </c>
      <c r="Z1063" t="s">
        <v>160</v>
      </c>
      <c r="AA1063">
        <v>2</v>
      </c>
      <c r="AB1063" t="s">
        <v>1037</v>
      </c>
      <c r="AC1063" t="s">
        <v>155</v>
      </c>
      <c r="AD1063" t="s">
        <v>162</v>
      </c>
      <c r="AE1063" t="s">
        <v>1276</v>
      </c>
      <c r="AF1063" t="s">
        <v>1277</v>
      </c>
      <c r="AG1063" t="s">
        <v>1278</v>
      </c>
      <c r="AH1063" t="s">
        <v>191</v>
      </c>
    </row>
    <row r="1064" spans="1:34" x14ac:dyDescent="0.25">
      <c r="A1064">
        <v>16288</v>
      </c>
      <c r="B1064" t="s">
        <v>246</v>
      </c>
      <c r="C1064" t="s">
        <v>1</v>
      </c>
      <c r="D1064" t="s">
        <v>199</v>
      </c>
      <c r="E1064" t="s">
        <v>292</v>
      </c>
      <c r="F1064" t="s">
        <v>117</v>
      </c>
      <c r="G1064" t="s">
        <v>214</v>
      </c>
      <c r="H1064" s="2">
        <v>3000</v>
      </c>
      <c r="I1064" s="2">
        <v>3000</v>
      </c>
      <c r="J1064" s="2">
        <v>3264.9</v>
      </c>
      <c r="K1064">
        <v>0</v>
      </c>
      <c r="L1064">
        <v>0</v>
      </c>
      <c r="M1064">
        <v>0</v>
      </c>
      <c r="N1064" s="2">
        <v>3264.9</v>
      </c>
      <c r="P1064" s="1">
        <v>45077</v>
      </c>
      <c r="Q1064" s="1">
        <v>45062</v>
      </c>
      <c r="R1064" s="1">
        <v>45792</v>
      </c>
      <c r="S1064" s="1">
        <v>45792</v>
      </c>
      <c r="W1064" t="s">
        <v>155</v>
      </c>
      <c r="X1064" t="s">
        <v>191</v>
      </c>
      <c r="Z1064" t="s">
        <v>160</v>
      </c>
      <c r="AA1064">
        <v>2</v>
      </c>
      <c r="AB1064" t="s">
        <v>161</v>
      </c>
      <c r="AC1064" t="s">
        <v>155</v>
      </c>
      <c r="AD1064" t="s">
        <v>162</v>
      </c>
      <c r="AE1064" t="s">
        <v>1276</v>
      </c>
      <c r="AF1064" t="s">
        <v>1277</v>
      </c>
      <c r="AG1064" t="s">
        <v>1278</v>
      </c>
    </row>
    <row r="1065" spans="1:34" x14ac:dyDescent="0.25">
      <c r="A1065">
        <v>18126</v>
      </c>
      <c r="B1065" t="s">
        <v>246</v>
      </c>
      <c r="C1065" t="s">
        <v>1</v>
      </c>
      <c r="D1065" t="s">
        <v>198</v>
      </c>
      <c r="E1065" t="s">
        <v>965</v>
      </c>
      <c r="F1065" t="s">
        <v>117</v>
      </c>
      <c r="G1065" t="s">
        <v>108</v>
      </c>
      <c r="H1065" s="2">
        <v>3000</v>
      </c>
      <c r="I1065" s="2">
        <v>3000</v>
      </c>
      <c r="J1065" s="2">
        <v>3214.84</v>
      </c>
      <c r="K1065">
        <v>0</v>
      </c>
      <c r="L1065">
        <v>0</v>
      </c>
      <c r="M1065">
        <v>0</v>
      </c>
      <c r="N1065" s="2">
        <v>3214.84</v>
      </c>
      <c r="P1065" s="1">
        <v>45190</v>
      </c>
      <c r="Q1065" s="1">
        <v>45172</v>
      </c>
      <c r="R1065" s="1">
        <v>45797</v>
      </c>
      <c r="S1065" s="1">
        <v>45797</v>
      </c>
      <c r="W1065" t="s">
        <v>155</v>
      </c>
      <c r="X1065" t="s">
        <v>191</v>
      </c>
      <c r="Z1065" t="s">
        <v>160</v>
      </c>
      <c r="AA1065">
        <v>2</v>
      </c>
      <c r="AB1065" t="s">
        <v>161</v>
      </c>
      <c r="AC1065" t="s">
        <v>155</v>
      </c>
      <c r="AD1065" t="s">
        <v>162</v>
      </c>
      <c r="AE1065" t="s">
        <v>1276</v>
      </c>
      <c r="AF1065" t="s">
        <v>1277</v>
      </c>
      <c r="AG1065" t="s">
        <v>1278</v>
      </c>
    </row>
    <row r="1066" spans="1:34" x14ac:dyDescent="0.25">
      <c r="A1066">
        <v>19533</v>
      </c>
      <c r="B1066" t="s">
        <v>246</v>
      </c>
      <c r="C1066" t="s">
        <v>252</v>
      </c>
      <c r="D1066" t="s">
        <v>272</v>
      </c>
      <c r="E1066" t="s">
        <v>668</v>
      </c>
      <c r="F1066" t="s">
        <v>117</v>
      </c>
      <c r="G1066" t="s">
        <v>109</v>
      </c>
      <c r="H1066" s="2">
        <v>3000</v>
      </c>
      <c r="I1066" s="2">
        <v>3000</v>
      </c>
      <c r="J1066" s="2">
        <v>3209.51</v>
      </c>
      <c r="K1066">
        <v>0</v>
      </c>
      <c r="L1066">
        <v>0</v>
      </c>
      <c r="M1066">
        <v>0</v>
      </c>
      <c r="N1066" s="2">
        <v>3209.51</v>
      </c>
      <c r="P1066" s="1">
        <v>45229</v>
      </c>
      <c r="Q1066" s="1">
        <v>45220</v>
      </c>
      <c r="R1066" s="1">
        <v>45797</v>
      </c>
      <c r="S1066" s="1">
        <v>45797</v>
      </c>
      <c r="W1066" t="s">
        <v>155</v>
      </c>
      <c r="X1066" t="s">
        <v>191</v>
      </c>
      <c r="Z1066" t="s">
        <v>160</v>
      </c>
      <c r="AA1066">
        <v>2</v>
      </c>
      <c r="AB1066" t="s">
        <v>161</v>
      </c>
      <c r="AC1066" t="s">
        <v>155</v>
      </c>
      <c r="AD1066" t="s">
        <v>162</v>
      </c>
      <c r="AE1066" t="s">
        <v>1276</v>
      </c>
      <c r="AF1066" t="s">
        <v>1277</v>
      </c>
      <c r="AG1066" t="s">
        <v>1278</v>
      </c>
    </row>
    <row r="1067" spans="1:34" x14ac:dyDescent="0.25">
      <c r="A1067">
        <v>19462</v>
      </c>
      <c r="B1067" t="s">
        <v>246</v>
      </c>
      <c r="C1067" t="s">
        <v>252</v>
      </c>
      <c r="D1067" t="s">
        <v>262</v>
      </c>
      <c r="E1067" t="s">
        <v>613</v>
      </c>
      <c r="F1067" t="s">
        <v>117</v>
      </c>
      <c r="G1067" t="s">
        <v>102</v>
      </c>
      <c r="H1067" s="2">
        <v>1000</v>
      </c>
      <c r="I1067" s="2">
        <v>1000</v>
      </c>
      <c r="J1067" s="2">
        <v>1069.8399999999999</v>
      </c>
      <c r="K1067">
        <v>0</v>
      </c>
      <c r="L1067">
        <v>0</v>
      </c>
      <c r="M1067">
        <v>0</v>
      </c>
      <c r="N1067" s="2">
        <v>1069.8399999999999</v>
      </c>
      <c r="P1067" s="1">
        <v>45218</v>
      </c>
      <c r="Q1067" s="1">
        <v>45211</v>
      </c>
      <c r="R1067" s="1">
        <v>45797</v>
      </c>
      <c r="S1067" s="1">
        <v>45797</v>
      </c>
      <c r="W1067" t="s">
        <v>155</v>
      </c>
      <c r="X1067" t="s">
        <v>191</v>
      </c>
      <c r="Z1067" t="s">
        <v>160</v>
      </c>
      <c r="AA1067">
        <v>2</v>
      </c>
      <c r="AB1067" t="s">
        <v>161</v>
      </c>
      <c r="AC1067" t="s">
        <v>155</v>
      </c>
      <c r="AD1067" t="s">
        <v>162</v>
      </c>
      <c r="AE1067" t="s">
        <v>1276</v>
      </c>
      <c r="AF1067" t="s">
        <v>1277</v>
      </c>
      <c r="AG1067" t="s">
        <v>1278</v>
      </c>
    </row>
    <row r="1068" spans="1:34" x14ac:dyDescent="0.25">
      <c r="A1068">
        <v>23645</v>
      </c>
      <c r="B1068" t="s">
        <v>246</v>
      </c>
      <c r="C1068" t="s">
        <v>252</v>
      </c>
      <c r="D1068" t="s">
        <v>724</v>
      </c>
      <c r="E1068" t="s">
        <v>953</v>
      </c>
      <c r="F1068" t="s">
        <v>117</v>
      </c>
      <c r="G1068" t="s">
        <v>101</v>
      </c>
      <c r="H1068" s="2">
        <v>9340</v>
      </c>
      <c r="I1068" s="2">
        <v>9340</v>
      </c>
      <c r="J1068" s="2">
        <v>9874.7199999999993</v>
      </c>
      <c r="K1068">
        <v>0</v>
      </c>
      <c r="L1068">
        <v>0</v>
      </c>
      <c r="M1068">
        <v>0</v>
      </c>
      <c r="N1068" s="2">
        <v>9874.7199999999993</v>
      </c>
      <c r="P1068" s="1">
        <v>45371</v>
      </c>
      <c r="Q1068" s="1">
        <v>45355</v>
      </c>
      <c r="R1068" s="1">
        <v>45797</v>
      </c>
      <c r="S1068" s="1">
        <v>45797</v>
      </c>
      <c r="W1068" t="s">
        <v>155</v>
      </c>
      <c r="X1068" t="s">
        <v>191</v>
      </c>
      <c r="Z1068" t="s">
        <v>160</v>
      </c>
      <c r="AA1068">
        <v>2</v>
      </c>
      <c r="AB1068" t="s">
        <v>161</v>
      </c>
      <c r="AC1068" t="s">
        <v>155</v>
      </c>
      <c r="AD1068" t="s">
        <v>162</v>
      </c>
      <c r="AE1068" t="s">
        <v>1276</v>
      </c>
      <c r="AF1068" t="s">
        <v>1277</v>
      </c>
      <c r="AG1068" t="s">
        <v>1278</v>
      </c>
    </row>
    <row r="1069" spans="1:34" x14ac:dyDescent="0.25">
      <c r="A1069">
        <v>23231</v>
      </c>
      <c r="B1069" t="s">
        <v>246</v>
      </c>
      <c r="C1069" t="s">
        <v>1</v>
      </c>
      <c r="D1069" t="s">
        <v>833</v>
      </c>
      <c r="E1069" t="s">
        <v>928</v>
      </c>
      <c r="F1069" t="s">
        <v>117</v>
      </c>
      <c r="G1069" t="s">
        <v>103</v>
      </c>
      <c r="H1069" s="2">
        <v>4000</v>
      </c>
      <c r="I1069" s="2">
        <v>4000</v>
      </c>
      <c r="J1069" s="2">
        <v>4240.42</v>
      </c>
      <c r="K1069">
        <v>0</v>
      </c>
      <c r="L1069">
        <v>0</v>
      </c>
      <c r="M1069">
        <v>0</v>
      </c>
      <c r="N1069" s="2">
        <v>4240.42</v>
      </c>
      <c r="P1069" s="1">
        <v>45345</v>
      </c>
      <c r="Q1069" s="1">
        <v>45337</v>
      </c>
      <c r="R1069" s="1">
        <v>45797</v>
      </c>
      <c r="S1069" s="1">
        <v>45797</v>
      </c>
      <c r="W1069" t="s">
        <v>155</v>
      </c>
      <c r="X1069" t="s">
        <v>191</v>
      </c>
      <c r="Z1069" t="s">
        <v>160</v>
      </c>
      <c r="AA1069">
        <v>2</v>
      </c>
      <c r="AB1069" t="s">
        <v>161</v>
      </c>
      <c r="AC1069" t="s">
        <v>155</v>
      </c>
      <c r="AD1069" t="s">
        <v>162</v>
      </c>
      <c r="AE1069" t="s">
        <v>1276</v>
      </c>
      <c r="AF1069" t="s">
        <v>1277</v>
      </c>
      <c r="AG1069" t="s">
        <v>1278</v>
      </c>
    </row>
    <row r="1070" spans="1:34" x14ac:dyDescent="0.25">
      <c r="A1070">
        <v>28929</v>
      </c>
      <c r="B1070" t="s">
        <v>246</v>
      </c>
      <c r="C1070" t="s">
        <v>1</v>
      </c>
      <c r="D1070" t="s">
        <v>803</v>
      </c>
      <c r="E1070" t="s">
        <v>1261</v>
      </c>
      <c r="F1070" t="s">
        <v>117</v>
      </c>
      <c r="G1070" t="s">
        <v>93</v>
      </c>
      <c r="H1070" s="2">
        <v>4000</v>
      </c>
      <c r="I1070" s="2">
        <v>4000</v>
      </c>
      <c r="J1070" s="2">
        <v>4095.16</v>
      </c>
      <c r="K1070">
        <v>0</v>
      </c>
      <c r="L1070">
        <v>0</v>
      </c>
      <c r="M1070">
        <v>0</v>
      </c>
      <c r="N1070" s="2">
        <v>4095.16</v>
      </c>
      <c r="P1070" s="1">
        <v>45555</v>
      </c>
      <c r="Q1070" s="1">
        <v>45554</v>
      </c>
      <c r="R1070" s="1">
        <v>45797</v>
      </c>
      <c r="S1070" s="1">
        <v>45797</v>
      </c>
      <c r="W1070" t="s">
        <v>155</v>
      </c>
      <c r="X1070" t="s">
        <v>191</v>
      </c>
      <c r="Z1070" t="s">
        <v>160</v>
      </c>
      <c r="AA1070">
        <v>2</v>
      </c>
      <c r="AB1070" t="s">
        <v>1037</v>
      </c>
      <c r="AC1070" t="s">
        <v>155</v>
      </c>
      <c r="AD1070" t="s">
        <v>162</v>
      </c>
      <c r="AE1070" t="s">
        <v>1276</v>
      </c>
      <c r="AF1070" t="s">
        <v>1277</v>
      </c>
      <c r="AG1070" t="s">
        <v>1278</v>
      </c>
    </row>
    <row r="1071" spans="1:34" x14ac:dyDescent="0.25">
      <c r="A1071">
        <v>25427</v>
      </c>
      <c r="B1071" t="s">
        <v>246</v>
      </c>
      <c r="C1071" t="s">
        <v>252</v>
      </c>
      <c r="D1071" t="s">
        <v>735</v>
      </c>
      <c r="E1071" t="s">
        <v>1151</v>
      </c>
      <c r="F1071" t="s">
        <v>117</v>
      </c>
      <c r="G1071" t="s">
        <v>102</v>
      </c>
      <c r="H1071" s="2">
        <v>800</v>
      </c>
      <c r="I1071" s="2">
        <v>800</v>
      </c>
      <c r="J1071" s="2">
        <v>838.01</v>
      </c>
      <c r="K1071">
        <v>0</v>
      </c>
      <c r="L1071">
        <v>0</v>
      </c>
      <c r="M1071">
        <v>0</v>
      </c>
      <c r="N1071" s="2">
        <v>838.01</v>
      </c>
      <c r="P1071" s="1">
        <v>45476</v>
      </c>
      <c r="Q1071" s="1">
        <v>45468</v>
      </c>
      <c r="R1071" s="1">
        <v>45797</v>
      </c>
      <c r="S1071" s="1">
        <v>45797</v>
      </c>
      <c r="W1071" t="s">
        <v>155</v>
      </c>
      <c r="X1071" t="s">
        <v>191</v>
      </c>
      <c r="Z1071" t="s">
        <v>160</v>
      </c>
      <c r="AA1071">
        <v>2</v>
      </c>
      <c r="AB1071" t="s">
        <v>1037</v>
      </c>
      <c r="AC1071" t="s">
        <v>155</v>
      </c>
      <c r="AD1071" t="s">
        <v>162</v>
      </c>
      <c r="AE1071" t="s">
        <v>1276</v>
      </c>
      <c r="AF1071" t="s">
        <v>1277</v>
      </c>
      <c r="AG1071" t="s">
        <v>1278</v>
      </c>
    </row>
    <row r="1072" spans="1:34" x14ac:dyDescent="0.25">
      <c r="A1072">
        <v>25415</v>
      </c>
      <c r="B1072" t="s">
        <v>246</v>
      </c>
      <c r="C1072" t="s">
        <v>252</v>
      </c>
      <c r="D1072" t="s">
        <v>735</v>
      </c>
      <c r="E1072" t="s">
        <v>1151</v>
      </c>
      <c r="F1072" t="s">
        <v>117</v>
      </c>
      <c r="G1072" t="s">
        <v>207</v>
      </c>
      <c r="H1072" s="2">
        <v>37500</v>
      </c>
      <c r="I1072" s="2">
        <v>37500</v>
      </c>
      <c r="J1072" s="2">
        <v>39281.93</v>
      </c>
      <c r="K1072">
        <v>0</v>
      </c>
      <c r="L1072">
        <v>0</v>
      </c>
      <c r="M1072">
        <v>0</v>
      </c>
      <c r="N1072" s="2">
        <v>39281.93</v>
      </c>
      <c r="O1072">
        <v>0</v>
      </c>
      <c r="P1072" s="1">
        <v>45476</v>
      </c>
      <c r="Q1072" s="1">
        <v>45468</v>
      </c>
      <c r="R1072" s="1">
        <v>45797</v>
      </c>
      <c r="S1072" s="1">
        <v>45797</v>
      </c>
      <c r="W1072" t="s">
        <v>155</v>
      </c>
      <c r="X1072" t="s">
        <v>191</v>
      </c>
      <c r="Z1072" t="s">
        <v>160</v>
      </c>
      <c r="AA1072">
        <v>2</v>
      </c>
      <c r="AB1072" t="s">
        <v>1037</v>
      </c>
      <c r="AC1072" t="s">
        <v>155</v>
      </c>
      <c r="AD1072" t="s">
        <v>162</v>
      </c>
      <c r="AE1072" t="s">
        <v>1276</v>
      </c>
      <c r="AF1072" t="s">
        <v>1277</v>
      </c>
      <c r="AG1072" t="s">
        <v>1278</v>
      </c>
      <c r="AH1072" t="s">
        <v>191</v>
      </c>
    </row>
    <row r="1073" spans="1:34" x14ac:dyDescent="0.25">
      <c r="A1073">
        <v>25467</v>
      </c>
      <c r="B1073" t="s">
        <v>246</v>
      </c>
      <c r="C1073" t="s">
        <v>1</v>
      </c>
      <c r="D1073" t="s">
        <v>839</v>
      </c>
      <c r="E1073" t="s">
        <v>1148</v>
      </c>
      <c r="F1073" t="s">
        <v>117</v>
      </c>
      <c r="G1073" t="s">
        <v>99</v>
      </c>
      <c r="H1073" s="2">
        <v>6600</v>
      </c>
      <c r="I1073" s="2">
        <v>6600</v>
      </c>
      <c r="J1073" s="2">
        <v>6913.62</v>
      </c>
      <c r="K1073">
        <v>0</v>
      </c>
      <c r="L1073">
        <v>0</v>
      </c>
      <c r="M1073">
        <v>0</v>
      </c>
      <c r="N1073" s="2">
        <v>6913.62</v>
      </c>
      <c r="P1073" s="1">
        <v>45476</v>
      </c>
      <c r="Q1073" s="1">
        <v>45469</v>
      </c>
      <c r="R1073" s="1">
        <v>45797</v>
      </c>
      <c r="S1073" s="1">
        <v>45797</v>
      </c>
      <c r="W1073" t="s">
        <v>155</v>
      </c>
      <c r="X1073" t="s">
        <v>191</v>
      </c>
      <c r="Z1073" t="s">
        <v>160</v>
      </c>
      <c r="AA1073">
        <v>2</v>
      </c>
      <c r="AB1073" t="s">
        <v>1037</v>
      </c>
      <c r="AC1073" t="s">
        <v>155</v>
      </c>
      <c r="AD1073" t="s">
        <v>162</v>
      </c>
      <c r="AE1073" t="s">
        <v>1276</v>
      </c>
      <c r="AF1073" t="s">
        <v>1277</v>
      </c>
      <c r="AG1073" t="s">
        <v>1278</v>
      </c>
    </row>
    <row r="1074" spans="1:34" x14ac:dyDescent="0.25">
      <c r="A1074">
        <v>25354</v>
      </c>
      <c r="B1074" t="s">
        <v>246</v>
      </c>
      <c r="C1074" t="s">
        <v>252</v>
      </c>
      <c r="D1074" t="s">
        <v>731</v>
      </c>
      <c r="E1074" t="s">
        <v>1152</v>
      </c>
      <c r="F1074" t="s">
        <v>117</v>
      </c>
      <c r="G1074" t="s">
        <v>207</v>
      </c>
      <c r="H1074" s="2">
        <v>37500</v>
      </c>
      <c r="I1074" s="2">
        <v>37500</v>
      </c>
      <c r="J1074" s="2">
        <v>39281.93</v>
      </c>
      <c r="K1074">
        <v>0</v>
      </c>
      <c r="L1074">
        <v>0</v>
      </c>
      <c r="M1074">
        <v>0</v>
      </c>
      <c r="N1074" s="2">
        <v>39281.93</v>
      </c>
      <c r="O1074">
        <v>0</v>
      </c>
      <c r="P1074" s="1">
        <v>45474</v>
      </c>
      <c r="Q1074" s="1">
        <v>45460</v>
      </c>
      <c r="R1074" s="1">
        <v>45797</v>
      </c>
      <c r="S1074" s="1">
        <v>45797</v>
      </c>
      <c r="W1074" t="s">
        <v>155</v>
      </c>
      <c r="X1074" t="s">
        <v>191</v>
      </c>
      <c r="Z1074" t="s">
        <v>160</v>
      </c>
      <c r="AA1074">
        <v>2</v>
      </c>
      <c r="AB1074" t="s">
        <v>1037</v>
      </c>
      <c r="AC1074" t="s">
        <v>155</v>
      </c>
      <c r="AD1074" t="s">
        <v>162</v>
      </c>
      <c r="AE1074" t="s">
        <v>1276</v>
      </c>
      <c r="AF1074" t="s">
        <v>1277</v>
      </c>
      <c r="AG1074" t="s">
        <v>1278</v>
      </c>
      <c r="AH1074" t="s">
        <v>191</v>
      </c>
    </row>
    <row r="1075" spans="1:34" x14ac:dyDescent="0.25">
      <c r="A1075">
        <v>25366</v>
      </c>
      <c r="B1075" t="s">
        <v>246</v>
      </c>
      <c r="C1075" t="s">
        <v>252</v>
      </c>
      <c r="D1075" t="s">
        <v>731</v>
      </c>
      <c r="E1075" t="s">
        <v>1152</v>
      </c>
      <c r="F1075" t="s">
        <v>117</v>
      </c>
      <c r="G1075" t="s">
        <v>102</v>
      </c>
      <c r="H1075" s="2">
        <v>800</v>
      </c>
      <c r="I1075" s="2">
        <v>800</v>
      </c>
      <c r="J1075" s="2">
        <v>838.01</v>
      </c>
      <c r="K1075">
        <v>0</v>
      </c>
      <c r="L1075">
        <v>0</v>
      </c>
      <c r="M1075">
        <v>0</v>
      </c>
      <c r="N1075" s="2">
        <v>838.01</v>
      </c>
      <c r="P1075" s="1">
        <v>45474</v>
      </c>
      <c r="Q1075" s="1">
        <v>45460</v>
      </c>
      <c r="R1075" s="1">
        <v>45797</v>
      </c>
      <c r="S1075" s="1">
        <v>45797</v>
      </c>
      <c r="W1075" t="s">
        <v>155</v>
      </c>
      <c r="X1075" t="s">
        <v>191</v>
      </c>
      <c r="Z1075" t="s">
        <v>160</v>
      </c>
      <c r="AA1075">
        <v>2</v>
      </c>
      <c r="AB1075" t="s">
        <v>1037</v>
      </c>
      <c r="AC1075" t="s">
        <v>155</v>
      </c>
      <c r="AD1075" t="s">
        <v>162</v>
      </c>
      <c r="AE1075" t="s">
        <v>1276</v>
      </c>
      <c r="AF1075" t="s">
        <v>1277</v>
      </c>
      <c r="AG1075" t="s">
        <v>1278</v>
      </c>
    </row>
    <row r="1076" spans="1:34" x14ac:dyDescent="0.25">
      <c r="A1076">
        <v>24587</v>
      </c>
      <c r="B1076" t="s">
        <v>246</v>
      </c>
      <c r="C1076" t="s">
        <v>252</v>
      </c>
      <c r="D1076" t="s">
        <v>730</v>
      </c>
      <c r="E1076" t="s">
        <v>1035</v>
      </c>
      <c r="F1076" t="s">
        <v>117</v>
      </c>
      <c r="G1076" t="s">
        <v>101</v>
      </c>
      <c r="H1076" s="2">
        <v>2500</v>
      </c>
      <c r="I1076" s="2">
        <v>2500</v>
      </c>
      <c r="J1076" s="2">
        <v>2639.66</v>
      </c>
      <c r="K1076">
        <v>0</v>
      </c>
      <c r="L1076">
        <v>0</v>
      </c>
      <c r="M1076">
        <v>0</v>
      </c>
      <c r="N1076" s="2">
        <v>2639.66</v>
      </c>
      <c r="P1076" s="1">
        <v>45406</v>
      </c>
      <c r="Q1076" s="1">
        <v>45401</v>
      </c>
      <c r="R1076" s="1">
        <v>45802</v>
      </c>
      <c r="S1076" s="1">
        <v>45802</v>
      </c>
      <c r="W1076" t="s">
        <v>155</v>
      </c>
      <c r="X1076" t="s">
        <v>191</v>
      </c>
      <c r="Z1076" t="s">
        <v>160</v>
      </c>
      <c r="AA1076">
        <v>2</v>
      </c>
      <c r="AB1076" t="s">
        <v>1037</v>
      </c>
      <c r="AC1076" t="s">
        <v>155</v>
      </c>
      <c r="AD1076" t="s">
        <v>162</v>
      </c>
      <c r="AE1076" t="s">
        <v>1276</v>
      </c>
      <c r="AF1076" t="s">
        <v>1277</v>
      </c>
      <c r="AG1076" t="s">
        <v>1278</v>
      </c>
    </row>
    <row r="1077" spans="1:34" x14ac:dyDescent="0.25">
      <c r="A1077">
        <v>29571</v>
      </c>
      <c r="B1077" t="s">
        <v>246</v>
      </c>
      <c r="C1077" t="s">
        <v>1</v>
      </c>
      <c r="D1077" t="s">
        <v>801</v>
      </c>
      <c r="E1077" t="s">
        <v>1280</v>
      </c>
      <c r="F1077" t="s">
        <v>117</v>
      </c>
      <c r="G1077" t="s">
        <v>95</v>
      </c>
      <c r="H1077" s="2">
        <v>400</v>
      </c>
      <c r="I1077" s="2">
        <v>400</v>
      </c>
      <c r="J1077" s="2">
        <v>406.68</v>
      </c>
      <c r="K1077">
        <v>0</v>
      </c>
      <c r="L1077">
        <v>0</v>
      </c>
      <c r="M1077">
        <v>0</v>
      </c>
      <c r="N1077" s="2">
        <v>406.68</v>
      </c>
      <c r="P1077" s="1">
        <v>45595</v>
      </c>
      <c r="Q1077" s="1">
        <v>45587</v>
      </c>
      <c r="R1077" s="1">
        <v>45802</v>
      </c>
      <c r="S1077" s="1">
        <v>45802</v>
      </c>
      <c r="W1077" t="s">
        <v>155</v>
      </c>
      <c r="X1077" t="s">
        <v>191</v>
      </c>
      <c r="Z1077" t="s">
        <v>160</v>
      </c>
      <c r="AA1077">
        <v>2</v>
      </c>
      <c r="AB1077" t="s">
        <v>1037</v>
      </c>
      <c r="AC1077" t="s">
        <v>155</v>
      </c>
      <c r="AD1077" t="s">
        <v>162</v>
      </c>
      <c r="AE1077" t="s">
        <v>1276</v>
      </c>
      <c r="AF1077" t="s">
        <v>1277</v>
      </c>
      <c r="AG1077" t="s">
        <v>1278</v>
      </c>
    </row>
    <row r="1078" spans="1:34" x14ac:dyDescent="0.25">
      <c r="A1078">
        <v>30323</v>
      </c>
      <c r="B1078" t="s">
        <v>246</v>
      </c>
      <c r="C1078" t="s">
        <v>1</v>
      </c>
      <c r="D1078" t="s">
        <v>827</v>
      </c>
      <c r="E1078" t="s">
        <v>1341</v>
      </c>
      <c r="F1078" t="s">
        <v>117</v>
      </c>
      <c r="G1078" t="s">
        <v>92</v>
      </c>
      <c r="H1078" s="2">
        <v>46329.9</v>
      </c>
      <c r="I1078" s="2">
        <v>46329.9</v>
      </c>
      <c r="J1078" s="2">
        <v>46830.26</v>
      </c>
      <c r="K1078">
        <v>0</v>
      </c>
      <c r="L1078">
        <v>0</v>
      </c>
      <c r="M1078">
        <v>0</v>
      </c>
      <c r="N1078" s="2">
        <v>46830.26</v>
      </c>
      <c r="P1078" s="1">
        <v>45628</v>
      </c>
      <c r="Q1078" s="1">
        <v>45617</v>
      </c>
      <c r="R1078" s="1">
        <v>45802</v>
      </c>
      <c r="S1078" s="1">
        <v>45802</v>
      </c>
      <c r="W1078" t="s">
        <v>155</v>
      </c>
      <c r="X1078" t="s">
        <v>191</v>
      </c>
      <c r="Z1078" t="s">
        <v>160</v>
      </c>
      <c r="AA1078">
        <v>2</v>
      </c>
      <c r="AB1078" t="s">
        <v>1037</v>
      </c>
      <c r="AC1078" t="s">
        <v>155</v>
      </c>
      <c r="AD1078" t="s">
        <v>162</v>
      </c>
      <c r="AE1078" t="s">
        <v>1276</v>
      </c>
      <c r="AF1078" t="s">
        <v>1277</v>
      </c>
      <c r="AG1078" t="s">
        <v>1278</v>
      </c>
    </row>
    <row r="1079" spans="1:34" x14ac:dyDescent="0.25">
      <c r="A1079">
        <v>30333</v>
      </c>
      <c r="B1079" t="s">
        <v>246</v>
      </c>
      <c r="C1079" t="s">
        <v>1</v>
      </c>
      <c r="D1079" t="s">
        <v>827</v>
      </c>
      <c r="E1079" t="s">
        <v>1341</v>
      </c>
      <c r="F1079" t="s">
        <v>117</v>
      </c>
      <c r="G1079" t="s">
        <v>92</v>
      </c>
      <c r="H1079" s="2">
        <v>1160</v>
      </c>
      <c r="I1079" s="2">
        <v>1160</v>
      </c>
      <c r="J1079" s="2">
        <v>1172.53</v>
      </c>
      <c r="K1079">
        <v>0</v>
      </c>
      <c r="L1079">
        <v>0</v>
      </c>
      <c r="M1079">
        <v>0</v>
      </c>
      <c r="N1079" s="2">
        <v>1172.53</v>
      </c>
      <c r="P1079" s="1">
        <v>45628</v>
      </c>
      <c r="Q1079" s="1">
        <v>45617</v>
      </c>
      <c r="R1079" s="1">
        <v>45802</v>
      </c>
      <c r="S1079" s="1">
        <v>45802</v>
      </c>
      <c r="W1079" t="s">
        <v>155</v>
      </c>
      <c r="X1079" t="s">
        <v>191</v>
      </c>
      <c r="Z1079" t="s">
        <v>160</v>
      </c>
      <c r="AA1079">
        <v>2</v>
      </c>
      <c r="AB1079" t="s">
        <v>1037</v>
      </c>
      <c r="AC1079" t="s">
        <v>155</v>
      </c>
      <c r="AD1079" t="s">
        <v>162</v>
      </c>
      <c r="AE1079" t="s">
        <v>1276</v>
      </c>
      <c r="AF1079" t="s">
        <v>1277</v>
      </c>
      <c r="AG1079" t="s">
        <v>1278</v>
      </c>
    </row>
    <row r="1080" spans="1:34" x14ac:dyDescent="0.25">
      <c r="A1080">
        <v>19265</v>
      </c>
      <c r="B1080" t="s">
        <v>246</v>
      </c>
      <c r="C1080" t="s">
        <v>1</v>
      </c>
      <c r="D1080" t="s">
        <v>285</v>
      </c>
      <c r="E1080" t="s">
        <v>615</v>
      </c>
      <c r="F1080" t="s">
        <v>117</v>
      </c>
      <c r="G1080" t="s">
        <v>108</v>
      </c>
      <c r="H1080" s="2">
        <v>4900</v>
      </c>
      <c r="I1080" s="2">
        <v>4900</v>
      </c>
      <c r="J1080" s="2">
        <v>5250.9</v>
      </c>
      <c r="K1080">
        <v>0</v>
      </c>
      <c r="L1080">
        <v>0</v>
      </c>
      <c r="M1080">
        <v>0</v>
      </c>
      <c r="N1080" s="2">
        <v>5250.9</v>
      </c>
      <c r="P1080" s="1">
        <v>45197</v>
      </c>
      <c r="Q1080" s="1">
        <v>45188</v>
      </c>
      <c r="R1080" s="1">
        <v>45802</v>
      </c>
      <c r="S1080" s="1">
        <v>45802</v>
      </c>
      <c r="W1080" t="s">
        <v>155</v>
      </c>
      <c r="X1080" t="s">
        <v>191</v>
      </c>
      <c r="Z1080" t="s">
        <v>160</v>
      </c>
      <c r="AA1080">
        <v>2</v>
      </c>
      <c r="AB1080" t="s">
        <v>161</v>
      </c>
      <c r="AC1080" t="s">
        <v>155</v>
      </c>
      <c r="AD1080" t="s">
        <v>162</v>
      </c>
      <c r="AE1080" t="s">
        <v>1276</v>
      </c>
      <c r="AF1080" t="s">
        <v>1277</v>
      </c>
      <c r="AG1080" t="s">
        <v>1278</v>
      </c>
    </row>
    <row r="1081" spans="1:34" x14ac:dyDescent="0.25">
      <c r="A1081">
        <v>21853</v>
      </c>
      <c r="B1081" t="s">
        <v>246</v>
      </c>
      <c r="C1081" t="s">
        <v>1</v>
      </c>
      <c r="D1081" t="s">
        <v>296</v>
      </c>
      <c r="E1081" t="s">
        <v>690</v>
      </c>
      <c r="F1081" t="s">
        <v>117</v>
      </c>
      <c r="G1081" t="s">
        <v>98</v>
      </c>
      <c r="H1081" s="2">
        <v>5500</v>
      </c>
      <c r="I1081" s="2">
        <v>5500</v>
      </c>
      <c r="J1081" s="2">
        <v>5864.03</v>
      </c>
      <c r="K1081">
        <v>0</v>
      </c>
      <c r="L1081">
        <v>0</v>
      </c>
      <c r="M1081">
        <v>0</v>
      </c>
      <c r="N1081" s="2">
        <v>5864.03</v>
      </c>
      <c r="P1081" s="1">
        <v>45259</v>
      </c>
      <c r="Q1081" s="1">
        <v>45240</v>
      </c>
      <c r="R1081" s="1">
        <v>45802</v>
      </c>
      <c r="S1081" s="1">
        <v>45802</v>
      </c>
      <c r="W1081" t="s">
        <v>155</v>
      </c>
      <c r="X1081" t="s">
        <v>191</v>
      </c>
      <c r="Z1081" t="s">
        <v>160</v>
      </c>
      <c r="AA1081">
        <v>2</v>
      </c>
      <c r="AB1081" t="s">
        <v>161</v>
      </c>
      <c r="AC1081" t="s">
        <v>155</v>
      </c>
      <c r="AD1081" t="s">
        <v>162</v>
      </c>
      <c r="AE1081" t="s">
        <v>1276</v>
      </c>
      <c r="AF1081" t="s">
        <v>1277</v>
      </c>
      <c r="AG1081" t="s">
        <v>1278</v>
      </c>
    </row>
    <row r="1082" spans="1:34" x14ac:dyDescent="0.25">
      <c r="A1082">
        <v>22815</v>
      </c>
      <c r="B1082" t="s">
        <v>246</v>
      </c>
      <c r="C1082" t="s">
        <v>1</v>
      </c>
      <c r="D1082" t="s">
        <v>826</v>
      </c>
      <c r="E1082" t="s">
        <v>881</v>
      </c>
      <c r="F1082" t="s">
        <v>117</v>
      </c>
      <c r="G1082" t="s">
        <v>104</v>
      </c>
      <c r="H1082" s="2">
        <v>7000</v>
      </c>
      <c r="I1082" s="2">
        <v>7000</v>
      </c>
      <c r="J1082" s="2">
        <v>7443.48</v>
      </c>
      <c r="K1082">
        <v>0</v>
      </c>
      <c r="L1082">
        <v>0</v>
      </c>
      <c r="M1082">
        <v>0</v>
      </c>
      <c r="N1082" s="2">
        <v>7443.48</v>
      </c>
      <c r="P1082" s="1">
        <v>45323</v>
      </c>
      <c r="Q1082" s="1">
        <v>45314</v>
      </c>
      <c r="R1082" s="1">
        <v>45802</v>
      </c>
      <c r="S1082" s="1">
        <v>45802</v>
      </c>
      <c r="W1082" t="s">
        <v>155</v>
      </c>
      <c r="X1082" t="s">
        <v>191</v>
      </c>
      <c r="Z1082" t="s">
        <v>160</v>
      </c>
      <c r="AA1082">
        <v>2</v>
      </c>
      <c r="AB1082" t="s">
        <v>161</v>
      </c>
      <c r="AC1082" t="s">
        <v>155</v>
      </c>
      <c r="AD1082" t="s">
        <v>162</v>
      </c>
      <c r="AE1082" t="s">
        <v>1276</v>
      </c>
      <c r="AF1082" t="s">
        <v>1277</v>
      </c>
      <c r="AG1082" t="s">
        <v>1278</v>
      </c>
    </row>
    <row r="1083" spans="1:34" x14ac:dyDescent="0.25">
      <c r="A1083">
        <v>27526</v>
      </c>
      <c r="B1083" t="s">
        <v>246</v>
      </c>
      <c r="C1083" t="s">
        <v>1</v>
      </c>
      <c r="D1083" t="s">
        <v>789</v>
      </c>
      <c r="E1083" t="s">
        <v>1210</v>
      </c>
      <c r="F1083" t="s">
        <v>117</v>
      </c>
      <c r="G1083" t="s">
        <v>95</v>
      </c>
      <c r="H1083" s="2">
        <v>7840</v>
      </c>
      <c r="I1083" s="2">
        <v>7840</v>
      </c>
      <c r="J1083" s="2">
        <v>8084.54</v>
      </c>
      <c r="K1083">
        <v>0</v>
      </c>
      <c r="L1083">
        <v>0</v>
      </c>
      <c r="M1083">
        <v>0</v>
      </c>
      <c r="N1083" s="2">
        <v>8084.54</v>
      </c>
      <c r="P1083" s="1">
        <v>45541</v>
      </c>
      <c r="Q1083" s="1">
        <v>45533</v>
      </c>
      <c r="R1083" s="1">
        <v>45805</v>
      </c>
      <c r="S1083" s="1">
        <v>45805</v>
      </c>
      <c r="W1083" t="s">
        <v>155</v>
      </c>
      <c r="X1083" t="s">
        <v>191</v>
      </c>
      <c r="Z1083" t="s">
        <v>160</v>
      </c>
      <c r="AA1083">
        <v>2</v>
      </c>
      <c r="AB1083" t="s">
        <v>1037</v>
      </c>
      <c r="AC1083" t="s">
        <v>155</v>
      </c>
      <c r="AD1083" t="s">
        <v>162</v>
      </c>
      <c r="AE1083" t="s">
        <v>1276</v>
      </c>
      <c r="AF1083" t="s">
        <v>1277</v>
      </c>
      <c r="AG1083" t="s">
        <v>1278</v>
      </c>
    </row>
    <row r="1084" spans="1:34" x14ac:dyDescent="0.25">
      <c r="A1084">
        <v>26173</v>
      </c>
      <c r="B1084" t="s">
        <v>246</v>
      </c>
      <c r="C1084" t="s">
        <v>1</v>
      </c>
      <c r="D1084" t="s">
        <v>755</v>
      </c>
      <c r="E1084" t="s">
        <v>1211</v>
      </c>
      <c r="F1084" t="s">
        <v>117</v>
      </c>
      <c r="G1084" t="s">
        <v>97</v>
      </c>
      <c r="H1084" s="2">
        <v>9000</v>
      </c>
      <c r="I1084" s="2">
        <v>9000</v>
      </c>
      <c r="J1084" s="2">
        <v>9280.7199999999993</v>
      </c>
      <c r="K1084">
        <v>0</v>
      </c>
      <c r="L1084">
        <v>0</v>
      </c>
      <c r="M1084">
        <v>0</v>
      </c>
      <c r="N1084" s="2">
        <v>9280.7199999999993</v>
      </c>
      <c r="P1084" s="1">
        <v>45537</v>
      </c>
      <c r="Q1084" s="1">
        <v>45531</v>
      </c>
      <c r="R1084" s="1">
        <v>45807</v>
      </c>
      <c r="S1084" s="1">
        <v>45807</v>
      </c>
      <c r="W1084" t="s">
        <v>155</v>
      </c>
      <c r="X1084" t="s">
        <v>191</v>
      </c>
      <c r="Z1084" t="s">
        <v>160</v>
      </c>
      <c r="AA1084">
        <v>2</v>
      </c>
      <c r="AB1084" t="s">
        <v>1037</v>
      </c>
      <c r="AC1084" t="s">
        <v>155</v>
      </c>
      <c r="AD1084" t="s">
        <v>162</v>
      </c>
      <c r="AE1084" t="s">
        <v>1276</v>
      </c>
      <c r="AF1084" t="s">
        <v>1277</v>
      </c>
      <c r="AG1084" t="s">
        <v>1278</v>
      </c>
    </row>
    <row r="1085" spans="1:34" x14ac:dyDescent="0.25">
      <c r="A1085">
        <v>27749</v>
      </c>
      <c r="B1085" t="s">
        <v>246</v>
      </c>
      <c r="C1085" t="s">
        <v>1</v>
      </c>
      <c r="D1085" t="s">
        <v>814</v>
      </c>
      <c r="E1085" t="s">
        <v>1208</v>
      </c>
      <c r="F1085" t="s">
        <v>117</v>
      </c>
      <c r="G1085" t="s">
        <v>100</v>
      </c>
      <c r="H1085" s="2">
        <v>5000</v>
      </c>
      <c r="I1085" s="2">
        <v>5000</v>
      </c>
      <c r="J1085" s="2">
        <v>5155.96</v>
      </c>
      <c r="K1085">
        <v>0</v>
      </c>
      <c r="L1085">
        <v>0</v>
      </c>
      <c r="M1085">
        <v>0</v>
      </c>
      <c r="N1085" s="2">
        <v>5155.96</v>
      </c>
      <c r="P1085" s="1">
        <v>45541</v>
      </c>
      <c r="Q1085" s="1">
        <v>45535</v>
      </c>
      <c r="R1085" s="1">
        <v>45807</v>
      </c>
      <c r="S1085" s="1">
        <v>45807</v>
      </c>
      <c r="W1085" t="s">
        <v>155</v>
      </c>
      <c r="X1085" t="s">
        <v>191</v>
      </c>
      <c r="Z1085" t="s">
        <v>160</v>
      </c>
      <c r="AA1085">
        <v>2</v>
      </c>
      <c r="AB1085" t="s">
        <v>1037</v>
      </c>
      <c r="AC1085" t="s">
        <v>155</v>
      </c>
      <c r="AD1085" t="s">
        <v>162</v>
      </c>
      <c r="AE1085" t="s">
        <v>1276</v>
      </c>
      <c r="AF1085" t="s">
        <v>1277</v>
      </c>
      <c r="AG1085" t="s">
        <v>1278</v>
      </c>
    </row>
    <row r="1086" spans="1:34" x14ac:dyDescent="0.25">
      <c r="A1086">
        <v>25996</v>
      </c>
      <c r="B1086" t="s">
        <v>246</v>
      </c>
      <c r="C1086" t="s">
        <v>1</v>
      </c>
      <c r="D1086" t="s">
        <v>715</v>
      </c>
      <c r="E1086" t="s">
        <v>1206</v>
      </c>
      <c r="F1086" t="s">
        <v>117</v>
      </c>
      <c r="G1086" t="s">
        <v>97</v>
      </c>
      <c r="H1086" s="2">
        <v>7000</v>
      </c>
      <c r="I1086" s="2">
        <v>7000</v>
      </c>
      <c r="J1086" s="2">
        <v>7218.34</v>
      </c>
      <c r="K1086">
        <v>0</v>
      </c>
      <c r="L1086">
        <v>0</v>
      </c>
      <c r="M1086">
        <v>0</v>
      </c>
      <c r="N1086" s="2">
        <v>7218.34</v>
      </c>
      <c r="P1086" s="1">
        <v>45537</v>
      </c>
      <c r="Q1086" s="1">
        <v>45522</v>
      </c>
      <c r="R1086" s="1">
        <v>45807</v>
      </c>
      <c r="S1086" s="1">
        <v>45807</v>
      </c>
      <c r="W1086" t="s">
        <v>155</v>
      </c>
      <c r="X1086" t="s">
        <v>191</v>
      </c>
      <c r="Z1086" t="s">
        <v>160</v>
      </c>
      <c r="AA1086">
        <v>2</v>
      </c>
      <c r="AB1086" t="s">
        <v>1037</v>
      </c>
      <c r="AC1086" t="s">
        <v>155</v>
      </c>
      <c r="AD1086" t="s">
        <v>162</v>
      </c>
      <c r="AE1086" t="s">
        <v>1276</v>
      </c>
      <c r="AF1086" t="s">
        <v>1277</v>
      </c>
      <c r="AG1086" t="s">
        <v>1278</v>
      </c>
    </row>
    <row r="1087" spans="1:34" x14ac:dyDescent="0.25">
      <c r="A1087">
        <v>25790</v>
      </c>
      <c r="B1087" t="s">
        <v>246</v>
      </c>
      <c r="C1087" t="s">
        <v>1</v>
      </c>
      <c r="D1087" t="s">
        <v>753</v>
      </c>
      <c r="E1087" t="s">
        <v>1201</v>
      </c>
      <c r="F1087" t="s">
        <v>117</v>
      </c>
      <c r="G1087" t="s">
        <v>98</v>
      </c>
      <c r="H1087" s="2">
        <v>3000</v>
      </c>
      <c r="I1087" s="2">
        <v>3000</v>
      </c>
      <c r="J1087" s="2">
        <v>3115.69</v>
      </c>
      <c r="K1087">
        <v>0</v>
      </c>
      <c r="L1087">
        <v>0</v>
      </c>
      <c r="M1087">
        <v>0</v>
      </c>
      <c r="N1087" s="2">
        <v>3115.69</v>
      </c>
      <c r="P1087" s="1">
        <v>45510</v>
      </c>
      <c r="Q1087" s="1">
        <v>45504</v>
      </c>
      <c r="R1087" s="1">
        <v>45807</v>
      </c>
      <c r="S1087" s="1">
        <v>45807</v>
      </c>
      <c r="W1087" t="s">
        <v>155</v>
      </c>
      <c r="X1087" t="s">
        <v>191</v>
      </c>
      <c r="Z1087" t="s">
        <v>160</v>
      </c>
      <c r="AA1087">
        <v>2</v>
      </c>
      <c r="AB1087" t="s">
        <v>1037</v>
      </c>
      <c r="AC1087" t="s">
        <v>155</v>
      </c>
      <c r="AD1087" t="s">
        <v>162</v>
      </c>
      <c r="AE1087" t="s">
        <v>1276</v>
      </c>
      <c r="AF1087" t="s">
        <v>1277</v>
      </c>
      <c r="AG1087" t="s">
        <v>1278</v>
      </c>
    </row>
    <row r="1088" spans="1:34" x14ac:dyDescent="0.25">
      <c r="A1088">
        <v>24668</v>
      </c>
      <c r="B1088" t="s">
        <v>246</v>
      </c>
      <c r="C1088" t="s">
        <v>1</v>
      </c>
      <c r="D1088" t="s">
        <v>830</v>
      </c>
      <c r="E1088" t="s">
        <v>1029</v>
      </c>
      <c r="F1088" t="s">
        <v>117</v>
      </c>
      <c r="G1088" t="s">
        <v>104</v>
      </c>
      <c r="H1088" s="2">
        <v>1000</v>
      </c>
      <c r="I1088" s="2">
        <v>1000</v>
      </c>
      <c r="J1088" s="2">
        <v>1055.8599999999999</v>
      </c>
      <c r="K1088">
        <v>0</v>
      </c>
      <c r="L1088">
        <v>0</v>
      </c>
      <c r="M1088">
        <v>0</v>
      </c>
      <c r="N1088" s="2">
        <v>1055.8599999999999</v>
      </c>
      <c r="P1088" s="1">
        <v>45412</v>
      </c>
      <c r="Q1088" s="1">
        <v>45404</v>
      </c>
      <c r="R1088" s="1">
        <v>45807</v>
      </c>
      <c r="S1088" s="1">
        <v>45807</v>
      </c>
      <c r="W1088" t="s">
        <v>155</v>
      </c>
      <c r="X1088" t="s">
        <v>191</v>
      </c>
      <c r="Z1088" t="s">
        <v>160</v>
      </c>
      <c r="AA1088">
        <v>2</v>
      </c>
      <c r="AB1088" t="s">
        <v>1037</v>
      </c>
      <c r="AC1088" t="s">
        <v>155</v>
      </c>
      <c r="AD1088" t="s">
        <v>162</v>
      </c>
      <c r="AE1088" t="s">
        <v>1276</v>
      </c>
      <c r="AF1088" t="s">
        <v>1277</v>
      </c>
      <c r="AG1088" t="s">
        <v>1278</v>
      </c>
    </row>
    <row r="1089" spans="1:34" x14ac:dyDescent="0.25">
      <c r="A1089">
        <v>24747</v>
      </c>
      <c r="B1089" t="s">
        <v>246</v>
      </c>
      <c r="C1089" t="s">
        <v>1</v>
      </c>
      <c r="D1089" t="s">
        <v>795</v>
      </c>
      <c r="E1089" t="s">
        <v>1034</v>
      </c>
      <c r="F1089" t="s">
        <v>117</v>
      </c>
      <c r="G1089" t="s">
        <v>104</v>
      </c>
      <c r="H1089" s="2">
        <v>6000</v>
      </c>
      <c r="I1089" s="2">
        <v>6000</v>
      </c>
      <c r="J1089" s="2">
        <v>6335.17</v>
      </c>
      <c r="K1089">
        <v>0</v>
      </c>
      <c r="L1089">
        <v>0</v>
      </c>
      <c r="M1089">
        <v>0</v>
      </c>
      <c r="N1089" s="2">
        <v>6335.17</v>
      </c>
      <c r="P1089" s="1">
        <v>45412</v>
      </c>
      <c r="Q1089" s="1">
        <v>45407</v>
      </c>
      <c r="R1089" s="1">
        <v>45807</v>
      </c>
      <c r="S1089" s="1">
        <v>45807</v>
      </c>
      <c r="W1089" t="s">
        <v>155</v>
      </c>
      <c r="X1089" t="s">
        <v>191</v>
      </c>
      <c r="Z1089" t="s">
        <v>160</v>
      </c>
      <c r="AA1089">
        <v>2</v>
      </c>
      <c r="AB1089" t="s">
        <v>1037</v>
      </c>
      <c r="AC1089" t="s">
        <v>155</v>
      </c>
      <c r="AD1089" t="s">
        <v>162</v>
      </c>
      <c r="AE1089" t="s">
        <v>1276</v>
      </c>
      <c r="AF1089" t="s">
        <v>1277</v>
      </c>
      <c r="AG1089" t="s">
        <v>1278</v>
      </c>
    </row>
    <row r="1090" spans="1:34" x14ac:dyDescent="0.25">
      <c r="A1090">
        <v>24739</v>
      </c>
      <c r="B1090" t="s">
        <v>246</v>
      </c>
      <c r="C1090" t="s">
        <v>1</v>
      </c>
      <c r="D1090" t="s">
        <v>795</v>
      </c>
      <c r="E1090" t="s">
        <v>1034</v>
      </c>
      <c r="F1090" t="s">
        <v>117</v>
      </c>
      <c r="G1090" t="s">
        <v>208</v>
      </c>
      <c r="H1090" s="2">
        <v>40000</v>
      </c>
      <c r="I1090" s="2">
        <v>40000</v>
      </c>
      <c r="J1090" s="2">
        <v>42234.5</v>
      </c>
      <c r="K1090">
        <v>0</v>
      </c>
      <c r="L1090">
        <v>0</v>
      </c>
      <c r="M1090">
        <v>0</v>
      </c>
      <c r="N1090" s="2">
        <v>42234.5</v>
      </c>
      <c r="O1090">
        <v>0</v>
      </c>
      <c r="P1090" s="1">
        <v>45412</v>
      </c>
      <c r="Q1090" s="1">
        <v>45407</v>
      </c>
      <c r="R1090" s="1">
        <v>45807</v>
      </c>
      <c r="S1090" s="1">
        <v>45807</v>
      </c>
      <c r="W1090" t="s">
        <v>155</v>
      </c>
      <c r="X1090" t="s">
        <v>191</v>
      </c>
      <c r="Z1090" t="s">
        <v>160</v>
      </c>
      <c r="AA1090">
        <v>2</v>
      </c>
      <c r="AB1090" t="s">
        <v>1037</v>
      </c>
      <c r="AC1090" t="s">
        <v>155</v>
      </c>
      <c r="AD1090" t="s">
        <v>162</v>
      </c>
      <c r="AE1090" t="s">
        <v>1276</v>
      </c>
      <c r="AF1090" t="s">
        <v>1277</v>
      </c>
      <c r="AG1090" t="s">
        <v>1278</v>
      </c>
      <c r="AH1090" t="s">
        <v>191</v>
      </c>
    </row>
    <row r="1091" spans="1:34" x14ac:dyDescent="0.25">
      <c r="A1091">
        <v>24692</v>
      </c>
      <c r="B1091" t="s">
        <v>246</v>
      </c>
      <c r="C1091" t="s">
        <v>1</v>
      </c>
      <c r="D1091" t="s">
        <v>804</v>
      </c>
      <c r="E1091" t="s">
        <v>1030</v>
      </c>
      <c r="F1091" t="s">
        <v>117</v>
      </c>
      <c r="G1091" t="s">
        <v>104</v>
      </c>
      <c r="H1091" s="2">
        <v>1000</v>
      </c>
      <c r="I1091" s="2">
        <v>1000</v>
      </c>
      <c r="J1091" s="2">
        <v>1055.8599999999999</v>
      </c>
      <c r="K1091">
        <v>0</v>
      </c>
      <c r="L1091">
        <v>0</v>
      </c>
      <c r="M1091">
        <v>0</v>
      </c>
      <c r="N1091" s="2">
        <v>1055.8599999999999</v>
      </c>
      <c r="P1091" s="1">
        <v>45408</v>
      </c>
      <c r="Q1091" s="1">
        <v>45404</v>
      </c>
      <c r="R1091" s="1">
        <v>45807</v>
      </c>
      <c r="S1091" s="1">
        <v>45807</v>
      </c>
      <c r="W1091" t="s">
        <v>155</v>
      </c>
      <c r="X1091" t="s">
        <v>191</v>
      </c>
      <c r="Z1091" t="s">
        <v>160</v>
      </c>
      <c r="AA1091">
        <v>2</v>
      </c>
      <c r="AB1091" t="s">
        <v>1037</v>
      </c>
      <c r="AC1091" t="s">
        <v>155</v>
      </c>
      <c r="AD1091" t="s">
        <v>162</v>
      </c>
      <c r="AE1091" t="s">
        <v>1276</v>
      </c>
      <c r="AF1091" t="s">
        <v>1277</v>
      </c>
      <c r="AG1091" t="s">
        <v>1278</v>
      </c>
    </row>
    <row r="1092" spans="1:34" x14ac:dyDescent="0.25">
      <c r="A1092">
        <v>24896</v>
      </c>
      <c r="B1092" t="s">
        <v>246</v>
      </c>
      <c r="C1092" t="s">
        <v>1</v>
      </c>
      <c r="D1092" t="s">
        <v>802</v>
      </c>
      <c r="E1092" t="s">
        <v>1032</v>
      </c>
      <c r="F1092" t="s">
        <v>117</v>
      </c>
      <c r="G1092" t="s">
        <v>101</v>
      </c>
      <c r="H1092" s="2">
        <v>6000</v>
      </c>
      <c r="I1092" s="2">
        <v>6000</v>
      </c>
      <c r="J1092" s="2">
        <v>6335.17</v>
      </c>
      <c r="K1092">
        <v>0</v>
      </c>
      <c r="L1092">
        <v>0</v>
      </c>
      <c r="M1092">
        <v>0</v>
      </c>
      <c r="N1092" s="2">
        <v>6335.17</v>
      </c>
      <c r="P1092" s="1">
        <v>45421</v>
      </c>
      <c r="Q1092" s="1">
        <v>45410</v>
      </c>
      <c r="R1092" s="1">
        <v>45807</v>
      </c>
      <c r="S1092" s="1">
        <v>45807</v>
      </c>
      <c r="W1092" t="s">
        <v>155</v>
      </c>
      <c r="X1092" t="s">
        <v>191</v>
      </c>
      <c r="Z1092" t="s">
        <v>160</v>
      </c>
      <c r="AA1092">
        <v>2</v>
      </c>
      <c r="AB1092" t="s">
        <v>1037</v>
      </c>
      <c r="AC1092" t="s">
        <v>155</v>
      </c>
      <c r="AD1092" t="s">
        <v>162</v>
      </c>
      <c r="AE1092" t="s">
        <v>1276</v>
      </c>
      <c r="AF1092" t="s">
        <v>1277</v>
      </c>
      <c r="AG1092" t="s">
        <v>1278</v>
      </c>
    </row>
    <row r="1093" spans="1:34" x14ac:dyDescent="0.25">
      <c r="A1093">
        <v>29674</v>
      </c>
      <c r="B1093" t="s">
        <v>246</v>
      </c>
      <c r="C1093" t="s">
        <v>1</v>
      </c>
      <c r="D1093" t="s">
        <v>832</v>
      </c>
      <c r="E1093" t="s">
        <v>1116</v>
      </c>
      <c r="F1093" t="s">
        <v>117</v>
      </c>
      <c r="G1093" t="s">
        <v>103</v>
      </c>
      <c r="H1093" s="2">
        <v>1000</v>
      </c>
      <c r="I1093" s="2">
        <v>1000</v>
      </c>
      <c r="J1093" s="2">
        <v>1052.92</v>
      </c>
      <c r="K1093">
        <v>0</v>
      </c>
      <c r="L1093">
        <v>0</v>
      </c>
      <c r="M1093">
        <v>0</v>
      </c>
      <c r="N1093" s="2">
        <v>1052.92</v>
      </c>
      <c r="P1093" s="1">
        <v>45595</v>
      </c>
      <c r="Q1093" s="1">
        <v>45436</v>
      </c>
      <c r="R1093" s="1">
        <v>45807</v>
      </c>
      <c r="S1093" s="1">
        <v>45807</v>
      </c>
      <c r="W1093" t="s">
        <v>155</v>
      </c>
      <c r="X1093" t="s">
        <v>191</v>
      </c>
      <c r="Z1093" t="s">
        <v>160</v>
      </c>
      <c r="AA1093">
        <v>2</v>
      </c>
      <c r="AB1093" t="s">
        <v>1037</v>
      </c>
      <c r="AC1093" t="s">
        <v>155</v>
      </c>
      <c r="AD1093" t="s">
        <v>162</v>
      </c>
      <c r="AE1093" t="s">
        <v>1276</v>
      </c>
      <c r="AF1093" t="s">
        <v>1277</v>
      </c>
      <c r="AG1093" t="s">
        <v>1278</v>
      </c>
    </row>
    <row r="1094" spans="1:34" x14ac:dyDescent="0.25">
      <c r="A1094">
        <v>25153</v>
      </c>
      <c r="B1094" t="s">
        <v>246</v>
      </c>
      <c r="C1094" t="s">
        <v>1</v>
      </c>
      <c r="D1094" t="s">
        <v>783</v>
      </c>
      <c r="E1094" t="s">
        <v>1112</v>
      </c>
      <c r="F1094" t="s">
        <v>117</v>
      </c>
      <c r="G1094" t="s">
        <v>100</v>
      </c>
      <c r="H1094" s="2">
        <v>5000</v>
      </c>
      <c r="I1094" s="2">
        <v>5000</v>
      </c>
      <c r="J1094" s="2">
        <v>5264.6</v>
      </c>
      <c r="K1094">
        <v>0</v>
      </c>
      <c r="L1094">
        <v>0</v>
      </c>
      <c r="M1094">
        <v>0</v>
      </c>
      <c r="N1094" s="2">
        <v>5264.6</v>
      </c>
      <c r="P1094" s="1">
        <v>45453</v>
      </c>
      <c r="Q1094" s="1">
        <v>45442</v>
      </c>
      <c r="R1094" s="1">
        <v>45807</v>
      </c>
      <c r="S1094" s="1">
        <v>45807</v>
      </c>
      <c r="W1094" t="s">
        <v>155</v>
      </c>
      <c r="X1094" t="s">
        <v>191</v>
      </c>
      <c r="Z1094" t="s">
        <v>160</v>
      </c>
      <c r="AA1094">
        <v>2</v>
      </c>
      <c r="AB1094" t="s">
        <v>1037</v>
      </c>
      <c r="AC1094" t="s">
        <v>155</v>
      </c>
      <c r="AD1094" t="s">
        <v>162</v>
      </c>
      <c r="AE1094" t="s">
        <v>1276</v>
      </c>
      <c r="AF1094" t="s">
        <v>1277</v>
      </c>
      <c r="AG1094" t="s">
        <v>1278</v>
      </c>
    </row>
    <row r="1095" spans="1:34" x14ac:dyDescent="0.25">
      <c r="A1095">
        <v>30308</v>
      </c>
      <c r="B1095" t="s">
        <v>246</v>
      </c>
      <c r="C1095" t="s">
        <v>1</v>
      </c>
      <c r="D1095" t="s">
        <v>782</v>
      </c>
      <c r="E1095" t="s">
        <v>1330</v>
      </c>
      <c r="F1095" t="s">
        <v>117</v>
      </c>
      <c r="G1095" t="s">
        <v>97</v>
      </c>
      <c r="H1095" s="2">
        <v>2000</v>
      </c>
      <c r="I1095" s="2">
        <v>2000</v>
      </c>
      <c r="J1095" s="2">
        <v>2021.6</v>
      </c>
      <c r="K1095">
        <v>0</v>
      </c>
      <c r="L1095">
        <v>0</v>
      </c>
      <c r="M1095">
        <v>0</v>
      </c>
      <c r="N1095" s="2">
        <v>2021.6</v>
      </c>
      <c r="P1095" s="1">
        <v>45628</v>
      </c>
      <c r="Q1095" s="1">
        <v>45621</v>
      </c>
      <c r="R1095" s="1">
        <v>45807</v>
      </c>
      <c r="S1095" s="1">
        <v>45807</v>
      </c>
      <c r="W1095" t="s">
        <v>155</v>
      </c>
      <c r="X1095" t="s">
        <v>191</v>
      </c>
      <c r="Z1095" t="s">
        <v>160</v>
      </c>
      <c r="AA1095">
        <v>2</v>
      </c>
      <c r="AB1095" t="s">
        <v>1037</v>
      </c>
      <c r="AC1095" t="s">
        <v>155</v>
      </c>
      <c r="AD1095" t="s">
        <v>162</v>
      </c>
      <c r="AE1095" t="s">
        <v>1276</v>
      </c>
      <c r="AF1095" t="s">
        <v>1277</v>
      </c>
      <c r="AG1095" t="s">
        <v>1278</v>
      </c>
    </row>
    <row r="1096" spans="1:34" x14ac:dyDescent="0.25">
      <c r="A1096">
        <v>19391</v>
      </c>
      <c r="B1096" t="s">
        <v>246</v>
      </c>
      <c r="C1096" t="s">
        <v>252</v>
      </c>
      <c r="D1096" t="s">
        <v>279</v>
      </c>
      <c r="E1096" t="s">
        <v>614</v>
      </c>
      <c r="F1096" t="s">
        <v>117</v>
      </c>
      <c r="G1096" t="s">
        <v>111</v>
      </c>
      <c r="H1096" s="2">
        <v>1080</v>
      </c>
      <c r="I1096" s="2">
        <v>1080</v>
      </c>
      <c r="J1096" s="2">
        <v>1157.3399999999999</v>
      </c>
      <c r="K1096">
        <v>0</v>
      </c>
      <c r="L1096">
        <v>0</v>
      </c>
      <c r="M1096">
        <v>0</v>
      </c>
      <c r="N1096" s="2">
        <v>1157.3399999999999</v>
      </c>
      <c r="P1096" s="1">
        <v>45205</v>
      </c>
      <c r="Q1096" s="1">
        <v>45197</v>
      </c>
      <c r="R1096" s="1">
        <v>45807</v>
      </c>
      <c r="S1096" s="1">
        <v>45807</v>
      </c>
      <c r="W1096" t="s">
        <v>155</v>
      </c>
      <c r="X1096" t="s">
        <v>191</v>
      </c>
      <c r="Z1096" t="s">
        <v>160</v>
      </c>
      <c r="AA1096">
        <v>2</v>
      </c>
      <c r="AB1096" t="s">
        <v>161</v>
      </c>
      <c r="AC1096" t="s">
        <v>155</v>
      </c>
      <c r="AD1096" t="s">
        <v>162</v>
      </c>
      <c r="AE1096" t="s">
        <v>1276</v>
      </c>
      <c r="AF1096" t="s">
        <v>1277</v>
      </c>
      <c r="AG1096" t="s">
        <v>1278</v>
      </c>
    </row>
    <row r="1097" spans="1:34" x14ac:dyDescent="0.25">
      <c r="A1097">
        <v>23267</v>
      </c>
      <c r="B1097" t="s">
        <v>246</v>
      </c>
      <c r="C1097" t="s">
        <v>252</v>
      </c>
      <c r="D1097" t="s">
        <v>742</v>
      </c>
      <c r="E1097" t="s">
        <v>926</v>
      </c>
      <c r="F1097" t="s">
        <v>117</v>
      </c>
      <c r="G1097" t="s">
        <v>103</v>
      </c>
      <c r="H1097" s="2">
        <v>2300</v>
      </c>
      <c r="I1097" s="2">
        <v>2300</v>
      </c>
      <c r="J1097" s="2">
        <v>2438.2399999999998</v>
      </c>
      <c r="K1097">
        <v>0</v>
      </c>
      <c r="L1097">
        <v>0</v>
      </c>
      <c r="M1097">
        <v>0</v>
      </c>
      <c r="N1097" s="2">
        <v>2438.2399999999998</v>
      </c>
      <c r="P1097" s="1">
        <v>45345</v>
      </c>
      <c r="Q1097" s="1">
        <v>45331</v>
      </c>
      <c r="R1097" s="1">
        <v>45807</v>
      </c>
      <c r="S1097" s="1">
        <v>45807</v>
      </c>
      <c r="W1097" t="s">
        <v>155</v>
      </c>
      <c r="X1097" t="s">
        <v>191</v>
      </c>
      <c r="Z1097" t="s">
        <v>160</v>
      </c>
      <c r="AA1097">
        <v>2</v>
      </c>
      <c r="AB1097" t="s">
        <v>161</v>
      </c>
      <c r="AC1097" t="s">
        <v>155</v>
      </c>
      <c r="AD1097" t="s">
        <v>162</v>
      </c>
      <c r="AE1097" t="s">
        <v>1276</v>
      </c>
      <c r="AF1097" t="s">
        <v>1277</v>
      </c>
      <c r="AG1097" t="s">
        <v>1278</v>
      </c>
    </row>
    <row r="1098" spans="1:34" x14ac:dyDescent="0.25">
      <c r="A1098">
        <v>23828</v>
      </c>
      <c r="B1098" t="s">
        <v>246</v>
      </c>
      <c r="C1098" t="s">
        <v>1</v>
      </c>
      <c r="D1098" t="s">
        <v>824</v>
      </c>
      <c r="E1098" t="s">
        <v>955</v>
      </c>
      <c r="F1098" t="s">
        <v>117</v>
      </c>
      <c r="G1098" t="s">
        <v>93</v>
      </c>
      <c r="H1098" s="2">
        <v>5000</v>
      </c>
      <c r="I1098" s="2">
        <v>5000</v>
      </c>
      <c r="J1098" s="2">
        <v>5286.25</v>
      </c>
      <c r="K1098">
        <v>0</v>
      </c>
      <c r="L1098">
        <v>0</v>
      </c>
      <c r="M1098">
        <v>0</v>
      </c>
      <c r="N1098" s="2">
        <v>5286.25</v>
      </c>
      <c r="P1098" s="1">
        <v>45377</v>
      </c>
      <c r="Q1098" s="1">
        <v>45371</v>
      </c>
      <c r="R1098" s="1">
        <v>45807</v>
      </c>
      <c r="S1098" s="1">
        <v>45807</v>
      </c>
      <c r="W1098" t="s">
        <v>155</v>
      </c>
      <c r="X1098" t="s">
        <v>191</v>
      </c>
      <c r="Z1098" t="s">
        <v>160</v>
      </c>
      <c r="AA1098">
        <v>2</v>
      </c>
      <c r="AB1098" t="s">
        <v>161</v>
      </c>
      <c r="AC1098" t="s">
        <v>155</v>
      </c>
      <c r="AD1098" t="s">
        <v>162</v>
      </c>
      <c r="AE1098" t="s">
        <v>1276</v>
      </c>
      <c r="AF1098" t="s">
        <v>1277</v>
      </c>
      <c r="AG1098" t="s">
        <v>1278</v>
      </c>
    </row>
    <row r="1099" spans="1:34" x14ac:dyDescent="0.25">
      <c r="A1099">
        <v>25524</v>
      </c>
      <c r="B1099" t="s">
        <v>246</v>
      </c>
      <c r="C1099" t="s">
        <v>1</v>
      </c>
      <c r="D1099" t="s">
        <v>286</v>
      </c>
      <c r="E1099" t="s">
        <v>616</v>
      </c>
      <c r="F1099" t="s">
        <v>117</v>
      </c>
      <c r="G1099" t="s">
        <v>105</v>
      </c>
      <c r="H1099">
        <v>5200</v>
      </c>
      <c r="I1099">
        <v>5200</v>
      </c>
      <c r="J1099">
        <v>5572.38</v>
      </c>
      <c r="K1099">
        <v>0</v>
      </c>
      <c r="L1099">
        <v>0</v>
      </c>
      <c r="M1099">
        <v>0</v>
      </c>
      <c r="N1099">
        <v>5572.38</v>
      </c>
      <c r="P1099" s="1">
        <v>45484</v>
      </c>
      <c r="Q1099" s="1">
        <v>45186</v>
      </c>
      <c r="R1099" s="1">
        <v>45807</v>
      </c>
      <c r="S1099" s="1">
        <v>45807</v>
      </c>
      <c r="W1099" t="s">
        <v>155</v>
      </c>
      <c r="X1099" t="s">
        <v>191</v>
      </c>
      <c r="Z1099" t="s">
        <v>160</v>
      </c>
      <c r="AA1099">
        <v>2</v>
      </c>
      <c r="AB1099" t="s">
        <v>161</v>
      </c>
      <c r="AC1099" t="s">
        <v>155</v>
      </c>
      <c r="AD1099" t="s">
        <v>162</v>
      </c>
      <c r="AE1099" t="s">
        <v>1276</v>
      </c>
      <c r="AF1099" t="s">
        <v>1277</v>
      </c>
      <c r="AG1099" t="s">
        <v>1278</v>
      </c>
    </row>
    <row r="1100" spans="1:34" x14ac:dyDescent="0.25">
      <c r="A1100">
        <v>17181</v>
      </c>
      <c r="B1100" t="s">
        <v>246</v>
      </c>
      <c r="C1100" t="s">
        <v>1</v>
      </c>
      <c r="D1100" t="s">
        <v>204</v>
      </c>
      <c r="E1100" t="s">
        <v>411</v>
      </c>
      <c r="F1100" t="s">
        <v>117</v>
      </c>
      <c r="G1100" t="s">
        <v>110</v>
      </c>
      <c r="H1100">
        <v>4000</v>
      </c>
      <c r="I1100">
        <v>4000</v>
      </c>
      <c r="J1100">
        <v>4321.3999999999996</v>
      </c>
      <c r="K1100">
        <v>0</v>
      </c>
      <c r="L1100">
        <v>0</v>
      </c>
      <c r="M1100">
        <v>0</v>
      </c>
      <c r="N1100">
        <v>4321.3999999999996</v>
      </c>
      <c r="P1100" s="1">
        <v>45140</v>
      </c>
      <c r="Q1100" s="1">
        <v>45129</v>
      </c>
      <c r="R1100" s="1">
        <v>45807</v>
      </c>
      <c r="S1100" s="1">
        <v>45807</v>
      </c>
      <c r="W1100" t="s">
        <v>155</v>
      </c>
      <c r="X1100" t="s">
        <v>191</v>
      </c>
      <c r="Z1100" t="s">
        <v>160</v>
      </c>
      <c r="AA1100">
        <v>2</v>
      </c>
      <c r="AB1100" t="s">
        <v>161</v>
      </c>
      <c r="AC1100" t="s">
        <v>155</v>
      </c>
      <c r="AD1100" t="s">
        <v>162</v>
      </c>
      <c r="AE1100" t="s">
        <v>1276</v>
      </c>
      <c r="AF1100" t="s">
        <v>1277</v>
      </c>
      <c r="AG1100" t="s">
        <v>1278</v>
      </c>
    </row>
    <row r="1101" spans="1:34" x14ac:dyDescent="0.25">
      <c r="A1101">
        <v>16753</v>
      </c>
      <c r="B1101" t="s">
        <v>246</v>
      </c>
      <c r="C1101" t="s">
        <v>1</v>
      </c>
      <c r="D1101" t="s">
        <v>284</v>
      </c>
      <c r="E1101" t="s">
        <v>367</v>
      </c>
      <c r="F1101" t="s">
        <v>117</v>
      </c>
      <c r="G1101" t="s">
        <v>111</v>
      </c>
      <c r="H1101" s="2">
        <v>1000</v>
      </c>
      <c r="I1101" s="2">
        <v>1000</v>
      </c>
      <c r="J1101" s="2">
        <v>1086.74</v>
      </c>
      <c r="K1101">
        <v>0</v>
      </c>
      <c r="L1101">
        <v>0</v>
      </c>
      <c r="M1101">
        <v>0</v>
      </c>
      <c r="N1101" s="2">
        <v>1086.74</v>
      </c>
      <c r="P1101" s="1">
        <v>45110</v>
      </c>
      <c r="Q1101" s="1">
        <v>45094</v>
      </c>
      <c r="R1101" s="1">
        <v>45807</v>
      </c>
      <c r="S1101" s="1">
        <v>45807</v>
      </c>
      <c r="W1101" t="s">
        <v>155</v>
      </c>
      <c r="X1101" t="s">
        <v>191</v>
      </c>
      <c r="Z1101" t="s">
        <v>160</v>
      </c>
      <c r="AA1101">
        <v>2</v>
      </c>
      <c r="AB1101" t="s">
        <v>161</v>
      </c>
      <c r="AC1101" t="s">
        <v>155</v>
      </c>
      <c r="AD1101" t="s">
        <v>162</v>
      </c>
      <c r="AE1101" t="s">
        <v>1276</v>
      </c>
      <c r="AF1101" t="s">
        <v>1277</v>
      </c>
      <c r="AG1101" t="s">
        <v>1278</v>
      </c>
    </row>
    <row r="1102" spans="1:34" x14ac:dyDescent="0.25">
      <c r="A1102">
        <v>16038</v>
      </c>
      <c r="B1102" t="s">
        <v>246</v>
      </c>
      <c r="C1102" t="s">
        <v>1</v>
      </c>
      <c r="D1102" t="s">
        <v>202</v>
      </c>
      <c r="E1102" t="s">
        <v>294</v>
      </c>
      <c r="F1102" t="s">
        <v>117</v>
      </c>
      <c r="G1102" t="s">
        <v>213</v>
      </c>
      <c r="H1102" s="2">
        <v>1500</v>
      </c>
      <c r="I1102" s="2">
        <v>1500</v>
      </c>
      <c r="J1102" s="2">
        <v>1632.45</v>
      </c>
      <c r="K1102">
        <v>0</v>
      </c>
      <c r="L1102">
        <v>0</v>
      </c>
      <c r="M1102">
        <v>0</v>
      </c>
      <c r="N1102" s="2">
        <v>1632.45</v>
      </c>
      <c r="P1102" s="1">
        <v>45057</v>
      </c>
      <c r="Q1102" s="1">
        <v>45052</v>
      </c>
      <c r="R1102" s="1">
        <v>45807</v>
      </c>
      <c r="S1102" s="1">
        <v>45807</v>
      </c>
      <c r="W1102" t="s">
        <v>155</v>
      </c>
      <c r="X1102" t="s">
        <v>191</v>
      </c>
      <c r="Z1102" t="s">
        <v>160</v>
      </c>
      <c r="AA1102">
        <v>2</v>
      </c>
      <c r="AB1102" t="s">
        <v>161</v>
      </c>
      <c r="AC1102" t="s">
        <v>155</v>
      </c>
      <c r="AD1102" t="s">
        <v>162</v>
      </c>
      <c r="AE1102" t="s">
        <v>1276</v>
      </c>
      <c r="AF1102" t="s">
        <v>1277</v>
      </c>
      <c r="AG1102" t="s">
        <v>1278</v>
      </c>
    </row>
    <row r="1103" spans="1:34" x14ac:dyDescent="0.25">
      <c r="A1103">
        <v>30519</v>
      </c>
      <c r="B1103" t="s">
        <v>246</v>
      </c>
      <c r="C1103" t="s">
        <v>1</v>
      </c>
      <c r="D1103" t="s">
        <v>249</v>
      </c>
      <c r="E1103" t="s">
        <v>250</v>
      </c>
      <c r="F1103" t="s">
        <v>117</v>
      </c>
      <c r="G1103" t="s">
        <v>1380</v>
      </c>
      <c r="H1103" s="2">
        <v>5391.47</v>
      </c>
      <c r="I1103" s="2">
        <v>5391.47</v>
      </c>
      <c r="J1103" s="2">
        <v>5412.84</v>
      </c>
      <c r="K1103">
        <v>0</v>
      </c>
      <c r="L1103">
        <v>0</v>
      </c>
      <c r="M1103">
        <v>0</v>
      </c>
      <c r="N1103" s="2">
        <v>5412.84</v>
      </c>
      <c r="O1103">
        <v>0</v>
      </c>
      <c r="P1103" s="1">
        <v>45637</v>
      </c>
      <c r="Q1103" s="1">
        <v>45637</v>
      </c>
      <c r="R1103" s="1">
        <v>45808</v>
      </c>
      <c r="S1103" s="1">
        <v>45808</v>
      </c>
      <c r="W1103" t="s">
        <v>155</v>
      </c>
      <c r="X1103" t="s">
        <v>191</v>
      </c>
      <c r="Z1103" t="s">
        <v>160</v>
      </c>
      <c r="AA1103">
        <v>2</v>
      </c>
      <c r="AB1103" t="s">
        <v>161</v>
      </c>
      <c r="AC1103" t="s">
        <v>155</v>
      </c>
      <c r="AD1103" t="s">
        <v>162</v>
      </c>
      <c r="AE1103" t="s">
        <v>1276</v>
      </c>
      <c r="AF1103" t="s">
        <v>1277</v>
      </c>
      <c r="AG1103" t="s">
        <v>1278</v>
      </c>
    </row>
    <row r="1104" spans="1:34" x14ac:dyDescent="0.25">
      <c r="A1104">
        <v>30502</v>
      </c>
      <c r="B1104" t="s">
        <v>246</v>
      </c>
      <c r="C1104" t="s">
        <v>1</v>
      </c>
      <c r="D1104" t="s">
        <v>205</v>
      </c>
      <c r="E1104" t="s">
        <v>247</v>
      </c>
      <c r="F1104" t="s">
        <v>117</v>
      </c>
      <c r="G1104" t="s">
        <v>1380</v>
      </c>
      <c r="H1104" s="2">
        <v>2767.11</v>
      </c>
      <c r="I1104" s="2">
        <v>2767.11</v>
      </c>
      <c r="J1104" s="2">
        <v>2778.07</v>
      </c>
      <c r="K1104">
        <v>0</v>
      </c>
      <c r="L1104">
        <v>0</v>
      </c>
      <c r="M1104">
        <v>0</v>
      </c>
      <c r="N1104" s="2">
        <v>2778.07</v>
      </c>
      <c r="O1104">
        <v>0</v>
      </c>
      <c r="P1104" s="1">
        <v>45637</v>
      </c>
      <c r="Q1104" s="1">
        <v>45637</v>
      </c>
      <c r="R1104" s="1">
        <v>45808</v>
      </c>
      <c r="S1104" s="1">
        <v>45808</v>
      </c>
      <c r="W1104" t="s">
        <v>155</v>
      </c>
      <c r="X1104" t="s">
        <v>191</v>
      </c>
      <c r="Z1104" t="s">
        <v>160</v>
      </c>
      <c r="AA1104">
        <v>2</v>
      </c>
      <c r="AB1104" t="s">
        <v>161</v>
      </c>
      <c r="AC1104" t="s">
        <v>155</v>
      </c>
      <c r="AD1104" t="s">
        <v>162</v>
      </c>
      <c r="AE1104" t="s">
        <v>1276</v>
      </c>
      <c r="AF1104" t="s">
        <v>1277</v>
      </c>
      <c r="AG1104" t="s">
        <v>1278</v>
      </c>
    </row>
    <row r="1105" spans="1:33" x14ac:dyDescent="0.25">
      <c r="A1105">
        <v>31183</v>
      </c>
      <c r="B1105" t="s">
        <v>246</v>
      </c>
      <c r="C1105" t="s">
        <v>1</v>
      </c>
      <c r="D1105" t="s">
        <v>249</v>
      </c>
      <c r="E1105" t="s">
        <v>250</v>
      </c>
      <c r="F1105" t="s">
        <v>117</v>
      </c>
      <c r="G1105" t="s">
        <v>1380</v>
      </c>
      <c r="H1105" s="2">
        <v>2115.75</v>
      </c>
      <c r="I1105" s="2">
        <v>2115.75</v>
      </c>
      <c r="J1105" s="2">
        <v>2124.14</v>
      </c>
      <c r="K1105">
        <v>0</v>
      </c>
      <c r="L1105">
        <v>0</v>
      </c>
      <c r="M1105">
        <v>0</v>
      </c>
      <c r="N1105" s="2">
        <v>2124.14</v>
      </c>
      <c r="O1105">
        <v>0</v>
      </c>
      <c r="P1105" s="1">
        <v>45649</v>
      </c>
      <c r="Q1105" s="1">
        <v>45643</v>
      </c>
      <c r="R1105" s="1">
        <v>45808</v>
      </c>
      <c r="S1105" s="1">
        <v>45808</v>
      </c>
      <c r="W1105" t="s">
        <v>155</v>
      </c>
      <c r="X1105" t="s">
        <v>191</v>
      </c>
      <c r="Z1105" t="s">
        <v>160</v>
      </c>
      <c r="AA1105">
        <v>2</v>
      </c>
      <c r="AB1105" t="s">
        <v>161</v>
      </c>
      <c r="AC1105" t="s">
        <v>155</v>
      </c>
      <c r="AD1105" t="s">
        <v>162</v>
      </c>
      <c r="AE1105" t="s">
        <v>1276</v>
      </c>
      <c r="AF1105" t="s">
        <v>1277</v>
      </c>
      <c r="AG1105" t="s">
        <v>1278</v>
      </c>
    </row>
    <row r="1106" spans="1:33" x14ac:dyDescent="0.25">
      <c r="A1106">
        <v>31061</v>
      </c>
      <c r="B1106" t="s">
        <v>246</v>
      </c>
      <c r="C1106" t="s">
        <v>1</v>
      </c>
      <c r="D1106" t="s">
        <v>199</v>
      </c>
      <c r="E1106" t="s">
        <v>292</v>
      </c>
      <c r="F1106" t="s">
        <v>117</v>
      </c>
      <c r="G1106" t="s">
        <v>1380</v>
      </c>
      <c r="H1106" s="2">
        <v>6683.44</v>
      </c>
      <c r="I1106" s="2">
        <v>6683.44</v>
      </c>
      <c r="J1106" s="2">
        <v>6709.94</v>
      </c>
      <c r="K1106">
        <v>0</v>
      </c>
      <c r="L1106">
        <v>0</v>
      </c>
      <c r="M1106">
        <v>0</v>
      </c>
      <c r="N1106" s="2">
        <v>6709.94</v>
      </c>
      <c r="O1106">
        <v>0</v>
      </c>
      <c r="P1106" s="1">
        <v>45646</v>
      </c>
      <c r="Q1106" s="1">
        <v>45644</v>
      </c>
      <c r="R1106" s="1">
        <v>45808</v>
      </c>
      <c r="S1106" s="1">
        <v>45808</v>
      </c>
      <c r="W1106" t="s">
        <v>155</v>
      </c>
      <c r="X1106" t="s">
        <v>191</v>
      </c>
      <c r="Z1106" t="s">
        <v>160</v>
      </c>
      <c r="AA1106">
        <v>2</v>
      </c>
      <c r="AB1106" t="s">
        <v>161</v>
      </c>
      <c r="AC1106" t="s">
        <v>155</v>
      </c>
      <c r="AD1106" t="s">
        <v>162</v>
      </c>
      <c r="AE1106" t="s">
        <v>1276</v>
      </c>
      <c r="AF1106" t="s">
        <v>1277</v>
      </c>
      <c r="AG1106" t="s">
        <v>1278</v>
      </c>
    </row>
    <row r="1107" spans="1:33" x14ac:dyDescent="0.25">
      <c r="A1107">
        <v>30928</v>
      </c>
      <c r="B1107" t="s">
        <v>246</v>
      </c>
      <c r="C1107" t="s">
        <v>1</v>
      </c>
      <c r="D1107" t="s">
        <v>284</v>
      </c>
      <c r="E1107" t="s">
        <v>367</v>
      </c>
      <c r="F1107" t="s">
        <v>117</v>
      </c>
      <c r="G1107" t="s">
        <v>1380</v>
      </c>
      <c r="H1107" s="2">
        <v>4042.26</v>
      </c>
      <c r="I1107" s="2">
        <v>4042.26</v>
      </c>
      <c r="J1107" s="2">
        <v>4058.28</v>
      </c>
      <c r="K1107">
        <v>0</v>
      </c>
      <c r="L1107">
        <v>0</v>
      </c>
      <c r="M1107">
        <v>0</v>
      </c>
      <c r="N1107" s="2">
        <v>4058.28</v>
      </c>
      <c r="O1107">
        <v>0</v>
      </c>
      <c r="P1107" s="1">
        <v>45644</v>
      </c>
      <c r="Q1107" s="1">
        <v>45643</v>
      </c>
      <c r="R1107" s="1">
        <v>45808</v>
      </c>
      <c r="S1107" s="1">
        <v>45808</v>
      </c>
      <c r="W1107" t="s">
        <v>155</v>
      </c>
      <c r="X1107" t="s">
        <v>191</v>
      </c>
      <c r="Z1107" t="s">
        <v>160</v>
      </c>
      <c r="AA1107">
        <v>2</v>
      </c>
      <c r="AB1107" t="s">
        <v>161</v>
      </c>
      <c r="AC1107" t="s">
        <v>155</v>
      </c>
      <c r="AD1107" t="s">
        <v>162</v>
      </c>
      <c r="AE1107" t="s">
        <v>1276</v>
      </c>
      <c r="AF1107" t="s">
        <v>1277</v>
      </c>
      <c r="AG1107" t="s">
        <v>1278</v>
      </c>
    </row>
    <row r="1108" spans="1:33" x14ac:dyDescent="0.25">
      <c r="A1108">
        <v>31043</v>
      </c>
      <c r="B1108" t="s">
        <v>246</v>
      </c>
      <c r="C1108" t="s">
        <v>1</v>
      </c>
      <c r="D1108" t="s">
        <v>204</v>
      </c>
      <c r="E1108" t="s">
        <v>411</v>
      </c>
      <c r="F1108" t="s">
        <v>117</v>
      </c>
      <c r="G1108" t="s">
        <v>1380</v>
      </c>
      <c r="H1108" s="2">
        <v>6576.01</v>
      </c>
      <c r="I1108" s="2">
        <v>6576.01</v>
      </c>
      <c r="J1108" s="2">
        <v>6602.07</v>
      </c>
      <c r="K1108">
        <v>0</v>
      </c>
      <c r="L1108">
        <v>0</v>
      </c>
      <c r="M1108">
        <v>0</v>
      </c>
      <c r="N1108" s="2">
        <v>6602.07</v>
      </c>
      <c r="O1108">
        <v>0</v>
      </c>
      <c r="P1108" s="1">
        <v>45646</v>
      </c>
      <c r="Q1108" s="1">
        <v>45632</v>
      </c>
      <c r="R1108" s="1">
        <v>45808</v>
      </c>
      <c r="S1108" s="1">
        <v>45808</v>
      </c>
      <c r="W1108" t="s">
        <v>155</v>
      </c>
      <c r="X1108" t="s">
        <v>191</v>
      </c>
      <c r="Z1108" t="s">
        <v>160</v>
      </c>
      <c r="AA1108">
        <v>2</v>
      </c>
      <c r="AB1108" t="s">
        <v>161</v>
      </c>
      <c r="AC1108" t="s">
        <v>155</v>
      </c>
      <c r="AD1108" t="s">
        <v>162</v>
      </c>
      <c r="AE1108" t="s">
        <v>1276</v>
      </c>
      <c r="AF1108" t="s">
        <v>1277</v>
      </c>
      <c r="AG1108" t="s">
        <v>1278</v>
      </c>
    </row>
    <row r="1109" spans="1:33" x14ac:dyDescent="0.25">
      <c r="A1109">
        <v>30945</v>
      </c>
      <c r="B1109" t="s">
        <v>246</v>
      </c>
      <c r="C1109" t="s">
        <v>252</v>
      </c>
      <c r="D1109" t="s">
        <v>258</v>
      </c>
      <c r="E1109" t="s">
        <v>422</v>
      </c>
      <c r="F1109" t="s">
        <v>117</v>
      </c>
      <c r="G1109" t="s">
        <v>1380</v>
      </c>
      <c r="H1109">
        <v>3647.97</v>
      </c>
      <c r="I1109">
        <v>3647.97</v>
      </c>
      <c r="J1109">
        <v>3662.43</v>
      </c>
      <c r="K1109">
        <v>0</v>
      </c>
      <c r="L1109">
        <v>0</v>
      </c>
      <c r="M1109">
        <v>0</v>
      </c>
      <c r="N1109">
        <v>3662.43</v>
      </c>
      <c r="O1109">
        <v>0</v>
      </c>
      <c r="P1109" s="1">
        <v>45645</v>
      </c>
      <c r="Q1109" s="1">
        <v>45642</v>
      </c>
      <c r="R1109" s="1">
        <v>45808</v>
      </c>
      <c r="S1109" s="1">
        <v>45808</v>
      </c>
      <c r="W1109" t="s">
        <v>155</v>
      </c>
      <c r="X1109" t="s">
        <v>191</v>
      </c>
      <c r="Z1109" t="s">
        <v>160</v>
      </c>
      <c r="AA1109">
        <v>2</v>
      </c>
      <c r="AB1109" t="s">
        <v>161</v>
      </c>
      <c r="AC1109" t="s">
        <v>155</v>
      </c>
      <c r="AD1109" t="s">
        <v>162</v>
      </c>
      <c r="AE1109" t="s">
        <v>1276</v>
      </c>
      <c r="AF1109" t="s">
        <v>1277</v>
      </c>
      <c r="AG1109" t="s">
        <v>1278</v>
      </c>
    </row>
    <row r="1110" spans="1:33" x14ac:dyDescent="0.25">
      <c r="A1110">
        <v>30741</v>
      </c>
      <c r="B1110" t="s">
        <v>246</v>
      </c>
      <c r="C1110" t="s">
        <v>1</v>
      </c>
      <c r="D1110" t="s">
        <v>198</v>
      </c>
      <c r="E1110" t="s">
        <v>965</v>
      </c>
      <c r="F1110" t="s">
        <v>117</v>
      </c>
      <c r="G1110" t="s">
        <v>1380</v>
      </c>
      <c r="H1110" s="2">
        <v>5386.49</v>
      </c>
      <c r="I1110" s="2">
        <v>5386.49</v>
      </c>
      <c r="J1110" s="2">
        <v>5407.84</v>
      </c>
      <c r="K1110">
        <v>0</v>
      </c>
      <c r="L1110">
        <v>0</v>
      </c>
      <c r="M1110">
        <v>0</v>
      </c>
      <c r="N1110" s="2">
        <v>5407.84</v>
      </c>
      <c r="O1110">
        <v>0</v>
      </c>
      <c r="P1110" s="1">
        <v>45644</v>
      </c>
      <c r="Q1110" s="1">
        <v>45642</v>
      </c>
      <c r="R1110" s="1">
        <v>45808</v>
      </c>
      <c r="S1110" s="1">
        <v>45808</v>
      </c>
      <c r="W1110" t="s">
        <v>155</v>
      </c>
      <c r="X1110" t="s">
        <v>191</v>
      </c>
      <c r="Z1110" t="s">
        <v>160</v>
      </c>
      <c r="AA1110">
        <v>2</v>
      </c>
      <c r="AB1110" t="s">
        <v>161</v>
      </c>
      <c r="AC1110" t="s">
        <v>155</v>
      </c>
      <c r="AD1110" t="s">
        <v>162</v>
      </c>
      <c r="AE1110" t="s">
        <v>1276</v>
      </c>
      <c r="AF1110" t="s">
        <v>1277</v>
      </c>
      <c r="AG1110" t="s">
        <v>1278</v>
      </c>
    </row>
    <row r="1111" spans="1:33" x14ac:dyDescent="0.25">
      <c r="A1111">
        <v>31013</v>
      </c>
      <c r="B1111" t="s">
        <v>246</v>
      </c>
      <c r="C1111" t="s">
        <v>1</v>
      </c>
      <c r="D1111" t="s">
        <v>831</v>
      </c>
      <c r="E1111" t="s">
        <v>954</v>
      </c>
      <c r="F1111" t="s">
        <v>117</v>
      </c>
      <c r="G1111" t="s">
        <v>1380</v>
      </c>
      <c r="H1111" s="2">
        <v>9341.39</v>
      </c>
      <c r="I1111" s="2">
        <v>9341.39</v>
      </c>
      <c r="J1111" s="2">
        <v>9378.41</v>
      </c>
      <c r="K1111">
        <v>0</v>
      </c>
      <c r="L1111">
        <v>0</v>
      </c>
      <c r="M1111">
        <v>0</v>
      </c>
      <c r="N1111" s="2">
        <v>9378.41</v>
      </c>
      <c r="O1111">
        <v>0</v>
      </c>
      <c r="P1111" s="1">
        <v>45645</v>
      </c>
      <c r="Q1111" s="1">
        <v>45643</v>
      </c>
      <c r="R1111" s="1">
        <v>45808</v>
      </c>
      <c r="S1111" s="1">
        <v>45808</v>
      </c>
      <c r="W1111" t="s">
        <v>155</v>
      </c>
      <c r="X1111" t="s">
        <v>191</v>
      </c>
      <c r="Z1111" t="s">
        <v>160</v>
      </c>
      <c r="AA1111">
        <v>2</v>
      </c>
      <c r="AB1111" t="s">
        <v>161</v>
      </c>
      <c r="AC1111" t="s">
        <v>155</v>
      </c>
      <c r="AD1111" t="s">
        <v>162</v>
      </c>
      <c r="AE1111" t="s">
        <v>1276</v>
      </c>
      <c r="AF1111" t="s">
        <v>1277</v>
      </c>
      <c r="AG1111" t="s">
        <v>1278</v>
      </c>
    </row>
    <row r="1112" spans="1:33" x14ac:dyDescent="0.25">
      <c r="A1112">
        <v>30956</v>
      </c>
      <c r="B1112" t="s">
        <v>246</v>
      </c>
      <c r="C1112" t="s">
        <v>252</v>
      </c>
      <c r="D1112" t="s">
        <v>724</v>
      </c>
      <c r="E1112" t="s">
        <v>953</v>
      </c>
      <c r="F1112" t="s">
        <v>117</v>
      </c>
      <c r="G1112" t="s">
        <v>1380</v>
      </c>
      <c r="H1112" s="2">
        <v>2015.85</v>
      </c>
      <c r="I1112" s="2">
        <v>2015.85</v>
      </c>
      <c r="J1112" s="2">
        <v>2023.84</v>
      </c>
      <c r="K1112">
        <v>0</v>
      </c>
      <c r="L1112">
        <v>0</v>
      </c>
      <c r="M1112">
        <v>0</v>
      </c>
      <c r="N1112" s="2">
        <v>2023.84</v>
      </c>
      <c r="O1112">
        <v>0</v>
      </c>
      <c r="P1112" s="1">
        <v>45645</v>
      </c>
      <c r="Q1112" s="1">
        <v>45642</v>
      </c>
      <c r="R1112" s="1">
        <v>45808</v>
      </c>
      <c r="S1112" s="1">
        <v>45808</v>
      </c>
      <c r="W1112" t="s">
        <v>155</v>
      </c>
      <c r="X1112" t="s">
        <v>191</v>
      </c>
      <c r="Z1112" t="s">
        <v>160</v>
      </c>
      <c r="AA1112">
        <v>2</v>
      </c>
      <c r="AB1112" t="s">
        <v>161</v>
      </c>
      <c r="AC1112" t="s">
        <v>155</v>
      </c>
      <c r="AD1112" t="s">
        <v>162</v>
      </c>
      <c r="AE1112" t="s">
        <v>1276</v>
      </c>
      <c r="AF1112" t="s">
        <v>1277</v>
      </c>
      <c r="AG1112" t="s">
        <v>1278</v>
      </c>
    </row>
    <row r="1113" spans="1:33" x14ac:dyDescent="0.25">
      <c r="A1113">
        <v>31166</v>
      </c>
      <c r="B1113" t="s">
        <v>246</v>
      </c>
      <c r="C1113" t="s">
        <v>1</v>
      </c>
      <c r="D1113" t="s">
        <v>833</v>
      </c>
      <c r="E1113" t="s">
        <v>928</v>
      </c>
      <c r="F1113" t="s">
        <v>117</v>
      </c>
      <c r="G1113" t="s">
        <v>1380</v>
      </c>
      <c r="H1113" s="2">
        <v>6178.77</v>
      </c>
      <c r="I1113" s="2">
        <v>6178.78</v>
      </c>
      <c r="J1113" s="2">
        <v>6203.27</v>
      </c>
      <c r="K1113">
        <v>0</v>
      </c>
      <c r="L1113">
        <v>0</v>
      </c>
      <c r="M1113">
        <v>0</v>
      </c>
      <c r="N1113" s="2">
        <v>6203.27</v>
      </c>
      <c r="O1113">
        <v>0</v>
      </c>
      <c r="P1113" s="1">
        <v>45649</v>
      </c>
      <c r="Q1113" s="1">
        <v>45640</v>
      </c>
      <c r="R1113" s="1">
        <v>45808</v>
      </c>
      <c r="S1113" s="1">
        <v>45808</v>
      </c>
      <c r="W1113" t="s">
        <v>155</v>
      </c>
      <c r="X1113" t="s">
        <v>191</v>
      </c>
      <c r="Z1113" t="s">
        <v>160</v>
      </c>
      <c r="AA1113">
        <v>2</v>
      </c>
      <c r="AB1113" t="s">
        <v>161</v>
      </c>
      <c r="AC1113" t="s">
        <v>155</v>
      </c>
      <c r="AD1113" t="s">
        <v>162</v>
      </c>
      <c r="AE1113" t="s">
        <v>1276</v>
      </c>
      <c r="AF1113" t="s">
        <v>1277</v>
      </c>
      <c r="AG1113" t="s">
        <v>1278</v>
      </c>
    </row>
    <row r="1114" spans="1:33" x14ac:dyDescent="0.25">
      <c r="A1114">
        <v>24082</v>
      </c>
      <c r="B1114" t="s">
        <v>246</v>
      </c>
      <c r="C1114" t="s">
        <v>1</v>
      </c>
      <c r="D1114" t="s">
        <v>818</v>
      </c>
      <c r="E1114" t="s">
        <v>958</v>
      </c>
      <c r="F1114" t="s">
        <v>117</v>
      </c>
      <c r="G1114" t="s">
        <v>102</v>
      </c>
      <c r="H1114" s="2">
        <v>5000</v>
      </c>
      <c r="I1114" s="2">
        <v>5000</v>
      </c>
      <c r="J1114" s="2">
        <v>5286.25</v>
      </c>
      <c r="K1114">
        <v>0</v>
      </c>
      <c r="L1114">
        <v>0</v>
      </c>
      <c r="M1114">
        <v>0</v>
      </c>
      <c r="N1114" s="2">
        <v>5286.25</v>
      </c>
      <c r="P1114" s="1">
        <v>45385</v>
      </c>
      <c r="Q1114" s="1">
        <v>45373</v>
      </c>
      <c r="R1114" s="1">
        <v>45808</v>
      </c>
      <c r="S1114" s="1">
        <v>45808</v>
      </c>
      <c r="W1114" t="s">
        <v>155</v>
      </c>
      <c r="X1114" t="s">
        <v>191</v>
      </c>
      <c r="Z1114" t="s">
        <v>160</v>
      </c>
      <c r="AA1114">
        <v>2</v>
      </c>
      <c r="AB1114" t="s">
        <v>161</v>
      </c>
      <c r="AC1114" t="s">
        <v>155</v>
      </c>
      <c r="AD1114" t="s">
        <v>162</v>
      </c>
      <c r="AE1114" t="s">
        <v>1276</v>
      </c>
      <c r="AF1114" t="s">
        <v>1277</v>
      </c>
      <c r="AG1114" t="s">
        <v>1278</v>
      </c>
    </row>
    <row r="1115" spans="1:33" x14ac:dyDescent="0.25">
      <c r="A1115">
        <v>30717</v>
      </c>
      <c r="B1115" t="s">
        <v>246</v>
      </c>
      <c r="C1115" t="s">
        <v>1</v>
      </c>
      <c r="D1115" t="s">
        <v>818</v>
      </c>
      <c r="E1115" t="s">
        <v>958</v>
      </c>
      <c r="F1115" t="s">
        <v>117</v>
      </c>
      <c r="G1115" t="s">
        <v>1380</v>
      </c>
      <c r="H1115" s="2">
        <v>2035.17</v>
      </c>
      <c r="I1115" s="2">
        <v>2035.18</v>
      </c>
      <c r="J1115" s="2">
        <v>2043.24</v>
      </c>
      <c r="K1115">
        <v>0</v>
      </c>
      <c r="L1115">
        <v>0</v>
      </c>
      <c r="M1115">
        <v>0</v>
      </c>
      <c r="N1115" s="2">
        <v>2043.24</v>
      </c>
      <c r="O1115">
        <v>0</v>
      </c>
      <c r="P1115" s="1">
        <v>45644</v>
      </c>
      <c r="Q1115" s="1">
        <v>45644</v>
      </c>
      <c r="R1115" s="1">
        <v>45808</v>
      </c>
      <c r="S1115" s="1">
        <v>45808</v>
      </c>
      <c r="W1115" t="s">
        <v>155</v>
      </c>
      <c r="X1115" t="s">
        <v>191</v>
      </c>
      <c r="Z1115" t="s">
        <v>160</v>
      </c>
      <c r="AA1115">
        <v>2</v>
      </c>
      <c r="AB1115" t="s">
        <v>161</v>
      </c>
      <c r="AC1115" t="s">
        <v>155</v>
      </c>
      <c r="AD1115" t="s">
        <v>162</v>
      </c>
      <c r="AE1115" t="s">
        <v>1276</v>
      </c>
      <c r="AF1115" t="s">
        <v>1277</v>
      </c>
      <c r="AG1115" t="s">
        <v>1278</v>
      </c>
    </row>
    <row r="1116" spans="1:33" x14ac:dyDescent="0.25">
      <c r="A1116">
        <v>30766</v>
      </c>
      <c r="B1116" t="s">
        <v>246</v>
      </c>
      <c r="C1116" t="s">
        <v>1</v>
      </c>
      <c r="D1116" t="s">
        <v>811</v>
      </c>
      <c r="E1116" t="s">
        <v>1352</v>
      </c>
      <c r="F1116" t="s">
        <v>117</v>
      </c>
      <c r="G1116" t="s">
        <v>1380</v>
      </c>
      <c r="H1116" s="2">
        <v>8527.7900000000009</v>
      </c>
      <c r="I1116" s="2">
        <v>8527.7900000000009</v>
      </c>
      <c r="J1116" s="2">
        <v>8561.59</v>
      </c>
      <c r="K1116">
        <v>0</v>
      </c>
      <c r="L1116">
        <v>0</v>
      </c>
      <c r="M1116">
        <v>0</v>
      </c>
      <c r="N1116" s="2">
        <v>8561.59</v>
      </c>
      <c r="O1116">
        <v>0</v>
      </c>
      <c r="P1116" s="1">
        <v>45644</v>
      </c>
      <c r="Q1116" s="1">
        <v>45638</v>
      </c>
      <c r="R1116" s="1">
        <v>45808</v>
      </c>
      <c r="S1116" s="1">
        <v>45808</v>
      </c>
      <c r="W1116" t="s">
        <v>155</v>
      </c>
      <c r="X1116" t="s">
        <v>191</v>
      </c>
      <c r="Z1116" t="s">
        <v>160</v>
      </c>
      <c r="AA1116">
        <v>2</v>
      </c>
      <c r="AB1116" t="s">
        <v>1037</v>
      </c>
      <c r="AC1116" t="s">
        <v>155</v>
      </c>
      <c r="AD1116" t="s">
        <v>162</v>
      </c>
      <c r="AE1116" t="s">
        <v>1276</v>
      </c>
      <c r="AF1116" t="s">
        <v>1277</v>
      </c>
      <c r="AG1116" t="s">
        <v>1278</v>
      </c>
    </row>
    <row r="1117" spans="1:33" x14ac:dyDescent="0.25">
      <c r="A1117">
        <v>24466</v>
      </c>
      <c r="B1117" t="s">
        <v>246</v>
      </c>
      <c r="C1117" t="s">
        <v>1</v>
      </c>
      <c r="D1117" t="s">
        <v>811</v>
      </c>
      <c r="E1117" t="s">
        <v>1352</v>
      </c>
      <c r="F1117" t="s">
        <v>117</v>
      </c>
      <c r="G1117" t="s">
        <v>104</v>
      </c>
      <c r="H1117" s="2">
        <v>4500</v>
      </c>
      <c r="I1117" s="2">
        <v>4500</v>
      </c>
      <c r="J1117" s="2">
        <v>4751.38</v>
      </c>
      <c r="K1117">
        <v>0</v>
      </c>
      <c r="L1117">
        <v>0</v>
      </c>
      <c r="M1117">
        <v>0</v>
      </c>
      <c r="N1117" s="2">
        <v>4751.38</v>
      </c>
      <c r="P1117" s="1">
        <v>45400</v>
      </c>
      <c r="Q1117" s="1">
        <v>45397</v>
      </c>
      <c r="R1117" s="1">
        <v>45808</v>
      </c>
      <c r="S1117" s="1">
        <v>45808</v>
      </c>
      <c r="W1117" t="s">
        <v>155</v>
      </c>
      <c r="X1117" t="s">
        <v>191</v>
      </c>
      <c r="Z1117" t="s">
        <v>160</v>
      </c>
      <c r="AA1117">
        <v>2</v>
      </c>
      <c r="AB1117" t="s">
        <v>1037</v>
      </c>
      <c r="AC1117" t="s">
        <v>155</v>
      </c>
      <c r="AD1117" t="s">
        <v>162</v>
      </c>
      <c r="AE1117" t="s">
        <v>1276</v>
      </c>
      <c r="AF1117" t="s">
        <v>1277</v>
      </c>
      <c r="AG1117" t="s">
        <v>1278</v>
      </c>
    </row>
    <row r="1118" spans="1:33" x14ac:dyDescent="0.25">
      <c r="A1118">
        <v>24206</v>
      </c>
      <c r="B1118" t="s">
        <v>246</v>
      </c>
      <c r="C1118" t="s">
        <v>1</v>
      </c>
      <c r="D1118" t="s">
        <v>775</v>
      </c>
      <c r="E1118" t="s">
        <v>966</v>
      </c>
      <c r="F1118" t="s">
        <v>117</v>
      </c>
      <c r="G1118" t="s">
        <v>102</v>
      </c>
      <c r="H1118" s="2">
        <v>5000</v>
      </c>
      <c r="I1118" s="2">
        <v>5000</v>
      </c>
      <c r="J1118" s="2">
        <v>5286.25</v>
      </c>
      <c r="K1118">
        <v>0</v>
      </c>
      <c r="L1118">
        <v>0</v>
      </c>
      <c r="M1118">
        <v>0</v>
      </c>
      <c r="N1118" s="2">
        <v>5286.25</v>
      </c>
      <c r="P1118" s="1">
        <v>45383</v>
      </c>
      <c r="Q1118" s="1">
        <v>45381</v>
      </c>
      <c r="R1118" s="1">
        <v>45808</v>
      </c>
      <c r="S1118" s="1">
        <v>45808</v>
      </c>
      <c r="W1118" t="s">
        <v>155</v>
      </c>
      <c r="X1118" t="s">
        <v>191</v>
      </c>
      <c r="Z1118" t="s">
        <v>160</v>
      </c>
      <c r="AA1118">
        <v>2</v>
      </c>
      <c r="AB1118" t="s">
        <v>161</v>
      </c>
      <c r="AC1118" t="s">
        <v>155</v>
      </c>
      <c r="AD1118" t="s">
        <v>162</v>
      </c>
      <c r="AE1118" t="s">
        <v>1276</v>
      </c>
      <c r="AF1118" t="s">
        <v>1277</v>
      </c>
      <c r="AG1118" t="s">
        <v>1278</v>
      </c>
    </row>
    <row r="1119" spans="1:33" x14ac:dyDescent="0.25">
      <c r="A1119">
        <v>30915</v>
      </c>
      <c r="B1119" t="s">
        <v>246</v>
      </c>
      <c r="C1119" t="s">
        <v>1</v>
      </c>
      <c r="D1119" t="s">
        <v>285</v>
      </c>
      <c r="E1119" t="s">
        <v>615</v>
      </c>
      <c r="F1119" t="s">
        <v>117</v>
      </c>
      <c r="G1119" t="s">
        <v>1380</v>
      </c>
      <c r="H1119" s="2">
        <v>2165.25</v>
      </c>
      <c r="I1119" s="2">
        <v>2165.25</v>
      </c>
      <c r="J1119" s="2">
        <v>2173.83</v>
      </c>
      <c r="K1119">
        <v>0</v>
      </c>
      <c r="L1119">
        <v>0</v>
      </c>
      <c r="M1119">
        <v>0</v>
      </c>
      <c r="N1119" s="2">
        <v>2173.83</v>
      </c>
      <c r="O1119">
        <v>0</v>
      </c>
      <c r="P1119" s="1">
        <v>45644</v>
      </c>
      <c r="Q1119" s="1">
        <v>45642</v>
      </c>
      <c r="R1119" s="1">
        <v>45808</v>
      </c>
      <c r="S1119" s="1">
        <v>45808</v>
      </c>
      <c r="W1119" t="s">
        <v>155</v>
      </c>
      <c r="X1119" t="s">
        <v>191</v>
      </c>
      <c r="Z1119" t="s">
        <v>160</v>
      </c>
      <c r="AA1119">
        <v>2</v>
      </c>
      <c r="AB1119" t="s">
        <v>161</v>
      </c>
      <c r="AC1119" t="s">
        <v>155</v>
      </c>
      <c r="AD1119" t="s">
        <v>162</v>
      </c>
      <c r="AE1119" t="s">
        <v>1276</v>
      </c>
      <c r="AF1119" t="s">
        <v>1277</v>
      </c>
      <c r="AG1119" t="s">
        <v>1278</v>
      </c>
    </row>
    <row r="1120" spans="1:33" x14ac:dyDescent="0.25">
      <c r="A1120">
        <v>30989</v>
      </c>
      <c r="B1120" t="s">
        <v>246</v>
      </c>
      <c r="C1120" t="s">
        <v>1</v>
      </c>
      <c r="D1120" t="s">
        <v>826</v>
      </c>
      <c r="E1120" t="s">
        <v>881</v>
      </c>
      <c r="F1120" t="s">
        <v>117</v>
      </c>
      <c r="G1120" t="s">
        <v>1380</v>
      </c>
      <c r="H1120" s="2">
        <v>6689.9</v>
      </c>
      <c r="I1120" s="2">
        <v>6689.9</v>
      </c>
      <c r="J1120" s="2">
        <v>6716.42</v>
      </c>
      <c r="K1120">
        <v>0</v>
      </c>
      <c r="L1120">
        <v>0</v>
      </c>
      <c r="M1120">
        <v>0</v>
      </c>
      <c r="N1120" s="2">
        <v>6716.42</v>
      </c>
      <c r="O1120">
        <v>0</v>
      </c>
      <c r="P1120" s="1">
        <v>45645</v>
      </c>
      <c r="Q1120" s="1">
        <v>45642</v>
      </c>
      <c r="R1120" s="1">
        <v>45808</v>
      </c>
      <c r="S1120" s="1">
        <v>45808</v>
      </c>
      <c r="W1120" t="s">
        <v>155</v>
      </c>
      <c r="X1120" t="s">
        <v>191</v>
      </c>
      <c r="Z1120" t="s">
        <v>160</v>
      </c>
      <c r="AA1120">
        <v>2</v>
      </c>
      <c r="AB1120" t="s">
        <v>161</v>
      </c>
      <c r="AC1120" t="s">
        <v>155</v>
      </c>
      <c r="AD1120" t="s">
        <v>162</v>
      </c>
      <c r="AE1120" t="s">
        <v>1276</v>
      </c>
      <c r="AF1120" t="s">
        <v>1277</v>
      </c>
      <c r="AG1120" t="s">
        <v>1278</v>
      </c>
    </row>
    <row r="1121" spans="1:33" x14ac:dyDescent="0.25">
      <c r="A1121">
        <v>30541</v>
      </c>
      <c r="B1121" t="s">
        <v>246</v>
      </c>
      <c r="C1121" t="s">
        <v>1</v>
      </c>
      <c r="D1121" t="s">
        <v>788</v>
      </c>
      <c r="E1121" t="s">
        <v>1329</v>
      </c>
      <c r="F1121" t="s">
        <v>117</v>
      </c>
      <c r="G1121" t="s">
        <v>1380</v>
      </c>
      <c r="H1121" s="2">
        <v>1067.4000000000001</v>
      </c>
      <c r="I1121" s="2">
        <v>1067.4000000000001</v>
      </c>
      <c r="J1121" s="2">
        <v>1071.6300000000001</v>
      </c>
      <c r="K1121">
        <v>0</v>
      </c>
      <c r="L1121">
        <v>0</v>
      </c>
      <c r="M1121">
        <v>0</v>
      </c>
      <c r="N1121" s="2">
        <v>1071.6300000000001</v>
      </c>
      <c r="O1121">
        <v>0</v>
      </c>
      <c r="P1121" s="1">
        <v>45637</v>
      </c>
      <c r="Q1121" s="1">
        <v>45637</v>
      </c>
      <c r="R1121" s="1">
        <v>45808</v>
      </c>
      <c r="S1121" s="1">
        <v>45808</v>
      </c>
      <c r="W1121" t="s">
        <v>155</v>
      </c>
      <c r="X1121" t="s">
        <v>191</v>
      </c>
      <c r="Z1121" t="s">
        <v>160</v>
      </c>
      <c r="AA1121">
        <v>2</v>
      </c>
      <c r="AB1121" t="s">
        <v>1037</v>
      </c>
      <c r="AC1121" t="s">
        <v>155</v>
      </c>
      <c r="AD1121" t="s">
        <v>162</v>
      </c>
      <c r="AE1121" t="s">
        <v>1276</v>
      </c>
      <c r="AF1121" t="s">
        <v>1277</v>
      </c>
      <c r="AG1121" t="s">
        <v>1278</v>
      </c>
    </row>
    <row r="1122" spans="1:33" x14ac:dyDescent="0.25">
      <c r="A1122">
        <v>30972</v>
      </c>
      <c r="B1122" t="s">
        <v>246</v>
      </c>
      <c r="C1122" t="s">
        <v>1</v>
      </c>
      <c r="D1122" t="s">
        <v>200</v>
      </c>
      <c r="E1122" t="s">
        <v>1150</v>
      </c>
      <c r="F1122" t="s">
        <v>117</v>
      </c>
      <c r="G1122" t="s">
        <v>1380</v>
      </c>
      <c r="H1122" s="2">
        <v>2531.75</v>
      </c>
      <c r="I1122" s="2">
        <v>2531.75</v>
      </c>
      <c r="J1122" s="2">
        <v>2559.09</v>
      </c>
      <c r="K1122">
        <v>0</v>
      </c>
      <c r="L1122">
        <v>0</v>
      </c>
      <c r="M1122">
        <v>0</v>
      </c>
      <c r="N1122" s="2">
        <v>2559.09</v>
      </c>
      <c r="O1122">
        <v>0</v>
      </c>
      <c r="P1122" s="1">
        <v>45645</v>
      </c>
      <c r="Q1122" s="1">
        <v>45625</v>
      </c>
      <c r="R1122" s="1">
        <v>45808</v>
      </c>
      <c r="S1122" s="1">
        <v>45808</v>
      </c>
      <c r="W1122" t="s">
        <v>155</v>
      </c>
      <c r="X1122" t="s">
        <v>191</v>
      </c>
      <c r="Z1122" t="s">
        <v>160</v>
      </c>
      <c r="AA1122">
        <v>2</v>
      </c>
      <c r="AB1122" t="s">
        <v>1037</v>
      </c>
      <c r="AC1122" t="s">
        <v>155</v>
      </c>
      <c r="AD1122" t="s">
        <v>162</v>
      </c>
      <c r="AE1122" t="s">
        <v>1276</v>
      </c>
      <c r="AF1122" t="s">
        <v>1277</v>
      </c>
      <c r="AG1122" t="s">
        <v>1278</v>
      </c>
    </row>
    <row r="1123" spans="1:33" x14ac:dyDescent="0.25">
      <c r="A1123">
        <v>30854</v>
      </c>
      <c r="B1123" t="s">
        <v>246</v>
      </c>
      <c r="C1123" t="s">
        <v>1</v>
      </c>
      <c r="D1123" t="s">
        <v>802</v>
      </c>
      <c r="E1123" t="s">
        <v>1032</v>
      </c>
      <c r="F1123" t="s">
        <v>117</v>
      </c>
      <c r="G1123" t="s">
        <v>1380</v>
      </c>
      <c r="H1123" s="2">
        <v>5017.05</v>
      </c>
      <c r="I1123" s="2">
        <v>5017.05</v>
      </c>
      <c r="J1123" s="2">
        <v>5036.9399999999996</v>
      </c>
      <c r="K1123">
        <v>0</v>
      </c>
      <c r="L1123">
        <v>0</v>
      </c>
      <c r="M1123">
        <v>0</v>
      </c>
      <c r="N1123" s="2">
        <v>5036.9399999999996</v>
      </c>
      <c r="O1123">
        <v>0</v>
      </c>
      <c r="P1123" s="1">
        <v>45644</v>
      </c>
      <c r="Q1123" s="1">
        <v>45642</v>
      </c>
      <c r="R1123" s="1">
        <v>45808</v>
      </c>
      <c r="S1123" s="1">
        <v>45808</v>
      </c>
      <c r="W1123" t="s">
        <v>155</v>
      </c>
      <c r="X1123" t="s">
        <v>191</v>
      </c>
      <c r="Z1123" t="s">
        <v>160</v>
      </c>
      <c r="AA1123">
        <v>2</v>
      </c>
      <c r="AB1123" t="s">
        <v>1037</v>
      </c>
      <c r="AC1123" t="s">
        <v>155</v>
      </c>
      <c r="AD1123" t="s">
        <v>162</v>
      </c>
      <c r="AE1123" t="s">
        <v>1276</v>
      </c>
      <c r="AF1123" t="s">
        <v>1277</v>
      </c>
      <c r="AG1123" t="s">
        <v>1278</v>
      </c>
    </row>
    <row r="1124" spans="1:33" x14ac:dyDescent="0.25">
      <c r="A1124">
        <v>31006</v>
      </c>
      <c r="B1124" t="s">
        <v>246</v>
      </c>
      <c r="C1124" t="s">
        <v>1</v>
      </c>
      <c r="D1124" t="s">
        <v>830</v>
      </c>
      <c r="E1124" t="s">
        <v>1029</v>
      </c>
      <c r="F1124" t="s">
        <v>117</v>
      </c>
      <c r="G1124" t="s">
        <v>1380</v>
      </c>
      <c r="H1124" s="2">
        <v>2128.4</v>
      </c>
      <c r="I1124" s="2">
        <v>2128.4</v>
      </c>
      <c r="J1124" s="2">
        <v>2136.84</v>
      </c>
      <c r="K1124">
        <v>0</v>
      </c>
      <c r="L1124">
        <v>0</v>
      </c>
      <c r="M1124">
        <v>0</v>
      </c>
      <c r="N1124" s="2">
        <v>2136.84</v>
      </c>
      <c r="O1124">
        <v>0</v>
      </c>
      <c r="P1124" s="1">
        <v>45645</v>
      </c>
      <c r="Q1124" s="1">
        <v>45641</v>
      </c>
      <c r="R1124" s="1">
        <v>45808</v>
      </c>
      <c r="S1124" s="1">
        <v>45808</v>
      </c>
      <c r="W1124" t="s">
        <v>155</v>
      </c>
      <c r="X1124" t="s">
        <v>191</v>
      </c>
      <c r="Z1124" t="s">
        <v>160</v>
      </c>
      <c r="AA1124">
        <v>2</v>
      </c>
      <c r="AB1124" t="s">
        <v>1037</v>
      </c>
      <c r="AC1124" t="s">
        <v>155</v>
      </c>
      <c r="AD1124" t="s">
        <v>162</v>
      </c>
      <c r="AE1124" t="s">
        <v>1276</v>
      </c>
      <c r="AF1124" t="s">
        <v>1277</v>
      </c>
      <c r="AG1124" t="s">
        <v>1278</v>
      </c>
    </row>
    <row r="1125" spans="1:33" x14ac:dyDescent="0.25">
      <c r="A1125">
        <v>30905</v>
      </c>
      <c r="B1125" t="s">
        <v>246</v>
      </c>
      <c r="C1125" t="s">
        <v>252</v>
      </c>
      <c r="D1125" t="s">
        <v>730</v>
      </c>
      <c r="E1125" t="s">
        <v>1035</v>
      </c>
      <c r="F1125" t="s">
        <v>117</v>
      </c>
      <c r="G1125" t="s">
        <v>1380</v>
      </c>
      <c r="H1125" s="2">
        <v>2055.64</v>
      </c>
      <c r="I1125" s="2">
        <v>2055.64</v>
      </c>
      <c r="J1125" s="2">
        <v>2063.79</v>
      </c>
      <c r="K1125">
        <v>0</v>
      </c>
      <c r="L1125">
        <v>0</v>
      </c>
      <c r="M1125">
        <v>0</v>
      </c>
      <c r="N1125" s="2">
        <v>2063.79</v>
      </c>
      <c r="O1125">
        <v>0</v>
      </c>
      <c r="P1125" s="1">
        <v>45644</v>
      </c>
      <c r="Q1125" s="1">
        <v>45636</v>
      </c>
      <c r="R1125" s="1">
        <v>45808</v>
      </c>
      <c r="S1125" s="1">
        <v>45808</v>
      </c>
      <c r="W1125" t="s">
        <v>155</v>
      </c>
      <c r="X1125" t="s">
        <v>191</v>
      </c>
      <c r="Z1125" t="s">
        <v>160</v>
      </c>
      <c r="AA1125">
        <v>2</v>
      </c>
      <c r="AB1125" t="s">
        <v>1037</v>
      </c>
      <c r="AC1125" t="s">
        <v>155</v>
      </c>
      <c r="AD1125" t="s">
        <v>162</v>
      </c>
      <c r="AE1125" t="s">
        <v>1276</v>
      </c>
      <c r="AF1125" t="s">
        <v>1277</v>
      </c>
      <c r="AG1125" t="s">
        <v>1278</v>
      </c>
    </row>
    <row r="1126" spans="1:33" x14ac:dyDescent="0.25">
      <c r="A1126">
        <v>30485</v>
      </c>
      <c r="B1126" t="s">
        <v>246</v>
      </c>
      <c r="C1126" t="s">
        <v>1</v>
      </c>
      <c r="D1126" t="s">
        <v>715</v>
      </c>
      <c r="E1126" t="s">
        <v>1206</v>
      </c>
      <c r="F1126" t="s">
        <v>117</v>
      </c>
      <c r="G1126" t="s">
        <v>1380</v>
      </c>
      <c r="H1126" s="2">
        <v>6562.5</v>
      </c>
      <c r="I1126" s="2">
        <v>6562.5</v>
      </c>
      <c r="J1126" s="2">
        <v>6588.51</v>
      </c>
      <c r="K1126">
        <v>0</v>
      </c>
      <c r="L1126">
        <v>0</v>
      </c>
      <c r="M1126">
        <v>0</v>
      </c>
      <c r="N1126" s="2">
        <v>6588.51</v>
      </c>
      <c r="O1126">
        <v>0</v>
      </c>
      <c r="P1126" s="1">
        <v>45637</v>
      </c>
      <c r="Q1126" s="1">
        <v>45637</v>
      </c>
      <c r="R1126" s="1">
        <v>45808</v>
      </c>
      <c r="S1126" s="1">
        <v>45808</v>
      </c>
      <c r="W1126" t="s">
        <v>155</v>
      </c>
      <c r="X1126" t="s">
        <v>191</v>
      </c>
      <c r="Z1126" t="s">
        <v>160</v>
      </c>
      <c r="AA1126">
        <v>2</v>
      </c>
      <c r="AB1126" t="s">
        <v>1037</v>
      </c>
      <c r="AC1126" t="s">
        <v>155</v>
      </c>
      <c r="AD1126" t="s">
        <v>162</v>
      </c>
      <c r="AE1126" t="s">
        <v>1276</v>
      </c>
      <c r="AF1126" t="s">
        <v>1277</v>
      </c>
      <c r="AG1126" t="s">
        <v>1278</v>
      </c>
    </row>
    <row r="1127" spans="1:33" x14ac:dyDescent="0.25">
      <c r="A1127">
        <v>25390</v>
      </c>
      <c r="B1127" t="s">
        <v>246</v>
      </c>
      <c r="C1127" t="s">
        <v>1</v>
      </c>
      <c r="D1127" t="s">
        <v>200</v>
      </c>
      <c r="E1127" t="s">
        <v>1150</v>
      </c>
      <c r="F1127" t="s">
        <v>117</v>
      </c>
      <c r="G1127" t="s">
        <v>101</v>
      </c>
      <c r="H1127" s="2">
        <v>5000</v>
      </c>
      <c r="I1127" s="2">
        <v>5000</v>
      </c>
      <c r="J1127" s="2">
        <v>5237.59</v>
      </c>
      <c r="K1127">
        <v>0</v>
      </c>
      <c r="L1127">
        <v>0</v>
      </c>
      <c r="M1127">
        <v>0</v>
      </c>
      <c r="N1127" s="2">
        <v>5237.59</v>
      </c>
      <c r="P1127" s="1">
        <v>45470</v>
      </c>
      <c r="Q1127" s="1">
        <v>45461</v>
      </c>
      <c r="R1127" s="1">
        <v>45808</v>
      </c>
      <c r="S1127" s="1">
        <v>45808</v>
      </c>
      <c r="W1127" t="s">
        <v>155</v>
      </c>
      <c r="X1127" t="s">
        <v>191</v>
      </c>
      <c r="Z1127" t="s">
        <v>160</v>
      </c>
      <c r="AA1127">
        <v>2</v>
      </c>
      <c r="AB1127" t="s">
        <v>1037</v>
      </c>
      <c r="AC1127" t="s">
        <v>155</v>
      </c>
      <c r="AD1127" t="s">
        <v>162</v>
      </c>
      <c r="AE1127" t="s">
        <v>1276</v>
      </c>
      <c r="AF1127" t="s">
        <v>1277</v>
      </c>
      <c r="AG1127" t="s">
        <v>1278</v>
      </c>
    </row>
    <row r="1128" spans="1:33" x14ac:dyDescent="0.25">
      <c r="A1128">
        <v>30888</v>
      </c>
      <c r="B1128" t="s">
        <v>246</v>
      </c>
      <c r="C1128" t="s">
        <v>1</v>
      </c>
      <c r="D1128" t="s">
        <v>789</v>
      </c>
      <c r="E1128" t="s">
        <v>1210</v>
      </c>
      <c r="F1128" t="s">
        <v>117</v>
      </c>
      <c r="G1128" t="s">
        <v>1380</v>
      </c>
      <c r="H1128" s="2">
        <v>7338.31</v>
      </c>
      <c r="I1128" s="2">
        <v>7338.31</v>
      </c>
      <c r="J1128" s="2">
        <v>7367.4</v>
      </c>
      <c r="K1128">
        <v>0</v>
      </c>
      <c r="L1128">
        <v>0</v>
      </c>
      <c r="M1128">
        <v>0</v>
      </c>
      <c r="N1128" s="2">
        <v>7367.4</v>
      </c>
      <c r="O1128">
        <v>0</v>
      </c>
      <c r="P1128" s="1">
        <v>45644</v>
      </c>
      <c r="Q1128" s="1">
        <v>45639</v>
      </c>
      <c r="R1128" s="1">
        <v>45808</v>
      </c>
      <c r="S1128" s="1">
        <v>45808</v>
      </c>
      <c r="W1128" t="s">
        <v>155</v>
      </c>
      <c r="X1128" t="s">
        <v>191</v>
      </c>
      <c r="Z1128" t="s">
        <v>160</v>
      </c>
      <c r="AA1128">
        <v>2</v>
      </c>
      <c r="AB1128" t="s">
        <v>1037</v>
      </c>
      <c r="AC1128" t="s">
        <v>155</v>
      </c>
      <c r="AD1128" t="s">
        <v>162</v>
      </c>
      <c r="AE1128" t="s">
        <v>1276</v>
      </c>
      <c r="AF1128" t="s">
        <v>1277</v>
      </c>
      <c r="AG1128" t="s">
        <v>1278</v>
      </c>
    </row>
    <row r="1129" spans="1:33" x14ac:dyDescent="0.25">
      <c r="A1129">
        <v>29826</v>
      </c>
      <c r="B1129" t="s">
        <v>246</v>
      </c>
      <c r="C1129" t="s">
        <v>1</v>
      </c>
      <c r="D1129" t="s">
        <v>788</v>
      </c>
      <c r="E1129" t="s">
        <v>1329</v>
      </c>
      <c r="F1129" t="s">
        <v>117</v>
      </c>
      <c r="G1129" t="s">
        <v>92</v>
      </c>
      <c r="H1129" s="2">
        <v>3300</v>
      </c>
      <c r="I1129" s="2">
        <v>3300</v>
      </c>
      <c r="J1129" s="2">
        <v>3335.64</v>
      </c>
      <c r="K1129">
        <v>0</v>
      </c>
      <c r="L1129">
        <v>0</v>
      </c>
      <c r="M1129">
        <v>0</v>
      </c>
      <c r="N1129" s="2">
        <v>3335.64</v>
      </c>
      <c r="P1129" s="1">
        <v>45613</v>
      </c>
      <c r="Q1129" s="1">
        <v>45608</v>
      </c>
      <c r="R1129" s="1">
        <v>45818</v>
      </c>
      <c r="S1129" s="1">
        <v>45818</v>
      </c>
      <c r="W1129" t="s">
        <v>155</v>
      </c>
      <c r="X1129" t="s">
        <v>191</v>
      </c>
      <c r="Z1129" t="s">
        <v>160</v>
      </c>
      <c r="AA1129">
        <v>2</v>
      </c>
      <c r="AB1129" t="s">
        <v>1037</v>
      </c>
      <c r="AC1129" t="s">
        <v>155</v>
      </c>
      <c r="AD1129" t="s">
        <v>162</v>
      </c>
      <c r="AE1129" t="s">
        <v>1276</v>
      </c>
      <c r="AF1129" t="s">
        <v>1277</v>
      </c>
      <c r="AG1129" t="s">
        <v>1278</v>
      </c>
    </row>
    <row r="1130" spans="1:33" x14ac:dyDescent="0.25">
      <c r="A1130">
        <v>20728</v>
      </c>
      <c r="B1130" t="s">
        <v>246</v>
      </c>
      <c r="C1130" t="s">
        <v>1</v>
      </c>
      <c r="D1130" t="s">
        <v>289</v>
      </c>
      <c r="E1130" t="s">
        <v>688</v>
      </c>
      <c r="F1130" t="s">
        <v>117</v>
      </c>
      <c r="G1130" t="s">
        <v>108</v>
      </c>
      <c r="H1130" s="2">
        <v>5000</v>
      </c>
      <c r="I1130" s="2">
        <v>5000</v>
      </c>
      <c r="J1130" s="2">
        <v>5349.18</v>
      </c>
      <c r="K1130">
        <v>0</v>
      </c>
      <c r="L1130">
        <v>0</v>
      </c>
      <c r="M1130">
        <v>0</v>
      </c>
      <c r="N1130" s="2">
        <v>5349.18</v>
      </c>
      <c r="P1130" s="1">
        <v>45240</v>
      </c>
      <c r="Q1130" s="1">
        <v>45230</v>
      </c>
      <c r="R1130" s="1">
        <v>45818</v>
      </c>
      <c r="S1130" s="1">
        <v>45818</v>
      </c>
      <c r="W1130" t="s">
        <v>155</v>
      </c>
      <c r="X1130" t="s">
        <v>191</v>
      </c>
      <c r="Z1130" t="s">
        <v>160</v>
      </c>
      <c r="AA1130">
        <v>2</v>
      </c>
      <c r="AB1130" t="s">
        <v>161</v>
      </c>
      <c r="AC1130" t="s">
        <v>155</v>
      </c>
      <c r="AD1130" t="s">
        <v>162</v>
      </c>
      <c r="AE1130" t="s">
        <v>1276</v>
      </c>
      <c r="AF1130" t="s">
        <v>1277</v>
      </c>
      <c r="AG1130" t="s">
        <v>1278</v>
      </c>
    </row>
    <row r="1131" spans="1:33" x14ac:dyDescent="0.25">
      <c r="A1131">
        <v>22545</v>
      </c>
      <c r="B1131" t="s">
        <v>246</v>
      </c>
      <c r="C1131" t="s">
        <v>252</v>
      </c>
      <c r="D1131" t="s">
        <v>733</v>
      </c>
      <c r="E1131" t="s">
        <v>885</v>
      </c>
      <c r="F1131" t="s">
        <v>117</v>
      </c>
      <c r="G1131" t="s">
        <v>108</v>
      </c>
      <c r="H1131" s="2">
        <v>3500</v>
      </c>
      <c r="I1131" s="2">
        <v>3500</v>
      </c>
      <c r="J1131" s="2">
        <v>3721.74</v>
      </c>
      <c r="K1131">
        <v>0</v>
      </c>
      <c r="L1131">
        <v>0</v>
      </c>
      <c r="M1131">
        <v>0</v>
      </c>
      <c r="N1131" s="2">
        <v>3721.74</v>
      </c>
      <c r="P1131" s="1">
        <v>45314</v>
      </c>
      <c r="Q1131" s="1">
        <v>45301</v>
      </c>
      <c r="R1131" s="1">
        <v>45818</v>
      </c>
      <c r="S1131" s="1">
        <v>45818</v>
      </c>
      <c r="W1131" t="s">
        <v>155</v>
      </c>
      <c r="X1131" t="s">
        <v>191</v>
      </c>
      <c r="Z1131" t="s">
        <v>160</v>
      </c>
      <c r="AA1131">
        <v>2</v>
      </c>
      <c r="AB1131" t="s">
        <v>161</v>
      </c>
      <c r="AC1131" t="s">
        <v>155</v>
      </c>
      <c r="AD1131" t="s">
        <v>162</v>
      </c>
      <c r="AE1131" t="s">
        <v>1276</v>
      </c>
      <c r="AF1131" t="s">
        <v>1277</v>
      </c>
      <c r="AG1131" t="s">
        <v>1278</v>
      </c>
    </row>
    <row r="1132" spans="1:33" x14ac:dyDescent="0.25">
      <c r="A1132">
        <v>24114</v>
      </c>
      <c r="B1132" t="s">
        <v>246</v>
      </c>
      <c r="C1132" t="s">
        <v>1</v>
      </c>
      <c r="D1132" t="s">
        <v>796</v>
      </c>
      <c r="E1132" t="s">
        <v>960</v>
      </c>
      <c r="F1132" t="s">
        <v>117</v>
      </c>
      <c r="G1132" t="s">
        <v>102</v>
      </c>
      <c r="H1132" s="2">
        <v>6200</v>
      </c>
      <c r="I1132" s="2">
        <v>6200</v>
      </c>
      <c r="J1132" s="2">
        <v>6554.96</v>
      </c>
      <c r="K1132">
        <v>0</v>
      </c>
      <c r="L1132">
        <v>0</v>
      </c>
      <c r="M1132">
        <v>0</v>
      </c>
      <c r="N1132" s="2">
        <v>6554.96</v>
      </c>
      <c r="P1132" s="1">
        <v>45394</v>
      </c>
      <c r="Q1132" s="1">
        <v>45366</v>
      </c>
      <c r="R1132" s="1">
        <v>45818</v>
      </c>
      <c r="S1132" s="1">
        <v>45818</v>
      </c>
      <c r="W1132" t="s">
        <v>155</v>
      </c>
      <c r="X1132" t="s">
        <v>191</v>
      </c>
      <c r="Z1132" t="s">
        <v>160</v>
      </c>
      <c r="AA1132">
        <v>2</v>
      </c>
      <c r="AB1132" t="s">
        <v>161</v>
      </c>
      <c r="AC1132" t="s">
        <v>155</v>
      </c>
      <c r="AD1132" t="s">
        <v>162</v>
      </c>
      <c r="AE1132" t="s">
        <v>1276</v>
      </c>
      <c r="AF1132" t="s">
        <v>1277</v>
      </c>
      <c r="AG1132" t="s">
        <v>1278</v>
      </c>
    </row>
    <row r="1133" spans="1:33" x14ac:dyDescent="0.25">
      <c r="A1133">
        <v>17581</v>
      </c>
      <c r="B1133" t="s">
        <v>246</v>
      </c>
      <c r="C1133" t="s">
        <v>1</v>
      </c>
      <c r="D1133" t="s">
        <v>195</v>
      </c>
      <c r="E1133" t="s">
        <v>596</v>
      </c>
      <c r="F1133" t="s">
        <v>117</v>
      </c>
      <c r="G1133" t="s">
        <v>209</v>
      </c>
      <c r="H1133" s="2">
        <v>5000</v>
      </c>
      <c r="I1133" s="2">
        <v>5000</v>
      </c>
      <c r="J1133" s="2">
        <v>5363.47</v>
      </c>
      <c r="K1133">
        <v>0</v>
      </c>
      <c r="L1133">
        <v>0</v>
      </c>
      <c r="M1133">
        <v>0</v>
      </c>
      <c r="N1133" s="2">
        <v>5363.47</v>
      </c>
      <c r="P1133" s="1">
        <v>45173</v>
      </c>
      <c r="Q1133" s="1">
        <v>45168</v>
      </c>
      <c r="R1133" s="1">
        <v>45818</v>
      </c>
      <c r="S1133" s="1">
        <v>45818</v>
      </c>
      <c r="W1133" t="s">
        <v>155</v>
      </c>
      <c r="X1133" t="s">
        <v>191</v>
      </c>
      <c r="Z1133" t="s">
        <v>160</v>
      </c>
      <c r="AA1133">
        <v>2</v>
      </c>
      <c r="AB1133" t="s">
        <v>161</v>
      </c>
      <c r="AC1133" t="s">
        <v>155</v>
      </c>
      <c r="AD1133" t="s">
        <v>162</v>
      </c>
      <c r="AE1133" t="s">
        <v>1276</v>
      </c>
      <c r="AF1133" t="s">
        <v>1277</v>
      </c>
      <c r="AG1133" t="s">
        <v>1278</v>
      </c>
    </row>
    <row r="1134" spans="1:33" x14ac:dyDescent="0.25">
      <c r="A1134">
        <v>17291</v>
      </c>
      <c r="B1134" t="s">
        <v>246</v>
      </c>
      <c r="C1134" t="s">
        <v>1</v>
      </c>
      <c r="D1134" t="s">
        <v>196</v>
      </c>
      <c r="E1134" t="s">
        <v>435</v>
      </c>
      <c r="F1134" t="s">
        <v>117</v>
      </c>
      <c r="G1134" t="s">
        <v>210</v>
      </c>
      <c r="H1134" s="2">
        <v>38000</v>
      </c>
      <c r="I1134" s="2">
        <v>38000</v>
      </c>
      <c r="J1134" s="2">
        <v>40762.36</v>
      </c>
      <c r="K1134">
        <v>0</v>
      </c>
      <c r="L1134">
        <v>0</v>
      </c>
      <c r="M1134">
        <v>0</v>
      </c>
      <c r="N1134" s="2">
        <v>40762.36</v>
      </c>
      <c r="P1134" s="1">
        <v>45154</v>
      </c>
      <c r="Q1134" s="1">
        <v>45145</v>
      </c>
      <c r="R1134" s="1">
        <v>45818</v>
      </c>
      <c r="S1134" s="1">
        <v>45818</v>
      </c>
      <c r="W1134" t="s">
        <v>155</v>
      </c>
      <c r="X1134" t="s">
        <v>191</v>
      </c>
      <c r="Z1134" t="s">
        <v>160</v>
      </c>
      <c r="AA1134">
        <v>2</v>
      </c>
      <c r="AB1134" t="s">
        <v>161</v>
      </c>
      <c r="AC1134" t="s">
        <v>155</v>
      </c>
      <c r="AD1134" t="s">
        <v>162</v>
      </c>
      <c r="AE1134" t="s">
        <v>1276</v>
      </c>
      <c r="AF1134" t="s">
        <v>1277</v>
      </c>
      <c r="AG1134" t="s">
        <v>1278</v>
      </c>
    </row>
    <row r="1135" spans="1:33" x14ac:dyDescent="0.25">
      <c r="A1135">
        <v>17302</v>
      </c>
      <c r="B1135" t="s">
        <v>246</v>
      </c>
      <c r="C1135" t="s">
        <v>1</v>
      </c>
      <c r="D1135" t="s">
        <v>196</v>
      </c>
      <c r="E1135" t="s">
        <v>435</v>
      </c>
      <c r="F1135" t="s">
        <v>117</v>
      </c>
      <c r="G1135" t="s">
        <v>109</v>
      </c>
      <c r="H1135" s="2">
        <v>5000</v>
      </c>
      <c r="I1135" s="2">
        <v>5000</v>
      </c>
      <c r="J1135" s="2">
        <v>5363.47</v>
      </c>
      <c r="K1135">
        <v>0</v>
      </c>
      <c r="L1135">
        <v>0</v>
      </c>
      <c r="M1135">
        <v>0</v>
      </c>
      <c r="N1135" s="2">
        <v>5363.47</v>
      </c>
      <c r="P1135" s="1">
        <v>45154</v>
      </c>
      <c r="Q1135" s="1">
        <v>45145</v>
      </c>
      <c r="R1135" s="1">
        <v>45818</v>
      </c>
      <c r="S1135" s="1">
        <v>45818</v>
      </c>
      <c r="W1135" t="s">
        <v>155</v>
      </c>
      <c r="X1135" t="s">
        <v>191</v>
      </c>
      <c r="Z1135" t="s">
        <v>160</v>
      </c>
      <c r="AA1135">
        <v>2</v>
      </c>
      <c r="AB1135" t="s">
        <v>161</v>
      </c>
      <c r="AC1135" t="s">
        <v>155</v>
      </c>
      <c r="AD1135" t="s">
        <v>162</v>
      </c>
      <c r="AE1135" t="s">
        <v>1276</v>
      </c>
      <c r="AF1135" t="s">
        <v>1277</v>
      </c>
      <c r="AG1135" t="s">
        <v>1278</v>
      </c>
    </row>
    <row r="1136" spans="1:33" x14ac:dyDescent="0.25">
      <c r="A1136">
        <v>17601</v>
      </c>
      <c r="B1136" t="s">
        <v>246</v>
      </c>
      <c r="C1136" t="s">
        <v>1</v>
      </c>
      <c r="D1136" t="s">
        <v>195</v>
      </c>
      <c r="E1136" t="s">
        <v>596</v>
      </c>
      <c r="F1136" t="s">
        <v>117</v>
      </c>
      <c r="G1136" t="s">
        <v>110</v>
      </c>
      <c r="H1136" s="2">
        <v>5000</v>
      </c>
      <c r="I1136" s="2">
        <v>5000</v>
      </c>
      <c r="J1136" s="2">
        <v>5363.47</v>
      </c>
      <c r="K1136">
        <v>0</v>
      </c>
      <c r="L1136">
        <v>0</v>
      </c>
      <c r="M1136">
        <v>0</v>
      </c>
      <c r="N1136" s="2">
        <v>5363.47</v>
      </c>
      <c r="P1136" s="1">
        <v>45173</v>
      </c>
      <c r="Q1136" s="1">
        <v>45168</v>
      </c>
      <c r="R1136" s="1">
        <v>45818</v>
      </c>
      <c r="S1136" s="1">
        <v>45818</v>
      </c>
      <c r="W1136" t="s">
        <v>155</v>
      </c>
      <c r="X1136" t="s">
        <v>191</v>
      </c>
      <c r="Z1136" t="s">
        <v>160</v>
      </c>
      <c r="AA1136">
        <v>2</v>
      </c>
      <c r="AB1136" t="s">
        <v>161</v>
      </c>
      <c r="AC1136" t="s">
        <v>155</v>
      </c>
      <c r="AD1136" t="s">
        <v>162</v>
      </c>
      <c r="AE1136" t="s">
        <v>1276</v>
      </c>
      <c r="AF1136" t="s">
        <v>1277</v>
      </c>
      <c r="AG1136" t="s">
        <v>1278</v>
      </c>
    </row>
    <row r="1137" spans="1:33" x14ac:dyDescent="0.25">
      <c r="A1137">
        <v>17258</v>
      </c>
      <c r="B1137" t="s">
        <v>246</v>
      </c>
      <c r="C1137" t="s">
        <v>252</v>
      </c>
      <c r="D1137" t="s">
        <v>258</v>
      </c>
      <c r="E1137" t="s">
        <v>422</v>
      </c>
      <c r="F1137" t="s">
        <v>117</v>
      </c>
      <c r="G1137" t="s">
        <v>110</v>
      </c>
      <c r="H1137" s="2">
        <v>1800</v>
      </c>
      <c r="I1137" s="2">
        <v>1800</v>
      </c>
      <c r="J1137" s="2">
        <v>1930.85</v>
      </c>
      <c r="K1137">
        <v>0</v>
      </c>
      <c r="L1137">
        <v>0</v>
      </c>
      <c r="M1137">
        <v>0</v>
      </c>
      <c r="N1137" s="2">
        <v>1930.85</v>
      </c>
      <c r="P1137" s="1">
        <v>45148</v>
      </c>
      <c r="Q1137" s="1">
        <v>45140</v>
      </c>
      <c r="R1137" s="1">
        <v>45818</v>
      </c>
      <c r="S1137" s="1">
        <v>45818</v>
      </c>
      <c r="W1137" t="s">
        <v>155</v>
      </c>
      <c r="X1137" t="s">
        <v>191</v>
      </c>
      <c r="Z1137" t="s">
        <v>160</v>
      </c>
      <c r="AA1137">
        <v>2</v>
      </c>
      <c r="AB1137" t="s">
        <v>161</v>
      </c>
      <c r="AC1137" t="s">
        <v>155</v>
      </c>
      <c r="AD1137" t="s">
        <v>162</v>
      </c>
      <c r="AE1137" t="s">
        <v>1276</v>
      </c>
      <c r="AF1137" t="s">
        <v>1277</v>
      </c>
      <c r="AG1137" t="s">
        <v>1278</v>
      </c>
    </row>
    <row r="1138" spans="1:33" x14ac:dyDescent="0.25">
      <c r="A1138">
        <v>16182</v>
      </c>
      <c r="B1138" t="s">
        <v>246</v>
      </c>
      <c r="C1138" t="s">
        <v>252</v>
      </c>
      <c r="D1138" t="s">
        <v>259</v>
      </c>
      <c r="E1138" t="s">
        <v>260</v>
      </c>
      <c r="F1138" t="s">
        <v>117</v>
      </c>
      <c r="G1138" t="s">
        <v>212</v>
      </c>
      <c r="H1138" s="2">
        <v>1290</v>
      </c>
      <c r="I1138" s="2">
        <v>1290</v>
      </c>
      <c r="J1138" s="2">
        <v>1403.91</v>
      </c>
      <c r="K1138">
        <v>0</v>
      </c>
      <c r="L1138">
        <v>0</v>
      </c>
      <c r="M1138">
        <v>0</v>
      </c>
      <c r="N1138" s="2">
        <v>1403.91</v>
      </c>
      <c r="P1138" s="1">
        <v>45063</v>
      </c>
      <c r="Q1138" s="1">
        <v>45054</v>
      </c>
      <c r="R1138" s="1">
        <v>45818</v>
      </c>
      <c r="S1138" s="1">
        <v>45818</v>
      </c>
      <c r="W1138" t="s">
        <v>155</v>
      </c>
      <c r="X1138" t="s">
        <v>191</v>
      </c>
      <c r="Z1138" t="s">
        <v>160</v>
      </c>
      <c r="AA1138">
        <v>2</v>
      </c>
      <c r="AB1138" t="s">
        <v>161</v>
      </c>
      <c r="AC1138" t="s">
        <v>155</v>
      </c>
      <c r="AD1138" t="s">
        <v>162</v>
      </c>
      <c r="AE1138" t="s">
        <v>1276</v>
      </c>
      <c r="AF1138" t="s">
        <v>1277</v>
      </c>
      <c r="AG1138" t="s">
        <v>1278</v>
      </c>
    </row>
    <row r="1139" spans="1:33" x14ac:dyDescent="0.25">
      <c r="A1139">
        <v>16612</v>
      </c>
      <c r="B1139" t="s">
        <v>246</v>
      </c>
      <c r="C1139" t="s">
        <v>1</v>
      </c>
      <c r="D1139" t="s">
        <v>201</v>
      </c>
      <c r="E1139" t="s">
        <v>290</v>
      </c>
      <c r="F1139" t="s">
        <v>117</v>
      </c>
      <c r="G1139" t="s">
        <v>215</v>
      </c>
      <c r="H1139" s="2">
        <v>1000</v>
      </c>
      <c r="I1139" s="2">
        <v>1000</v>
      </c>
      <c r="J1139" s="2">
        <v>1088.3</v>
      </c>
      <c r="K1139">
        <v>0</v>
      </c>
      <c r="L1139">
        <v>0</v>
      </c>
      <c r="M1139">
        <v>0</v>
      </c>
      <c r="N1139" s="2">
        <v>1088.3</v>
      </c>
      <c r="P1139" s="1">
        <v>45083</v>
      </c>
      <c r="Q1139" s="1">
        <v>45062</v>
      </c>
      <c r="R1139" s="1">
        <v>45818</v>
      </c>
      <c r="S1139" s="1">
        <v>45818</v>
      </c>
      <c r="W1139" t="s">
        <v>155</v>
      </c>
      <c r="X1139" t="s">
        <v>191</v>
      </c>
      <c r="Z1139" t="s">
        <v>160</v>
      </c>
      <c r="AA1139">
        <v>2</v>
      </c>
      <c r="AB1139" t="s">
        <v>161</v>
      </c>
      <c r="AC1139" t="s">
        <v>155</v>
      </c>
      <c r="AD1139" t="s">
        <v>162</v>
      </c>
      <c r="AE1139" t="s">
        <v>1276</v>
      </c>
      <c r="AF1139" t="s">
        <v>1277</v>
      </c>
      <c r="AG1139" t="s">
        <v>1278</v>
      </c>
    </row>
    <row r="1140" spans="1:33" x14ac:dyDescent="0.25">
      <c r="A1140">
        <v>16088</v>
      </c>
      <c r="B1140" t="s">
        <v>246</v>
      </c>
      <c r="C1140" t="s">
        <v>1</v>
      </c>
      <c r="D1140" t="s">
        <v>249</v>
      </c>
      <c r="E1140" t="s">
        <v>250</v>
      </c>
      <c r="F1140" t="s">
        <v>117</v>
      </c>
      <c r="G1140" t="s">
        <v>212</v>
      </c>
      <c r="H1140" s="2">
        <v>2400</v>
      </c>
      <c r="I1140" s="2">
        <v>2400</v>
      </c>
      <c r="J1140" s="2">
        <v>2611.92</v>
      </c>
      <c r="K1140">
        <v>0</v>
      </c>
      <c r="L1140">
        <v>0</v>
      </c>
      <c r="M1140">
        <v>0</v>
      </c>
      <c r="N1140" s="2">
        <v>2611.92</v>
      </c>
      <c r="P1140" s="1">
        <v>45056</v>
      </c>
      <c r="Q1140" s="1">
        <v>45052</v>
      </c>
      <c r="R1140" s="1">
        <v>45818</v>
      </c>
      <c r="S1140" s="1">
        <v>45818</v>
      </c>
      <c r="W1140" t="s">
        <v>155</v>
      </c>
      <c r="X1140" t="s">
        <v>191</v>
      </c>
      <c r="Z1140" t="s">
        <v>160</v>
      </c>
      <c r="AA1140">
        <v>2</v>
      </c>
      <c r="AB1140" t="s">
        <v>161</v>
      </c>
      <c r="AC1140" t="s">
        <v>155</v>
      </c>
      <c r="AD1140" t="s">
        <v>162</v>
      </c>
      <c r="AE1140" t="s">
        <v>1276</v>
      </c>
      <c r="AF1140" t="s">
        <v>1277</v>
      </c>
      <c r="AG1140" t="s">
        <v>1278</v>
      </c>
    </row>
    <row r="1141" spans="1:33" x14ac:dyDescent="0.25">
      <c r="A1141">
        <v>16289</v>
      </c>
      <c r="B1141" t="s">
        <v>246</v>
      </c>
      <c r="C1141" t="s">
        <v>1</v>
      </c>
      <c r="D1141" t="s">
        <v>199</v>
      </c>
      <c r="E1141" t="s">
        <v>292</v>
      </c>
      <c r="F1141" t="s">
        <v>117</v>
      </c>
      <c r="G1141" t="s">
        <v>215</v>
      </c>
      <c r="H1141" s="2">
        <v>3000</v>
      </c>
      <c r="I1141" s="2">
        <v>3000</v>
      </c>
      <c r="J1141" s="2">
        <v>3264.9</v>
      </c>
      <c r="K1141">
        <v>0</v>
      </c>
      <c r="L1141">
        <v>0</v>
      </c>
      <c r="M1141">
        <v>0</v>
      </c>
      <c r="N1141" s="2">
        <v>3264.9</v>
      </c>
      <c r="P1141" s="1">
        <v>45077</v>
      </c>
      <c r="Q1141" s="1">
        <v>45062</v>
      </c>
      <c r="R1141" s="1">
        <v>45823</v>
      </c>
      <c r="S1141" s="1">
        <v>45823</v>
      </c>
      <c r="W1141" t="s">
        <v>155</v>
      </c>
      <c r="X1141" t="s">
        <v>191</v>
      </c>
      <c r="Z1141" t="s">
        <v>160</v>
      </c>
      <c r="AA1141">
        <v>2</v>
      </c>
      <c r="AB1141" t="s">
        <v>161</v>
      </c>
      <c r="AC1141" t="s">
        <v>155</v>
      </c>
      <c r="AD1141" t="s">
        <v>162</v>
      </c>
      <c r="AE1141" t="s">
        <v>1276</v>
      </c>
      <c r="AF1141" t="s">
        <v>1277</v>
      </c>
      <c r="AG1141" t="s">
        <v>1278</v>
      </c>
    </row>
    <row r="1142" spans="1:33" x14ac:dyDescent="0.25">
      <c r="A1142">
        <v>29778</v>
      </c>
      <c r="B1142" t="s">
        <v>246</v>
      </c>
      <c r="C1142" t="s">
        <v>1</v>
      </c>
      <c r="D1142" t="s">
        <v>807</v>
      </c>
      <c r="E1142" t="s">
        <v>1327</v>
      </c>
      <c r="F1142" t="s">
        <v>117</v>
      </c>
      <c r="G1142" t="s">
        <v>95</v>
      </c>
      <c r="H1142" s="2">
        <v>4000</v>
      </c>
      <c r="I1142" s="2">
        <v>4000</v>
      </c>
      <c r="J1142" s="2">
        <v>4043.2</v>
      </c>
      <c r="K1142">
        <v>0</v>
      </c>
      <c r="L1142">
        <v>0</v>
      </c>
      <c r="M1142">
        <v>0</v>
      </c>
      <c r="N1142" s="2">
        <v>4043.2</v>
      </c>
      <c r="P1142" s="1">
        <v>45624</v>
      </c>
      <c r="Q1142" s="1">
        <v>45603</v>
      </c>
      <c r="R1142" s="1">
        <v>45823</v>
      </c>
      <c r="S1142" s="1">
        <v>45823</v>
      </c>
      <c r="W1142" t="s">
        <v>155</v>
      </c>
      <c r="X1142" t="s">
        <v>191</v>
      </c>
      <c r="Z1142" t="s">
        <v>160</v>
      </c>
      <c r="AA1142">
        <v>2</v>
      </c>
      <c r="AB1142" t="s">
        <v>1037</v>
      </c>
      <c r="AC1142" t="s">
        <v>155</v>
      </c>
      <c r="AD1142" t="s">
        <v>162</v>
      </c>
      <c r="AE1142" t="s">
        <v>1276</v>
      </c>
      <c r="AF1142" t="s">
        <v>1277</v>
      </c>
      <c r="AG1142" t="s">
        <v>1278</v>
      </c>
    </row>
    <row r="1143" spans="1:33" x14ac:dyDescent="0.25">
      <c r="A1143">
        <v>25022</v>
      </c>
      <c r="B1143" t="s">
        <v>246</v>
      </c>
      <c r="C1143" t="s">
        <v>1</v>
      </c>
      <c r="D1143" t="s">
        <v>790</v>
      </c>
      <c r="E1143" t="s">
        <v>1115</v>
      </c>
      <c r="F1143" t="s">
        <v>117</v>
      </c>
      <c r="G1143" t="s">
        <v>104</v>
      </c>
      <c r="H1143" s="2">
        <v>5000</v>
      </c>
      <c r="I1143" s="2">
        <v>5000</v>
      </c>
      <c r="J1143" s="2">
        <v>5264.6</v>
      </c>
      <c r="K1143">
        <v>0</v>
      </c>
      <c r="L1143">
        <v>0</v>
      </c>
      <c r="M1143">
        <v>0</v>
      </c>
      <c r="N1143" s="2">
        <v>5264.6</v>
      </c>
      <c r="P1143" s="1">
        <v>45435</v>
      </c>
      <c r="Q1143" s="1">
        <v>45423</v>
      </c>
      <c r="R1143" s="1">
        <v>45823</v>
      </c>
      <c r="S1143" s="1">
        <v>45823</v>
      </c>
      <c r="W1143" t="s">
        <v>155</v>
      </c>
      <c r="X1143" t="s">
        <v>191</v>
      </c>
      <c r="Z1143" t="s">
        <v>160</v>
      </c>
      <c r="AA1143">
        <v>2</v>
      </c>
      <c r="AB1143" t="s">
        <v>1037</v>
      </c>
      <c r="AC1143" t="s">
        <v>155</v>
      </c>
      <c r="AD1143" t="s">
        <v>162</v>
      </c>
      <c r="AE1143" t="s">
        <v>1276</v>
      </c>
      <c r="AF1143" t="s">
        <v>1277</v>
      </c>
      <c r="AG1143" t="s">
        <v>1278</v>
      </c>
    </row>
    <row r="1144" spans="1:33" x14ac:dyDescent="0.25">
      <c r="A1144">
        <v>25367</v>
      </c>
      <c r="B1144" t="s">
        <v>246</v>
      </c>
      <c r="C1144" t="s">
        <v>252</v>
      </c>
      <c r="D1144" t="s">
        <v>731</v>
      </c>
      <c r="E1144" t="s">
        <v>1152</v>
      </c>
      <c r="F1144" t="s">
        <v>117</v>
      </c>
      <c r="G1144" t="s">
        <v>103</v>
      </c>
      <c r="H1144" s="2">
        <v>800</v>
      </c>
      <c r="I1144" s="2">
        <v>800</v>
      </c>
      <c r="J1144" s="2">
        <v>838.01</v>
      </c>
      <c r="K1144">
        <v>0</v>
      </c>
      <c r="L1144">
        <v>0</v>
      </c>
      <c r="M1144">
        <v>0</v>
      </c>
      <c r="N1144" s="2">
        <v>838.01</v>
      </c>
      <c r="P1144" s="1">
        <v>45474</v>
      </c>
      <c r="Q1144" s="1">
        <v>45460</v>
      </c>
      <c r="R1144" s="1">
        <v>45828</v>
      </c>
      <c r="S1144" s="1">
        <v>45828</v>
      </c>
      <c r="W1144" t="s">
        <v>155</v>
      </c>
      <c r="X1144" t="s">
        <v>191</v>
      </c>
      <c r="Z1144" t="s">
        <v>160</v>
      </c>
      <c r="AA1144">
        <v>2</v>
      </c>
      <c r="AB1144" t="s">
        <v>1037</v>
      </c>
      <c r="AC1144" t="s">
        <v>155</v>
      </c>
      <c r="AD1144" t="s">
        <v>162</v>
      </c>
      <c r="AE1144" t="s">
        <v>1276</v>
      </c>
      <c r="AF1144" t="s">
        <v>1277</v>
      </c>
      <c r="AG1144" t="s">
        <v>1278</v>
      </c>
    </row>
    <row r="1145" spans="1:33" x14ac:dyDescent="0.25">
      <c r="A1145">
        <v>28930</v>
      </c>
      <c r="B1145" t="s">
        <v>246</v>
      </c>
      <c r="C1145" t="s">
        <v>1</v>
      </c>
      <c r="D1145" t="s">
        <v>803</v>
      </c>
      <c r="E1145" t="s">
        <v>1261</v>
      </c>
      <c r="F1145" t="s">
        <v>117</v>
      </c>
      <c r="G1145" t="s">
        <v>94</v>
      </c>
      <c r="H1145" s="2">
        <v>4000</v>
      </c>
      <c r="I1145" s="2">
        <v>4000</v>
      </c>
      <c r="J1145" s="2">
        <v>4095.16</v>
      </c>
      <c r="K1145">
        <v>0</v>
      </c>
      <c r="L1145">
        <v>0</v>
      </c>
      <c r="M1145">
        <v>0</v>
      </c>
      <c r="N1145" s="2">
        <v>4095.16</v>
      </c>
      <c r="P1145" s="1">
        <v>45555</v>
      </c>
      <c r="Q1145" s="1">
        <v>45554</v>
      </c>
      <c r="R1145" s="1">
        <v>45828</v>
      </c>
      <c r="S1145" s="1">
        <v>45828</v>
      </c>
      <c r="W1145" t="s">
        <v>155</v>
      </c>
      <c r="X1145" t="s">
        <v>191</v>
      </c>
      <c r="Z1145" t="s">
        <v>160</v>
      </c>
      <c r="AA1145">
        <v>2</v>
      </c>
      <c r="AB1145" t="s">
        <v>1037</v>
      </c>
      <c r="AC1145" t="s">
        <v>155</v>
      </c>
      <c r="AD1145" t="s">
        <v>162</v>
      </c>
      <c r="AE1145" t="s">
        <v>1276</v>
      </c>
      <c r="AF1145" t="s">
        <v>1277</v>
      </c>
      <c r="AG1145" t="s">
        <v>1278</v>
      </c>
    </row>
    <row r="1146" spans="1:33" x14ac:dyDescent="0.25">
      <c r="A1146">
        <v>25428</v>
      </c>
      <c r="B1146" t="s">
        <v>246</v>
      </c>
      <c r="C1146" t="s">
        <v>252</v>
      </c>
      <c r="D1146" t="s">
        <v>735</v>
      </c>
      <c r="E1146" t="s">
        <v>1151</v>
      </c>
      <c r="F1146" t="s">
        <v>117</v>
      </c>
      <c r="G1146" t="s">
        <v>103</v>
      </c>
      <c r="H1146" s="2">
        <v>800</v>
      </c>
      <c r="I1146" s="2">
        <v>800</v>
      </c>
      <c r="J1146" s="2">
        <v>838.01</v>
      </c>
      <c r="K1146">
        <v>0</v>
      </c>
      <c r="L1146">
        <v>0</v>
      </c>
      <c r="M1146">
        <v>0</v>
      </c>
      <c r="N1146" s="2">
        <v>838.01</v>
      </c>
      <c r="P1146" s="1">
        <v>45476</v>
      </c>
      <c r="Q1146" s="1">
        <v>45468</v>
      </c>
      <c r="R1146" s="1">
        <v>45828</v>
      </c>
      <c r="S1146" s="1">
        <v>45828</v>
      </c>
      <c r="W1146" t="s">
        <v>155</v>
      </c>
      <c r="X1146" t="s">
        <v>191</v>
      </c>
      <c r="Z1146" t="s">
        <v>160</v>
      </c>
      <c r="AA1146">
        <v>2</v>
      </c>
      <c r="AB1146" t="s">
        <v>1037</v>
      </c>
      <c r="AC1146" t="s">
        <v>155</v>
      </c>
      <c r="AD1146" t="s">
        <v>162</v>
      </c>
      <c r="AE1146" t="s">
        <v>1276</v>
      </c>
      <c r="AF1146" t="s">
        <v>1277</v>
      </c>
      <c r="AG1146" t="s">
        <v>1278</v>
      </c>
    </row>
    <row r="1147" spans="1:33" x14ac:dyDescent="0.25">
      <c r="A1147">
        <v>25468</v>
      </c>
      <c r="B1147" t="s">
        <v>246</v>
      </c>
      <c r="C1147" t="s">
        <v>1</v>
      </c>
      <c r="D1147" t="s">
        <v>839</v>
      </c>
      <c r="E1147" t="s">
        <v>1148</v>
      </c>
      <c r="F1147" t="s">
        <v>117</v>
      </c>
      <c r="G1147" t="s">
        <v>100</v>
      </c>
      <c r="H1147" s="2">
        <v>6600</v>
      </c>
      <c r="I1147" s="2">
        <v>6600</v>
      </c>
      <c r="J1147" s="2">
        <v>6913.62</v>
      </c>
      <c r="K1147">
        <v>0</v>
      </c>
      <c r="L1147">
        <v>0</v>
      </c>
      <c r="M1147">
        <v>0</v>
      </c>
      <c r="N1147" s="2">
        <v>6913.62</v>
      </c>
      <c r="P1147" s="1">
        <v>45476</v>
      </c>
      <c r="Q1147" s="1">
        <v>45469</v>
      </c>
      <c r="R1147" s="1">
        <v>45828</v>
      </c>
      <c r="S1147" s="1">
        <v>45828</v>
      </c>
      <c r="W1147" t="s">
        <v>155</v>
      </c>
      <c r="X1147" t="s">
        <v>191</v>
      </c>
      <c r="Z1147" t="s">
        <v>160</v>
      </c>
      <c r="AA1147">
        <v>2</v>
      </c>
      <c r="AB1147" t="s">
        <v>1037</v>
      </c>
      <c r="AC1147" t="s">
        <v>155</v>
      </c>
      <c r="AD1147" t="s">
        <v>162</v>
      </c>
      <c r="AE1147" t="s">
        <v>1276</v>
      </c>
      <c r="AF1147" t="s">
        <v>1277</v>
      </c>
      <c r="AG1147" t="s">
        <v>1278</v>
      </c>
    </row>
    <row r="1148" spans="1:33" x14ac:dyDescent="0.25">
      <c r="A1148">
        <v>18127</v>
      </c>
      <c r="B1148" t="s">
        <v>246</v>
      </c>
      <c r="C1148" t="s">
        <v>1</v>
      </c>
      <c r="D1148" t="s">
        <v>198</v>
      </c>
      <c r="E1148" t="s">
        <v>965</v>
      </c>
      <c r="F1148" t="s">
        <v>117</v>
      </c>
      <c r="G1148" t="s">
        <v>109</v>
      </c>
      <c r="H1148" s="2">
        <v>3000</v>
      </c>
      <c r="I1148" s="2">
        <v>3000</v>
      </c>
      <c r="J1148" s="2">
        <v>3214.84</v>
      </c>
      <c r="K1148">
        <v>0</v>
      </c>
      <c r="L1148">
        <v>0</v>
      </c>
      <c r="M1148">
        <v>0</v>
      </c>
      <c r="N1148" s="2">
        <v>3214.84</v>
      </c>
      <c r="P1148" s="1">
        <v>45190</v>
      </c>
      <c r="Q1148" s="1">
        <v>45172</v>
      </c>
      <c r="R1148" s="1">
        <v>45828</v>
      </c>
      <c r="S1148" s="1">
        <v>45828</v>
      </c>
      <c r="W1148" t="s">
        <v>155</v>
      </c>
      <c r="X1148" t="s">
        <v>191</v>
      </c>
      <c r="Z1148" t="s">
        <v>160</v>
      </c>
      <c r="AA1148">
        <v>2</v>
      </c>
      <c r="AB1148" t="s">
        <v>161</v>
      </c>
      <c r="AC1148" t="s">
        <v>155</v>
      </c>
      <c r="AD1148" t="s">
        <v>162</v>
      </c>
      <c r="AE1148" t="s">
        <v>1276</v>
      </c>
      <c r="AF1148" t="s">
        <v>1277</v>
      </c>
      <c r="AG1148" t="s">
        <v>1278</v>
      </c>
    </row>
    <row r="1149" spans="1:33" x14ac:dyDescent="0.25">
      <c r="A1149">
        <v>23232</v>
      </c>
      <c r="B1149" t="s">
        <v>246</v>
      </c>
      <c r="C1149" t="s">
        <v>1</v>
      </c>
      <c r="D1149" t="s">
        <v>833</v>
      </c>
      <c r="E1149" t="s">
        <v>928</v>
      </c>
      <c r="F1149" t="s">
        <v>117</v>
      </c>
      <c r="G1149" t="s">
        <v>104</v>
      </c>
      <c r="H1149" s="2">
        <v>4000</v>
      </c>
      <c r="I1149" s="2">
        <v>4000</v>
      </c>
      <c r="J1149" s="2">
        <v>4240.42</v>
      </c>
      <c r="K1149">
        <v>0</v>
      </c>
      <c r="L1149">
        <v>0</v>
      </c>
      <c r="M1149">
        <v>0</v>
      </c>
      <c r="N1149" s="2">
        <v>4240.42</v>
      </c>
      <c r="P1149" s="1">
        <v>45345</v>
      </c>
      <c r="Q1149" s="1">
        <v>45337</v>
      </c>
      <c r="R1149" s="1">
        <v>45828</v>
      </c>
      <c r="S1149" s="1">
        <v>45828</v>
      </c>
      <c r="W1149" t="s">
        <v>155</v>
      </c>
      <c r="X1149" t="s">
        <v>191</v>
      </c>
      <c r="Z1149" t="s">
        <v>160</v>
      </c>
      <c r="AA1149">
        <v>2</v>
      </c>
      <c r="AB1149" t="s">
        <v>161</v>
      </c>
      <c r="AC1149" t="s">
        <v>155</v>
      </c>
      <c r="AD1149" t="s">
        <v>162</v>
      </c>
      <c r="AE1149" t="s">
        <v>1276</v>
      </c>
      <c r="AF1149" t="s">
        <v>1277</v>
      </c>
      <c r="AG1149" t="s">
        <v>1278</v>
      </c>
    </row>
    <row r="1150" spans="1:33" x14ac:dyDescent="0.25">
      <c r="A1150">
        <v>23646</v>
      </c>
      <c r="B1150" t="s">
        <v>246</v>
      </c>
      <c r="C1150" t="s">
        <v>252</v>
      </c>
      <c r="D1150" t="s">
        <v>724</v>
      </c>
      <c r="E1150" t="s">
        <v>953</v>
      </c>
      <c r="F1150" t="s">
        <v>117</v>
      </c>
      <c r="G1150" t="s">
        <v>102</v>
      </c>
      <c r="H1150" s="2">
        <v>9340</v>
      </c>
      <c r="I1150" s="2">
        <v>9340</v>
      </c>
      <c r="J1150" s="2">
        <v>9874.7199999999993</v>
      </c>
      <c r="K1150">
        <v>0</v>
      </c>
      <c r="L1150">
        <v>0</v>
      </c>
      <c r="M1150">
        <v>0</v>
      </c>
      <c r="N1150" s="2">
        <v>9874.7199999999993</v>
      </c>
      <c r="P1150" s="1">
        <v>45371</v>
      </c>
      <c r="Q1150" s="1">
        <v>45355</v>
      </c>
      <c r="R1150" s="1">
        <v>45828</v>
      </c>
      <c r="S1150" s="1">
        <v>45828</v>
      </c>
      <c r="W1150" t="s">
        <v>155</v>
      </c>
      <c r="X1150" t="s">
        <v>191</v>
      </c>
      <c r="Z1150" t="s">
        <v>160</v>
      </c>
      <c r="AA1150">
        <v>2</v>
      </c>
      <c r="AB1150" t="s">
        <v>161</v>
      </c>
      <c r="AC1150" t="s">
        <v>155</v>
      </c>
      <c r="AD1150" t="s">
        <v>162</v>
      </c>
      <c r="AE1150" t="s">
        <v>1276</v>
      </c>
      <c r="AF1150" t="s">
        <v>1277</v>
      </c>
      <c r="AG1150" t="s">
        <v>1278</v>
      </c>
    </row>
    <row r="1151" spans="1:33" x14ac:dyDescent="0.25">
      <c r="A1151">
        <v>19463</v>
      </c>
      <c r="B1151" t="s">
        <v>246</v>
      </c>
      <c r="C1151" t="s">
        <v>252</v>
      </c>
      <c r="D1151" t="s">
        <v>262</v>
      </c>
      <c r="E1151" t="s">
        <v>613</v>
      </c>
      <c r="F1151" t="s">
        <v>117</v>
      </c>
      <c r="G1151" t="s">
        <v>103</v>
      </c>
      <c r="H1151" s="2">
        <v>1000</v>
      </c>
      <c r="I1151" s="2">
        <v>1000</v>
      </c>
      <c r="J1151" s="2">
        <v>1069.8399999999999</v>
      </c>
      <c r="K1151">
        <v>0</v>
      </c>
      <c r="L1151">
        <v>0</v>
      </c>
      <c r="M1151">
        <v>0</v>
      </c>
      <c r="N1151" s="2">
        <v>1069.8399999999999</v>
      </c>
      <c r="P1151" s="1">
        <v>45218</v>
      </c>
      <c r="Q1151" s="1">
        <v>45211</v>
      </c>
      <c r="R1151" s="1">
        <v>45828</v>
      </c>
      <c r="S1151" s="1">
        <v>45828</v>
      </c>
      <c r="W1151" t="s">
        <v>155</v>
      </c>
      <c r="X1151" t="s">
        <v>191</v>
      </c>
      <c r="Z1151" t="s">
        <v>160</v>
      </c>
      <c r="AA1151">
        <v>2</v>
      </c>
      <c r="AB1151" t="s">
        <v>161</v>
      </c>
      <c r="AC1151" t="s">
        <v>155</v>
      </c>
      <c r="AD1151" t="s">
        <v>162</v>
      </c>
      <c r="AE1151" t="s">
        <v>1276</v>
      </c>
      <c r="AF1151" t="s">
        <v>1277</v>
      </c>
      <c r="AG1151" t="s">
        <v>1278</v>
      </c>
    </row>
    <row r="1152" spans="1:33" x14ac:dyDescent="0.25">
      <c r="A1152">
        <v>19534</v>
      </c>
      <c r="B1152" t="s">
        <v>246</v>
      </c>
      <c r="C1152" t="s">
        <v>252</v>
      </c>
      <c r="D1152" t="s">
        <v>272</v>
      </c>
      <c r="E1152" t="s">
        <v>668</v>
      </c>
      <c r="F1152" t="s">
        <v>117</v>
      </c>
      <c r="G1152" t="s">
        <v>110</v>
      </c>
      <c r="H1152" s="2">
        <v>3000</v>
      </c>
      <c r="I1152" s="2">
        <v>3000</v>
      </c>
      <c r="J1152" s="2">
        <v>3209.51</v>
      </c>
      <c r="K1152">
        <v>0</v>
      </c>
      <c r="L1152">
        <v>0</v>
      </c>
      <c r="M1152">
        <v>0</v>
      </c>
      <c r="N1152" s="2">
        <v>3209.51</v>
      </c>
      <c r="P1152" s="1">
        <v>45229</v>
      </c>
      <c r="Q1152" s="1">
        <v>45220</v>
      </c>
      <c r="R1152" s="1">
        <v>45828</v>
      </c>
      <c r="S1152" s="1">
        <v>45828</v>
      </c>
      <c r="W1152" t="s">
        <v>155</v>
      </c>
      <c r="X1152" t="s">
        <v>191</v>
      </c>
      <c r="Z1152" t="s">
        <v>160</v>
      </c>
      <c r="AA1152">
        <v>2</v>
      </c>
      <c r="AB1152" t="s">
        <v>161</v>
      </c>
      <c r="AC1152" t="s">
        <v>155</v>
      </c>
      <c r="AD1152" t="s">
        <v>162</v>
      </c>
      <c r="AE1152" t="s">
        <v>1276</v>
      </c>
      <c r="AF1152" t="s">
        <v>1277</v>
      </c>
      <c r="AG1152" t="s">
        <v>1278</v>
      </c>
    </row>
    <row r="1153" spans="1:34" x14ac:dyDescent="0.25">
      <c r="A1153">
        <v>19266</v>
      </c>
      <c r="B1153" t="s">
        <v>246</v>
      </c>
      <c r="C1153" t="s">
        <v>1</v>
      </c>
      <c r="D1153" t="s">
        <v>285</v>
      </c>
      <c r="E1153" t="s">
        <v>615</v>
      </c>
      <c r="F1153" t="s">
        <v>117</v>
      </c>
      <c r="G1153" t="s">
        <v>109</v>
      </c>
      <c r="H1153" s="2">
        <v>4900</v>
      </c>
      <c r="I1153" s="2">
        <v>4900</v>
      </c>
      <c r="J1153" s="2">
        <v>5250.9</v>
      </c>
      <c r="K1153">
        <v>0</v>
      </c>
      <c r="L1153">
        <v>0</v>
      </c>
      <c r="M1153">
        <v>0</v>
      </c>
      <c r="N1153" s="2">
        <v>5250.9</v>
      </c>
      <c r="P1153" s="1">
        <v>45197</v>
      </c>
      <c r="Q1153" s="1">
        <v>45188</v>
      </c>
      <c r="R1153" s="1">
        <v>45833</v>
      </c>
      <c r="S1153" s="1">
        <v>45833</v>
      </c>
      <c r="W1153" t="s">
        <v>155</v>
      </c>
      <c r="X1153" t="s">
        <v>191</v>
      </c>
      <c r="Z1153" t="s">
        <v>160</v>
      </c>
      <c r="AA1153">
        <v>2</v>
      </c>
      <c r="AB1153" t="s">
        <v>161</v>
      </c>
      <c r="AC1153" t="s">
        <v>155</v>
      </c>
      <c r="AD1153" t="s">
        <v>162</v>
      </c>
      <c r="AE1153" t="s">
        <v>1276</v>
      </c>
      <c r="AF1153" t="s">
        <v>1277</v>
      </c>
      <c r="AG1153" t="s">
        <v>1278</v>
      </c>
    </row>
    <row r="1154" spans="1:34" x14ac:dyDescent="0.25">
      <c r="A1154">
        <v>21854</v>
      </c>
      <c r="B1154" t="s">
        <v>246</v>
      </c>
      <c r="C1154" t="s">
        <v>1</v>
      </c>
      <c r="D1154" t="s">
        <v>296</v>
      </c>
      <c r="E1154" t="s">
        <v>690</v>
      </c>
      <c r="F1154" t="s">
        <v>117</v>
      </c>
      <c r="G1154" t="s">
        <v>99</v>
      </c>
      <c r="H1154" s="2">
        <v>5500</v>
      </c>
      <c r="I1154" s="2">
        <v>5500</v>
      </c>
      <c r="J1154" s="2">
        <v>5864.03</v>
      </c>
      <c r="K1154">
        <v>0</v>
      </c>
      <c r="L1154">
        <v>0</v>
      </c>
      <c r="M1154">
        <v>0</v>
      </c>
      <c r="N1154" s="2">
        <v>5864.03</v>
      </c>
      <c r="P1154" s="1">
        <v>45259</v>
      </c>
      <c r="Q1154" s="1">
        <v>45240</v>
      </c>
      <c r="R1154" s="1">
        <v>45833</v>
      </c>
      <c r="S1154" s="1">
        <v>45833</v>
      </c>
      <c r="W1154" t="s">
        <v>155</v>
      </c>
      <c r="X1154" t="s">
        <v>191</v>
      </c>
      <c r="Z1154" t="s">
        <v>160</v>
      </c>
      <c r="AA1154">
        <v>2</v>
      </c>
      <c r="AB1154" t="s">
        <v>161</v>
      </c>
      <c r="AC1154" t="s">
        <v>155</v>
      </c>
      <c r="AD1154" t="s">
        <v>162</v>
      </c>
      <c r="AE1154" t="s">
        <v>1276</v>
      </c>
      <c r="AF1154" t="s">
        <v>1277</v>
      </c>
      <c r="AG1154" t="s">
        <v>1278</v>
      </c>
    </row>
    <row r="1155" spans="1:34" x14ac:dyDescent="0.25">
      <c r="A1155">
        <v>22816</v>
      </c>
      <c r="B1155" t="s">
        <v>246</v>
      </c>
      <c r="C1155" t="s">
        <v>1</v>
      </c>
      <c r="D1155" t="s">
        <v>826</v>
      </c>
      <c r="E1155" t="s">
        <v>881</v>
      </c>
      <c r="F1155" t="s">
        <v>117</v>
      </c>
      <c r="G1155" t="s">
        <v>105</v>
      </c>
      <c r="H1155" s="2">
        <v>7000</v>
      </c>
      <c r="I1155" s="2">
        <v>7000</v>
      </c>
      <c r="J1155" s="2">
        <v>7443.48</v>
      </c>
      <c r="K1155">
        <v>0</v>
      </c>
      <c r="L1155">
        <v>0</v>
      </c>
      <c r="M1155">
        <v>0</v>
      </c>
      <c r="N1155" s="2">
        <v>7443.48</v>
      </c>
      <c r="P1155" s="1">
        <v>45323</v>
      </c>
      <c r="Q1155" s="1">
        <v>45314</v>
      </c>
      <c r="R1155" s="1">
        <v>45833</v>
      </c>
      <c r="S1155" s="1">
        <v>45833</v>
      </c>
      <c r="W1155" t="s">
        <v>155</v>
      </c>
      <c r="X1155" t="s">
        <v>191</v>
      </c>
      <c r="Z1155" t="s">
        <v>160</v>
      </c>
      <c r="AA1155">
        <v>2</v>
      </c>
      <c r="AB1155" t="s">
        <v>161</v>
      </c>
      <c r="AC1155" t="s">
        <v>155</v>
      </c>
      <c r="AD1155" t="s">
        <v>162</v>
      </c>
      <c r="AE1155" t="s">
        <v>1276</v>
      </c>
      <c r="AF1155" t="s">
        <v>1277</v>
      </c>
      <c r="AG1155" t="s">
        <v>1278</v>
      </c>
    </row>
    <row r="1156" spans="1:34" x14ac:dyDescent="0.25">
      <c r="A1156">
        <v>29572</v>
      </c>
      <c r="B1156" t="s">
        <v>246</v>
      </c>
      <c r="C1156" t="s">
        <v>1</v>
      </c>
      <c r="D1156" t="s">
        <v>801</v>
      </c>
      <c r="E1156" t="s">
        <v>1280</v>
      </c>
      <c r="F1156" t="s">
        <v>117</v>
      </c>
      <c r="G1156" t="s">
        <v>96</v>
      </c>
      <c r="H1156" s="2">
        <v>400</v>
      </c>
      <c r="I1156" s="2">
        <v>400</v>
      </c>
      <c r="J1156" s="2">
        <v>406.68</v>
      </c>
      <c r="K1156">
        <v>0</v>
      </c>
      <c r="L1156">
        <v>0</v>
      </c>
      <c r="M1156">
        <v>0</v>
      </c>
      <c r="N1156" s="2">
        <v>406.68</v>
      </c>
      <c r="P1156" s="1">
        <v>45595</v>
      </c>
      <c r="Q1156" s="1">
        <v>45587</v>
      </c>
      <c r="R1156" s="1">
        <v>45833</v>
      </c>
      <c r="S1156" s="1">
        <v>45833</v>
      </c>
      <c r="W1156" t="s">
        <v>155</v>
      </c>
      <c r="X1156" t="s">
        <v>191</v>
      </c>
      <c r="Z1156" t="s">
        <v>160</v>
      </c>
      <c r="AA1156">
        <v>2</v>
      </c>
      <c r="AB1156" t="s">
        <v>1037</v>
      </c>
      <c r="AC1156" t="s">
        <v>155</v>
      </c>
      <c r="AD1156" t="s">
        <v>162</v>
      </c>
      <c r="AE1156" t="s">
        <v>1276</v>
      </c>
      <c r="AF1156" t="s">
        <v>1277</v>
      </c>
      <c r="AG1156" t="s">
        <v>1278</v>
      </c>
    </row>
    <row r="1157" spans="1:34" x14ac:dyDescent="0.25">
      <c r="A1157">
        <v>24588</v>
      </c>
      <c r="B1157" t="s">
        <v>246</v>
      </c>
      <c r="C1157" t="s">
        <v>252</v>
      </c>
      <c r="D1157" t="s">
        <v>730</v>
      </c>
      <c r="E1157" t="s">
        <v>1035</v>
      </c>
      <c r="F1157" t="s">
        <v>117</v>
      </c>
      <c r="G1157" t="s">
        <v>102</v>
      </c>
      <c r="H1157" s="2">
        <v>2500</v>
      </c>
      <c r="I1157" s="2">
        <v>2500</v>
      </c>
      <c r="J1157" s="2">
        <v>2639.66</v>
      </c>
      <c r="K1157">
        <v>0</v>
      </c>
      <c r="L1157">
        <v>0</v>
      </c>
      <c r="M1157">
        <v>0</v>
      </c>
      <c r="N1157" s="2">
        <v>2639.66</v>
      </c>
      <c r="P1157" s="1">
        <v>45406</v>
      </c>
      <c r="Q1157" s="1">
        <v>45401</v>
      </c>
      <c r="R1157" s="1">
        <v>45833</v>
      </c>
      <c r="S1157" s="1">
        <v>45833</v>
      </c>
      <c r="W1157" t="s">
        <v>155</v>
      </c>
      <c r="X1157" t="s">
        <v>191</v>
      </c>
      <c r="Z1157" t="s">
        <v>160</v>
      </c>
      <c r="AA1157">
        <v>2</v>
      </c>
      <c r="AB1157" t="s">
        <v>1037</v>
      </c>
      <c r="AC1157" t="s">
        <v>155</v>
      </c>
      <c r="AD1157" t="s">
        <v>162</v>
      </c>
      <c r="AE1157" t="s">
        <v>1276</v>
      </c>
      <c r="AF1157" t="s">
        <v>1277</v>
      </c>
      <c r="AG1157" t="s">
        <v>1278</v>
      </c>
    </row>
    <row r="1158" spans="1:34" x14ac:dyDescent="0.25">
      <c r="A1158">
        <v>30334</v>
      </c>
      <c r="B1158" t="s">
        <v>246</v>
      </c>
      <c r="C1158" t="s">
        <v>1</v>
      </c>
      <c r="D1158" t="s">
        <v>827</v>
      </c>
      <c r="E1158" t="s">
        <v>1341</v>
      </c>
      <c r="F1158" t="s">
        <v>117</v>
      </c>
      <c r="G1158" t="s">
        <v>93</v>
      </c>
      <c r="H1158">
        <v>1160</v>
      </c>
      <c r="I1158">
        <v>1160</v>
      </c>
      <c r="J1158">
        <v>1172.53</v>
      </c>
      <c r="K1158">
        <v>0</v>
      </c>
      <c r="L1158">
        <v>0</v>
      </c>
      <c r="M1158">
        <v>0</v>
      </c>
      <c r="N1158">
        <v>1172.53</v>
      </c>
      <c r="P1158" s="1">
        <v>45628</v>
      </c>
      <c r="Q1158" s="1">
        <v>45617</v>
      </c>
      <c r="R1158" s="1">
        <v>45833</v>
      </c>
      <c r="S1158" s="1">
        <v>45833</v>
      </c>
      <c r="W1158" t="s">
        <v>155</v>
      </c>
      <c r="X1158" t="s">
        <v>191</v>
      </c>
      <c r="Z1158" t="s">
        <v>160</v>
      </c>
      <c r="AA1158">
        <v>2</v>
      </c>
      <c r="AB1158" t="s">
        <v>1037</v>
      </c>
      <c r="AC1158" t="s">
        <v>155</v>
      </c>
      <c r="AD1158" t="s">
        <v>162</v>
      </c>
      <c r="AE1158" t="s">
        <v>1276</v>
      </c>
      <c r="AF1158" t="s">
        <v>1277</v>
      </c>
      <c r="AG1158" t="s">
        <v>1278</v>
      </c>
    </row>
    <row r="1159" spans="1:34" x14ac:dyDescent="0.25">
      <c r="A1159">
        <v>27527</v>
      </c>
      <c r="B1159" t="s">
        <v>246</v>
      </c>
      <c r="C1159" t="s">
        <v>1</v>
      </c>
      <c r="D1159" t="s">
        <v>789</v>
      </c>
      <c r="E1159" t="s">
        <v>1210</v>
      </c>
      <c r="F1159" t="s">
        <v>117</v>
      </c>
      <c r="G1159" t="s">
        <v>96</v>
      </c>
      <c r="H1159" s="2">
        <v>7840</v>
      </c>
      <c r="I1159" s="2">
        <v>7840</v>
      </c>
      <c r="J1159" s="2">
        <v>8084.54</v>
      </c>
      <c r="K1159">
        <v>0</v>
      </c>
      <c r="L1159">
        <v>0</v>
      </c>
      <c r="M1159">
        <v>0</v>
      </c>
      <c r="N1159" s="2">
        <v>8084.54</v>
      </c>
      <c r="P1159" s="1">
        <v>45541</v>
      </c>
      <c r="Q1159" s="1">
        <v>45533</v>
      </c>
      <c r="R1159" s="1">
        <v>45836</v>
      </c>
      <c r="S1159" s="1">
        <v>45836</v>
      </c>
      <c r="W1159" t="s">
        <v>155</v>
      </c>
      <c r="X1159" t="s">
        <v>191</v>
      </c>
      <c r="Z1159" t="s">
        <v>160</v>
      </c>
      <c r="AA1159">
        <v>2</v>
      </c>
      <c r="AB1159" t="s">
        <v>1037</v>
      </c>
      <c r="AC1159" t="s">
        <v>155</v>
      </c>
      <c r="AD1159" t="s">
        <v>162</v>
      </c>
      <c r="AE1159" t="s">
        <v>1276</v>
      </c>
      <c r="AF1159" t="s">
        <v>1277</v>
      </c>
      <c r="AG1159" t="s">
        <v>1278</v>
      </c>
    </row>
    <row r="1160" spans="1:34" x14ac:dyDescent="0.25">
      <c r="A1160">
        <v>26174</v>
      </c>
      <c r="B1160" t="s">
        <v>246</v>
      </c>
      <c r="C1160" t="s">
        <v>1</v>
      </c>
      <c r="D1160" t="s">
        <v>755</v>
      </c>
      <c r="E1160" t="s">
        <v>1211</v>
      </c>
      <c r="F1160" t="s">
        <v>117</v>
      </c>
      <c r="G1160" t="s">
        <v>98</v>
      </c>
      <c r="H1160">
        <v>9000</v>
      </c>
      <c r="I1160">
        <v>9000</v>
      </c>
      <c r="J1160">
        <v>9280.7199999999993</v>
      </c>
      <c r="K1160">
        <v>0</v>
      </c>
      <c r="L1160">
        <v>0</v>
      </c>
      <c r="M1160">
        <v>0</v>
      </c>
      <c r="N1160">
        <v>9280.7199999999993</v>
      </c>
      <c r="P1160" s="1">
        <v>45537</v>
      </c>
      <c r="Q1160" s="1">
        <v>45531</v>
      </c>
      <c r="R1160" s="1">
        <v>45838</v>
      </c>
      <c r="S1160" s="1">
        <v>45838</v>
      </c>
      <c r="W1160" t="s">
        <v>155</v>
      </c>
      <c r="X1160" t="s">
        <v>191</v>
      </c>
      <c r="Z1160" t="s">
        <v>160</v>
      </c>
      <c r="AA1160">
        <v>2</v>
      </c>
      <c r="AB1160" t="s">
        <v>1037</v>
      </c>
      <c r="AC1160" t="s">
        <v>155</v>
      </c>
      <c r="AD1160" t="s">
        <v>162</v>
      </c>
      <c r="AE1160" t="s">
        <v>1276</v>
      </c>
      <c r="AF1160" t="s">
        <v>1277</v>
      </c>
      <c r="AG1160" t="s">
        <v>1278</v>
      </c>
    </row>
    <row r="1161" spans="1:34" x14ac:dyDescent="0.25">
      <c r="A1161">
        <v>30889</v>
      </c>
      <c r="B1161" t="s">
        <v>246</v>
      </c>
      <c r="C1161" t="s">
        <v>1</v>
      </c>
      <c r="D1161" t="s">
        <v>789</v>
      </c>
      <c r="E1161" t="s">
        <v>1210</v>
      </c>
      <c r="F1161" t="s">
        <v>117</v>
      </c>
      <c r="G1161" t="s">
        <v>1381</v>
      </c>
      <c r="H1161" s="2">
        <v>7338.31</v>
      </c>
      <c r="I1161" s="2">
        <v>7338.31</v>
      </c>
      <c r="J1161" s="2">
        <v>7367.4</v>
      </c>
      <c r="K1161">
        <v>0</v>
      </c>
      <c r="L1161">
        <v>0</v>
      </c>
      <c r="M1161">
        <v>0</v>
      </c>
      <c r="N1161" s="2">
        <v>7367.4</v>
      </c>
      <c r="O1161">
        <v>0</v>
      </c>
      <c r="P1161" s="1">
        <v>45644</v>
      </c>
      <c r="Q1161" s="1">
        <v>45639</v>
      </c>
      <c r="R1161" s="1">
        <v>45838</v>
      </c>
      <c r="S1161" s="1">
        <v>45838</v>
      </c>
      <c r="W1161" t="s">
        <v>155</v>
      </c>
      <c r="X1161" t="s">
        <v>191</v>
      </c>
      <c r="Z1161" t="s">
        <v>160</v>
      </c>
      <c r="AA1161">
        <v>2</v>
      </c>
      <c r="AB1161" t="s">
        <v>1037</v>
      </c>
      <c r="AC1161" t="s">
        <v>155</v>
      </c>
      <c r="AD1161" t="s">
        <v>162</v>
      </c>
      <c r="AE1161" t="s">
        <v>1276</v>
      </c>
      <c r="AF1161" t="s">
        <v>1277</v>
      </c>
      <c r="AG1161" t="s">
        <v>1278</v>
      </c>
    </row>
    <row r="1162" spans="1:34" x14ac:dyDescent="0.25">
      <c r="A1162">
        <v>27750</v>
      </c>
      <c r="B1162" t="s">
        <v>246</v>
      </c>
      <c r="C1162" t="s">
        <v>1</v>
      </c>
      <c r="D1162" t="s">
        <v>814</v>
      </c>
      <c r="E1162" t="s">
        <v>1208</v>
      </c>
      <c r="F1162" t="s">
        <v>117</v>
      </c>
      <c r="G1162" t="s">
        <v>101</v>
      </c>
      <c r="H1162" s="2">
        <v>5000</v>
      </c>
      <c r="I1162" s="2">
        <v>5000</v>
      </c>
      <c r="J1162" s="2">
        <v>5155.96</v>
      </c>
      <c r="K1162">
        <v>0</v>
      </c>
      <c r="L1162">
        <v>0</v>
      </c>
      <c r="M1162">
        <v>0</v>
      </c>
      <c r="N1162" s="2">
        <v>5155.96</v>
      </c>
      <c r="P1162" s="1">
        <v>45541</v>
      </c>
      <c r="Q1162" s="1">
        <v>45535</v>
      </c>
      <c r="R1162" s="1">
        <v>45838</v>
      </c>
      <c r="S1162" s="1">
        <v>45838</v>
      </c>
      <c r="W1162" t="s">
        <v>155</v>
      </c>
      <c r="X1162" t="s">
        <v>191</v>
      </c>
      <c r="Z1162" t="s">
        <v>160</v>
      </c>
      <c r="AA1162">
        <v>2</v>
      </c>
      <c r="AB1162" t="s">
        <v>1037</v>
      </c>
      <c r="AC1162" t="s">
        <v>155</v>
      </c>
      <c r="AD1162" t="s">
        <v>162</v>
      </c>
      <c r="AE1162" t="s">
        <v>1276</v>
      </c>
      <c r="AF1162" t="s">
        <v>1277</v>
      </c>
      <c r="AG1162" t="s">
        <v>1278</v>
      </c>
    </row>
    <row r="1163" spans="1:34" x14ac:dyDescent="0.25">
      <c r="A1163">
        <v>25391</v>
      </c>
      <c r="B1163" t="s">
        <v>246</v>
      </c>
      <c r="C1163" t="s">
        <v>1</v>
      </c>
      <c r="D1163" t="s">
        <v>200</v>
      </c>
      <c r="E1163" t="s">
        <v>1150</v>
      </c>
      <c r="F1163" t="s">
        <v>117</v>
      </c>
      <c r="G1163" t="s">
        <v>102</v>
      </c>
      <c r="H1163" s="2">
        <v>5000</v>
      </c>
      <c r="I1163" s="2">
        <v>5000</v>
      </c>
      <c r="J1163" s="2">
        <v>5237.59</v>
      </c>
      <c r="K1163">
        <v>0</v>
      </c>
      <c r="L1163">
        <v>0</v>
      </c>
      <c r="M1163">
        <v>0</v>
      </c>
      <c r="N1163" s="2">
        <v>5237.59</v>
      </c>
      <c r="P1163" s="1">
        <v>45470</v>
      </c>
      <c r="Q1163" s="1">
        <v>45461</v>
      </c>
      <c r="R1163" s="1">
        <v>45838</v>
      </c>
      <c r="S1163" s="1">
        <v>45838</v>
      </c>
      <c r="W1163" t="s">
        <v>155</v>
      </c>
      <c r="X1163" t="s">
        <v>191</v>
      </c>
      <c r="Z1163" t="s">
        <v>160</v>
      </c>
      <c r="AA1163">
        <v>2</v>
      </c>
      <c r="AB1163" t="s">
        <v>1037</v>
      </c>
      <c r="AC1163" t="s">
        <v>155</v>
      </c>
      <c r="AD1163" t="s">
        <v>162</v>
      </c>
      <c r="AE1163" t="s">
        <v>1276</v>
      </c>
      <c r="AF1163" t="s">
        <v>1277</v>
      </c>
      <c r="AG1163" t="s">
        <v>1278</v>
      </c>
    </row>
    <row r="1164" spans="1:34" x14ac:dyDescent="0.25">
      <c r="A1164">
        <v>30486</v>
      </c>
      <c r="B1164" t="s">
        <v>246</v>
      </c>
      <c r="C1164" t="s">
        <v>1</v>
      </c>
      <c r="D1164" t="s">
        <v>715</v>
      </c>
      <c r="E1164" t="s">
        <v>1206</v>
      </c>
      <c r="F1164" t="s">
        <v>117</v>
      </c>
      <c r="G1164" t="s">
        <v>1381</v>
      </c>
      <c r="H1164" s="2">
        <v>6562.5</v>
      </c>
      <c r="I1164" s="2">
        <v>6562.5</v>
      </c>
      <c r="J1164" s="2">
        <v>6588.51</v>
      </c>
      <c r="K1164">
        <v>0</v>
      </c>
      <c r="L1164">
        <v>0</v>
      </c>
      <c r="M1164">
        <v>0</v>
      </c>
      <c r="N1164" s="2">
        <v>6588.51</v>
      </c>
      <c r="O1164">
        <v>0</v>
      </c>
      <c r="P1164" s="1">
        <v>45637</v>
      </c>
      <c r="Q1164" s="1">
        <v>45637</v>
      </c>
      <c r="R1164" s="1">
        <v>45838</v>
      </c>
      <c r="S1164" s="1">
        <v>45838</v>
      </c>
      <c r="W1164" t="s">
        <v>155</v>
      </c>
      <c r="X1164" t="s">
        <v>191</v>
      </c>
      <c r="Z1164" t="s">
        <v>160</v>
      </c>
      <c r="AA1164">
        <v>2</v>
      </c>
      <c r="AB1164" t="s">
        <v>1037</v>
      </c>
      <c r="AC1164" t="s">
        <v>155</v>
      </c>
      <c r="AD1164" t="s">
        <v>162</v>
      </c>
      <c r="AE1164" t="s">
        <v>1276</v>
      </c>
      <c r="AF1164" t="s">
        <v>1277</v>
      </c>
      <c r="AG1164" t="s">
        <v>1278</v>
      </c>
    </row>
    <row r="1165" spans="1:34" x14ac:dyDescent="0.25">
      <c r="A1165">
        <v>25791</v>
      </c>
      <c r="B1165" t="s">
        <v>246</v>
      </c>
      <c r="C1165" t="s">
        <v>1</v>
      </c>
      <c r="D1165" t="s">
        <v>753</v>
      </c>
      <c r="E1165" t="s">
        <v>1201</v>
      </c>
      <c r="F1165" t="s">
        <v>117</v>
      </c>
      <c r="G1165" t="s">
        <v>99</v>
      </c>
      <c r="H1165" s="2">
        <v>3000</v>
      </c>
      <c r="I1165" s="2">
        <v>3000</v>
      </c>
      <c r="J1165" s="2">
        <v>3115.69</v>
      </c>
      <c r="K1165">
        <v>0</v>
      </c>
      <c r="L1165">
        <v>0</v>
      </c>
      <c r="M1165">
        <v>0</v>
      </c>
      <c r="N1165" s="2">
        <v>3115.69</v>
      </c>
      <c r="P1165" s="1">
        <v>45510</v>
      </c>
      <c r="Q1165" s="1">
        <v>45504</v>
      </c>
      <c r="R1165" s="1">
        <v>45838</v>
      </c>
      <c r="S1165" s="1">
        <v>45838</v>
      </c>
      <c r="W1165" t="s">
        <v>155</v>
      </c>
      <c r="X1165" t="s">
        <v>191</v>
      </c>
      <c r="Z1165" t="s">
        <v>160</v>
      </c>
      <c r="AA1165">
        <v>2</v>
      </c>
      <c r="AB1165" t="s">
        <v>1037</v>
      </c>
      <c r="AC1165" t="s">
        <v>155</v>
      </c>
      <c r="AD1165" t="s">
        <v>162</v>
      </c>
      <c r="AE1165" t="s">
        <v>1276</v>
      </c>
      <c r="AF1165" t="s">
        <v>1277</v>
      </c>
      <c r="AG1165" t="s">
        <v>1278</v>
      </c>
    </row>
    <row r="1166" spans="1:34" x14ac:dyDescent="0.25">
      <c r="A1166">
        <v>25997</v>
      </c>
      <c r="B1166" t="s">
        <v>246</v>
      </c>
      <c r="C1166" t="s">
        <v>1</v>
      </c>
      <c r="D1166" t="s">
        <v>715</v>
      </c>
      <c r="E1166" t="s">
        <v>1206</v>
      </c>
      <c r="F1166" t="s">
        <v>117</v>
      </c>
      <c r="G1166" t="s">
        <v>98</v>
      </c>
      <c r="H1166" s="2">
        <v>7000</v>
      </c>
      <c r="I1166" s="2">
        <v>7000</v>
      </c>
      <c r="J1166" s="2">
        <v>7218.34</v>
      </c>
      <c r="K1166">
        <v>0</v>
      </c>
      <c r="L1166">
        <v>0</v>
      </c>
      <c r="M1166">
        <v>0</v>
      </c>
      <c r="N1166" s="2">
        <v>7218.34</v>
      </c>
      <c r="P1166" s="1">
        <v>45537</v>
      </c>
      <c r="Q1166" s="1">
        <v>45522</v>
      </c>
      <c r="R1166" s="1">
        <v>45838</v>
      </c>
      <c r="S1166" s="1">
        <v>45838</v>
      </c>
      <c r="W1166" t="s">
        <v>155</v>
      </c>
      <c r="X1166" t="s">
        <v>191</v>
      </c>
      <c r="Z1166" t="s">
        <v>160</v>
      </c>
      <c r="AA1166">
        <v>2</v>
      </c>
      <c r="AB1166" t="s">
        <v>1037</v>
      </c>
      <c r="AC1166" t="s">
        <v>155</v>
      </c>
      <c r="AD1166" t="s">
        <v>162</v>
      </c>
      <c r="AE1166" t="s">
        <v>1276</v>
      </c>
      <c r="AF1166" t="s">
        <v>1277</v>
      </c>
      <c r="AG1166" t="s">
        <v>1278</v>
      </c>
    </row>
    <row r="1167" spans="1:34" x14ac:dyDescent="0.25">
      <c r="A1167">
        <v>25776</v>
      </c>
      <c r="B1167" t="s">
        <v>246</v>
      </c>
      <c r="C1167" t="s">
        <v>1</v>
      </c>
      <c r="D1167" t="s">
        <v>753</v>
      </c>
      <c r="E1167" t="s">
        <v>1201</v>
      </c>
      <c r="F1167" t="s">
        <v>117</v>
      </c>
      <c r="G1167" t="s">
        <v>207</v>
      </c>
      <c r="H1167" s="2">
        <v>65000</v>
      </c>
      <c r="I1167" s="2">
        <v>65000</v>
      </c>
      <c r="J1167" s="2">
        <v>67506.53</v>
      </c>
      <c r="K1167">
        <v>0</v>
      </c>
      <c r="L1167">
        <v>0</v>
      </c>
      <c r="M1167">
        <v>0</v>
      </c>
      <c r="N1167" s="2">
        <v>67506.53</v>
      </c>
      <c r="O1167">
        <v>0</v>
      </c>
      <c r="P1167" s="1">
        <v>45510</v>
      </c>
      <c r="Q1167" s="1">
        <v>45504</v>
      </c>
      <c r="R1167" s="1">
        <v>45838</v>
      </c>
      <c r="S1167" s="1">
        <v>45838</v>
      </c>
      <c r="W1167" t="s">
        <v>155</v>
      </c>
      <c r="X1167" t="s">
        <v>191</v>
      </c>
      <c r="Z1167" t="s">
        <v>160</v>
      </c>
      <c r="AA1167">
        <v>2</v>
      </c>
      <c r="AB1167" t="s">
        <v>1037</v>
      </c>
      <c r="AC1167" t="s">
        <v>155</v>
      </c>
      <c r="AD1167" t="s">
        <v>162</v>
      </c>
      <c r="AE1167" t="s">
        <v>1276</v>
      </c>
      <c r="AF1167" t="s">
        <v>1277</v>
      </c>
      <c r="AG1167" t="s">
        <v>1278</v>
      </c>
      <c r="AH1167" t="s">
        <v>191</v>
      </c>
    </row>
    <row r="1168" spans="1:34" x14ac:dyDescent="0.25">
      <c r="A1168">
        <v>30906</v>
      </c>
      <c r="B1168" t="s">
        <v>246</v>
      </c>
      <c r="C1168" t="s">
        <v>252</v>
      </c>
      <c r="D1168" t="s">
        <v>730</v>
      </c>
      <c r="E1168" t="s">
        <v>1035</v>
      </c>
      <c r="F1168" t="s">
        <v>117</v>
      </c>
      <c r="G1168" t="s">
        <v>1381</v>
      </c>
      <c r="H1168" s="2">
        <v>2055.64</v>
      </c>
      <c r="I1168" s="2">
        <v>2055.64</v>
      </c>
      <c r="J1168" s="2">
        <v>2063.79</v>
      </c>
      <c r="K1168">
        <v>0</v>
      </c>
      <c r="L1168">
        <v>0</v>
      </c>
      <c r="M1168">
        <v>0</v>
      </c>
      <c r="N1168" s="2">
        <v>2063.79</v>
      </c>
      <c r="O1168">
        <v>0</v>
      </c>
      <c r="P1168" s="1">
        <v>45644</v>
      </c>
      <c r="Q1168" s="1">
        <v>45636</v>
      </c>
      <c r="R1168" s="1">
        <v>45838</v>
      </c>
      <c r="S1168" s="1">
        <v>45838</v>
      </c>
      <c r="W1168" t="s">
        <v>155</v>
      </c>
      <c r="X1168" t="s">
        <v>191</v>
      </c>
      <c r="Z1168" t="s">
        <v>160</v>
      </c>
      <c r="AA1168">
        <v>2</v>
      </c>
      <c r="AB1168" t="s">
        <v>1037</v>
      </c>
      <c r="AC1168" t="s">
        <v>155</v>
      </c>
      <c r="AD1168" t="s">
        <v>162</v>
      </c>
      <c r="AE1168" t="s">
        <v>1276</v>
      </c>
      <c r="AF1168" t="s">
        <v>1277</v>
      </c>
      <c r="AG1168" t="s">
        <v>1278</v>
      </c>
    </row>
    <row r="1169" spans="1:34" x14ac:dyDescent="0.25">
      <c r="A1169">
        <v>24669</v>
      </c>
      <c r="B1169" t="s">
        <v>246</v>
      </c>
      <c r="C1169" t="s">
        <v>1</v>
      </c>
      <c r="D1169" t="s">
        <v>830</v>
      </c>
      <c r="E1169" t="s">
        <v>1029</v>
      </c>
      <c r="F1169" t="s">
        <v>117</v>
      </c>
      <c r="G1169" t="s">
        <v>105</v>
      </c>
      <c r="H1169" s="2">
        <v>1000</v>
      </c>
      <c r="I1169" s="2">
        <v>1000</v>
      </c>
      <c r="J1169" s="2">
        <v>1055.8599999999999</v>
      </c>
      <c r="K1169">
        <v>0</v>
      </c>
      <c r="L1169">
        <v>0</v>
      </c>
      <c r="M1169">
        <v>0</v>
      </c>
      <c r="N1169" s="2">
        <v>1055.8599999999999</v>
      </c>
      <c r="P1169" s="1">
        <v>45412</v>
      </c>
      <c r="Q1169" s="1">
        <v>45404</v>
      </c>
      <c r="R1169" s="1">
        <v>45838</v>
      </c>
      <c r="S1169" s="1">
        <v>45838</v>
      </c>
      <c r="W1169" t="s">
        <v>155</v>
      </c>
      <c r="X1169" t="s">
        <v>191</v>
      </c>
      <c r="Z1169" t="s">
        <v>160</v>
      </c>
      <c r="AA1169">
        <v>2</v>
      </c>
      <c r="AB1169" t="s">
        <v>1037</v>
      </c>
      <c r="AC1169" t="s">
        <v>155</v>
      </c>
      <c r="AD1169" t="s">
        <v>162</v>
      </c>
      <c r="AE1169" t="s">
        <v>1276</v>
      </c>
      <c r="AF1169" t="s">
        <v>1277</v>
      </c>
      <c r="AG1169" t="s">
        <v>1278</v>
      </c>
    </row>
    <row r="1170" spans="1:34" x14ac:dyDescent="0.25">
      <c r="A1170">
        <v>30855</v>
      </c>
      <c r="B1170" t="s">
        <v>246</v>
      </c>
      <c r="C1170" t="s">
        <v>1</v>
      </c>
      <c r="D1170" t="s">
        <v>802</v>
      </c>
      <c r="E1170" t="s">
        <v>1032</v>
      </c>
      <c r="F1170" t="s">
        <v>117</v>
      </c>
      <c r="G1170" t="s">
        <v>1381</v>
      </c>
      <c r="H1170" s="2">
        <v>5017.05</v>
      </c>
      <c r="I1170" s="2">
        <v>5017.05</v>
      </c>
      <c r="J1170" s="2">
        <v>5036.9399999999996</v>
      </c>
      <c r="K1170">
        <v>0</v>
      </c>
      <c r="L1170">
        <v>0</v>
      </c>
      <c r="M1170">
        <v>0</v>
      </c>
      <c r="N1170" s="2">
        <v>5036.9399999999996</v>
      </c>
      <c r="O1170">
        <v>0</v>
      </c>
      <c r="P1170" s="1">
        <v>45644</v>
      </c>
      <c r="Q1170" s="1">
        <v>45642</v>
      </c>
      <c r="R1170" s="1">
        <v>45838</v>
      </c>
      <c r="S1170" s="1">
        <v>45838</v>
      </c>
      <c r="W1170" t="s">
        <v>155</v>
      </c>
      <c r="X1170" t="s">
        <v>191</v>
      </c>
      <c r="Z1170" t="s">
        <v>160</v>
      </c>
      <c r="AA1170">
        <v>2</v>
      </c>
      <c r="AB1170" t="s">
        <v>1037</v>
      </c>
      <c r="AC1170" t="s">
        <v>155</v>
      </c>
      <c r="AD1170" t="s">
        <v>162</v>
      </c>
      <c r="AE1170" t="s">
        <v>1276</v>
      </c>
      <c r="AF1170" t="s">
        <v>1277</v>
      </c>
      <c r="AG1170" t="s">
        <v>1278</v>
      </c>
    </row>
    <row r="1171" spans="1:34" x14ac:dyDescent="0.25">
      <c r="A1171">
        <v>24693</v>
      </c>
      <c r="B1171" t="s">
        <v>246</v>
      </c>
      <c r="C1171" t="s">
        <v>1</v>
      </c>
      <c r="D1171" t="s">
        <v>804</v>
      </c>
      <c r="E1171" t="s">
        <v>1030</v>
      </c>
      <c r="F1171" t="s">
        <v>117</v>
      </c>
      <c r="G1171" t="s">
        <v>105</v>
      </c>
      <c r="H1171" s="2">
        <v>1000</v>
      </c>
      <c r="I1171" s="2">
        <v>1000</v>
      </c>
      <c r="J1171" s="2">
        <v>1055.8599999999999</v>
      </c>
      <c r="K1171">
        <v>0</v>
      </c>
      <c r="L1171">
        <v>0</v>
      </c>
      <c r="M1171">
        <v>0</v>
      </c>
      <c r="N1171" s="2">
        <v>1055.8599999999999</v>
      </c>
      <c r="P1171" s="1">
        <v>45408</v>
      </c>
      <c r="Q1171" s="1">
        <v>45404</v>
      </c>
      <c r="R1171" s="1">
        <v>45838</v>
      </c>
      <c r="S1171" s="1">
        <v>45838</v>
      </c>
      <c r="W1171" t="s">
        <v>155</v>
      </c>
      <c r="X1171" t="s">
        <v>191</v>
      </c>
      <c r="Z1171" t="s">
        <v>160</v>
      </c>
      <c r="AA1171">
        <v>2</v>
      </c>
      <c r="AB1171" t="s">
        <v>1037</v>
      </c>
      <c r="AC1171" t="s">
        <v>155</v>
      </c>
      <c r="AD1171" t="s">
        <v>162</v>
      </c>
      <c r="AE1171" t="s">
        <v>1276</v>
      </c>
      <c r="AF1171" t="s">
        <v>1277</v>
      </c>
      <c r="AG1171" t="s">
        <v>1278</v>
      </c>
    </row>
    <row r="1172" spans="1:34" x14ac:dyDescent="0.25">
      <c r="A1172">
        <v>24748</v>
      </c>
      <c r="B1172" t="s">
        <v>246</v>
      </c>
      <c r="C1172" t="s">
        <v>1</v>
      </c>
      <c r="D1172" t="s">
        <v>795</v>
      </c>
      <c r="E1172" t="s">
        <v>1034</v>
      </c>
      <c r="F1172" t="s">
        <v>117</v>
      </c>
      <c r="G1172" t="s">
        <v>105</v>
      </c>
      <c r="H1172">
        <v>6000</v>
      </c>
      <c r="I1172">
        <v>6000</v>
      </c>
      <c r="J1172">
        <v>6335.17</v>
      </c>
      <c r="K1172">
        <v>0</v>
      </c>
      <c r="L1172">
        <v>0</v>
      </c>
      <c r="M1172">
        <v>0</v>
      </c>
      <c r="N1172">
        <v>6335.17</v>
      </c>
      <c r="P1172" s="1">
        <v>45412</v>
      </c>
      <c r="Q1172" s="1">
        <v>45407</v>
      </c>
      <c r="R1172" s="1">
        <v>45838</v>
      </c>
      <c r="S1172" s="1">
        <v>45838</v>
      </c>
      <c r="W1172" t="s">
        <v>155</v>
      </c>
      <c r="X1172" t="s">
        <v>191</v>
      </c>
      <c r="Z1172" t="s">
        <v>160</v>
      </c>
      <c r="AA1172">
        <v>2</v>
      </c>
      <c r="AB1172" t="s">
        <v>1037</v>
      </c>
      <c r="AC1172" t="s">
        <v>155</v>
      </c>
      <c r="AD1172" t="s">
        <v>162</v>
      </c>
      <c r="AE1172" t="s">
        <v>1276</v>
      </c>
      <c r="AF1172" t="s">
        <v>1277</v>
      </c>
      <c r="AG1172" t="s">
        <v>1278</v>
      </c>
    </row>
    <row r="1173" spans="1:34" x14ac:dyDescent="0.25">
      <c r="A1173">
        <v>30973</v>
      </c>
      <c r="B1173" t="s">
        <v>246</v>
      </c>
      <c r="C1173" t="s">
        <v>1</v>
      </c>
      <c r="D1173" t="s">
        <v>200</v>
      </c>
      <c r="E1173" t="s">
        <v>1150</v>
      </c>
      <c r="F1173" t="s">
        <v>117</v>
      </c>
      <c r="G1173" t="s">
        <v>1381</v>
      </c>
      <c r="H1173" s="2">
        <v>2531.75</v>
      </c>
      <c r="I1173" s="2">
        <v>2531.75</v>
      </c>
      <c r="J1173" s="2">
        <v>2559.09</v>
      </c>
      <c r="K1173">
        <v>0</v>
      </c>
      <c r="L1173">
        <v>0</v>
      </c>
      <c r="M1173">
        <v>0</v>
      </c>
      <c r="N1173" s="2">
        <v>2559.09</v>
      </c>
      <c r="O1173">
        <v>0</v>
      </c>
      <c r="P1173" s="1">
        <v>45645</v>
      </c>
      <c r="Q1173" s="1">
        <v>45625</v>
      </c>
      <c r="R1173" s="1">
        <v>45838</v>
      </c>
      <c r="S1173" s="1">
        <v>45838</v>
      </c>
      <c r="W1173" t="s">
        <v>155</v>
      </c>
      <c r="X1173" t="s">
        <v>191</v>
      </c>
      <c r="Z1173" t="s">
        <v>160</v>
      </c>
      <c r="AA1173">
        <v>2</v>
      </c>
      <c r="AB1173" t="s">
        <v>1037</v>
      </c>
      <c r="AC1173" t="s">
        <v>155</v>
      </c>
      <c r="AD1173" t="s">
        <v>162</v>
      </c>
      <c r="AE1173" t="s">
        <v>1276</v>
      </c>
      <c r="AF1173" t="s">
        <v>1277</v>
      </c>
      <c r="AG1173" t="s">
        <v>1278</v>
      </c>
    </row>
    <row r="1174" spans="1:34" x14ac:dyDescent="0.25">
      <c r="A1174">
        <v>24897</v>
      </c>
      <c r="B1174" t="s">
        <v>246</v>
      </c>
      <c r="C1174" t="s">
        <v>1</v>
      </c>
      <c r="D1174" t="s">
        <v>802</v>
      </c>
      <c r="E1174" t="s">
        <v>1032</v>
      </c>
      <c r="F1174" t="s">
        <v>117</v>
      </c>
      <c r="G1174" t="s">
        <v>102</v>
      </c>
      <c r="H1174" s="2">
        <v>6000</v>
      </c>
      <c r="I1174" s="2">
        <v>6000</v>
      </c>
      <c r="J1174" s="2">
        <v>6335.17</v>
      </c>
      <c r="K1174">
        <v>0</v>
      </c>
      <c r="L1174">
        <v>0</v>
      </c>
      <c r="M1174">
        <v>0</v>
      </c>
      <c r="N1174" s="2">
        <v>6335.17</v>
      </c>
      <c r="P1174" s="1">
        <v>45421</v>
      </c>
      <c r="Q1174" s="1">
        <v>45410</v>
      </c>
      <c r="R1174" s="1">
        <v>45838</v>
      </c>
      <c r="S1174" s="1">
        <v>45838</v>
      </c>
      <c r="W1174" t="s">
        <v>155</v>
      </c>
      <c r="X1174" t="s">
        <v>191</v>
      </c>
      <c r="Z1174" t="s">
        <v>160</v>
      </c>
      <c r="AA1174">
        <v>2</v>
      </c>
      <c r="AB1174" t="s">
        <v>1037</v>
      </c>
      <c r="AC1174" t="s">
        <v>155</v>
      </c>
      <c r="AD1174" t="s">
        <v>162</v>
      </c>
      <c r="AE1174" t="s">
        <v>1276</v>
      </c>
      <c r="AF1174" t="s">
        <v>1277</v>
      </c>
      <c r="AG1174" t="s">
        <v>1278</v>
      </c>
    </row>
    <row r="1175" spans="1:34" x14ac:dyDescent="0.25">
      <c r="A1175">
        <v>25008</v>
      </c>
      <c r="B1175" t="s">
        <v>246</v>
      </c>
      <c r="C1175" t="s">
        <v>1</v>
      </c>
      <c r="D1175" t="s">
        <v>790</v>
      </c>
      <c r="E1175" t="s">
        <v>1115</v>
      </c>
      <c r="F1175" t="s">
        <v>117</v>
      </c>
      <c r="G1175" t="s">
        <v>208</v>
      </c>
      <c r="H1175" s="2">
        <v>10000</v>
      </c>
      <c r="I1175" s="2">
        <v>10000</v>
      </c>
      <c r="J1175" s="2">
        <v>10529.2</v>
      </c>
      <c r="K1175">
        <v>0</v>
      </c>
      <c r="L1175">
        <v>0</v>
      </c>
      <c r="M1175">
        <v>0</v>
      </c>
      <c r="N1175" s="2">
        <v>10529.2</v>
      </c>
      <c r="O1175">
        <v>0</v>
      </c>
      <c r="P1175" s="1">
        <v>45435</v>
      </c>
      <c r="Q1175" s="1">
        <v>45423</v>
      </c>
      <c r="R1175" s="1">
        <v>45838</v>
      </c>
      <c r="S1175" s="1">
        <v>45838</v>
      </c>
      <c r="W1175" t="s">
        <v>155</v>
      </c>
      <c r="X1175" t="s">
        <v>191</v>
      </c>
      <c r="Z1175" t="s">
        <v>160</v>
      </c>
      <c r="AA1175">
        <v>2</v>
      </c>
      <c r="AB1175" t="s">
        <v>1037</v>
      </c>
      <c r="AC1175" t="s">
        <v>155</v>
      </c>
      <c r="AD1175" t="s">
        <v>162</v>
      </c>
      <c r="AE1175" t="s">
        <v>1276</v>
      </c>
      <c r="AF1175" t="s">
        <v>1277</v>
      </c>
      <c r="AG1175" t="s">
        <v>1278</v>
      </c>
      <c r="AH1175" t="s">
        <v>191</v>
      </c>
    </row>
    <row r="1176" spans="1:34" x14ac:dyDescent="0.25">
      <c r="A1176">
        <v>25154</v>
      </c>
      <c r="B1176" t="s">
        <v>246</v>
      </c>
      <c r="C1176" t="s">
        <v>1</v>
      </c>
      <c r="D1176" t="s">
        <v>783</v>
      </c>
      <c r="E1176" t="s">
        <v>1112</v>
      </c>
      <c r="F1176" t="s">
        <v>117</v>
      </c>
      <c r="G1176" t="s">
        <v>101</v>
      </c>
      <c r="H1176" s="2">
        <v>5000</v>
      </c>
      <c r="I1176" s="2">
        <v>5000</v>
      </c>
      <c r="J1176" s="2">
        <v>5264.6</v>
      </c>
      <c r="K1176">
        <v>0</v>
      </c>
      <c r="L1176">
        <v>0</v>
      </c>
      <c r="M1176">
        <v>0</v>
      </c>
      <c r="N1176" s="2">
        <v>5264.6</v>
      </c>
      <c r="P1176" s="1">
        <v>45453</v>
      </c>
      <c r="Q1176" s="1">
        <v>45442</v>
      </c>
      <c r="R1176" s="1">
        <v>45838</v>
      </c>
      <c r="S1176" s="1">
        <v>45838</v>
      </c>
      <c r="W1176" t="s">
        <v>155</v>
      </c>
      <c r="X1176" t="s">
        <v>191</v>
      </c>
      <c r="Z1176" t="s">
        <v>160</v>
      </c>
      <c r="AA1176">
        <v>2</v>
      </c>
      <c r="AB1176" t="s">
        <v>1037</v>
      </c>
      <c r="AC1176" t="s">
        <v>155</v>
      </c>
      <c r="AD1176" t="s">
        <v>162</v>
      </c>
      <c r="AE1176" t="s">
        <v>1276</v>
      </c>
      <c r="AF1176" t="s">
        <v>1277</v>
      </c>
      <c r="AG1176" t="s">
        <v>1278</v>
      </c>
    </row>
    <row r="1177" spans="1:34" x14ac:dyDescent="0.25">
      <c r="A1177">
        <v>29675</v>
      </c>
      <c r="B1177" t="s">
        <v>246</v>
      </c>
      <c r="C1177" t="s">
        <v>1</v>
      </c>
      <c r="D1177" t="s">
        <v>832</v>
      </c>
      <c r="E1177" t="s">
        <v>1116</v>
      </c>
      <c r="F1177" t="s">
        <v>117</v>
      </c>
      <c r="G1177" t="s">
        <v>104</v>
      </c>
      <c r="H1177" s="2">
        <v>1000</v>
      </c>
      <c r="I1177" s="2">
        <v>1000</v>
      </c>
      <c r="J1177" s="2">
        <v>1052.92</v>
      </c>
      <c r="K1177">
        <v>0</v>
      </c>
      <c r="L1177">
        <v>0</v>
      </c>
      <c r="M1177">
        <v>0</v>
      </c>
      <c r="N1177" s="2">
        <v>1052.92</v>
      </c>
      <c r="P1177" s="1">
        <v>45595</v>
      </c>
      <c r="Q1177" s="1">
        <v>45436</v>
      </c>
      <c r="R1177" s="1">
        <v>45838</v>
      </c>
      <c r="S1177" s="1">
        <v>45838</v>
      </c>
      <c r="W1177" t="s">
        <v>155</v>
      </c>
      <c r="X1177" t="s">
        <v>191</v>
      </c>
      <c r="Z1177" t="s">
        <v>160</v>
      </c>
      <c r="AA1177">
        <v>2</v>
      </c>
      <c r="AB1177" t="s">
        <v>1037</v>
      </c>
      <c r="AC1177" t="s">
        <v>155</v>
      </c>
      <c r="AD1177" t="s">
        <v>162</v>
      </c>
      <c r="AE1177" t="s">
        <v>1276</v>
      </c>
      <c r="AF1177" t="s">
        <v>1277</v>
      </c>
      <c r="AG1177" t="s">
        <v>1278</v>
      </c>
    </row>
    <row r="1178" spans="1:34" x14ac:dyDescent="0.25">
      <c r="A1178">
        <v>30542</v>
      </c>
      <c r="B1178" t="s">
        <v>246</v>
      </c>
      <c r="C1178" t="s">
        <v>1</v>
      </c>
      <c r="D1178" t="s">
        <v>788</v>
      </c>
      <c r="E1178" t="s">
        <v>1329</v>
      </c>
      <c r="F1178" t="s">
        <v>117</v>
      </c>
      <c r="G1178" t="s">
        <v>1381</v>
      </c>
      <c r="H1178" s="2">
        <v>1067.4000000000001</v>
      </c>
      <c r="I1178" s="2">
        <v>1067.4000000000001</v>
      </c>
      <c r="J1178" s="2">
        <v>1071.6300000000001</v>
      </c>
      <c r="K1178">
        <v>0</v>
      </c>
      <c r="L1178">
        <v>0</v>
      </c>
      <c r="M1178">
        <v>0</v>
      </c>
      <c r="N1178" s="2">
        <v>1071.6300000000001</v>
      </c>
      <c r="O1178">
        <v>0</v>
      </c>
      <c r="P1178" s="1">
        <v>45637</v>
      </c>
      <c r="Q1178" s="1">
        <v>45637</v>
      </c>
      <c r="R1178" s="1">
        <v>45838</v>
      </c>
      <c r="S1178" s="1">
        <v>45838</v>
      </c>
      <c r="W1178" t="s">
        <v>155</v>
      </c>
      <c r="X1178" t="s">
        <v>191</v>
      </c>
      <c r="Z1178" t="s">
        <v>160</v>
      </c>
      <c r="AA1178">
        <v>2</v>
      </c>
      <c r="AB1178" t="s">
        <v>1037</v>
      </c>
      <c r="AC1178" t="s">
        <v>155</v>
      </c>
      <c r="AD1178" t="s">
        <v>162</v>
      </c>
      <c r="AE1178" t="s">
        <v>1276</v>
      </c>
      <c r="AF1178" t="s">
        <v>1277</v>
      </c>
      <c r="AG1178" t="s">
        <v>1278</v>
      </c>
    </row>
    <row r="1179" spans="1:34" x14ac:dyDescent="0.25">
      <c r="A1179">
        <v>30309</v>
      </c>
      <c r="B1179" t="s">
        <v>246</v>
      </c>
      <c r="C1179" t="s">
        <v>1</v>
      </c>
      <c r="D1179" t="s">
        <v>782</v>
      </c>
      <c r="E1179" t="s">
        <v>1330</v>
      </c>
      <c r="F1179" t="s">
        <v>117</v>
      </c>
      <c r="G1179" t="s">
        <v>98</v>
      </c>
      <c r="H1179" s="2">
        <v>2000</v>
      </c>
      <c r="I1179" s="2">
        <v>2000</v>
      </c>
      <c r="J1179" s="2">
        <v>2021.6</v>
      </c>
      <c r="K1179">
        <v>0</v>
      </c>
      <c r="L1179">
        <v>0</v>
      </c>
      <c r="M1179">
        <v>0</v>
      </c>
      <c r="N1179" s="2">
        <v>2021.6</v>
      </c>
      <c r="P1179" s="1">
        <v>45628</v>
      </c>
      <c r="Q1179" s="1">
        <v>45621</v>
      </c>
      <c r="R1179" s="1">
        <v>45838</v>
      </c>
      <c r="S1179" s="1">
        <v>45838</v>
      </c>
      <c r="W1179" t="s">
        <v>155</v>
      </c>
      <c r="X1179" t="s">
        <v>191</v>
      </c>
      <c r="Z1179" t="s">
        <v>160</v>
      </c>
      <c r="AA1179">
        <v>2</v>
      </c>
      <c r="AB1179" t="s">
        <v>1037</v>
      </c>
      <c r="AC1179" t="s">
        <v>155</v>
      </c>
      <c r="AD1179" t="s">
        <v>162</v>
      </c>
      <c r="AE1179" t="s">
        <v>1276</v>
      </c>
      <c r="AF1179" t="s">
        <v>1277</v>
      </c>
      <c r="AG1179" t="s">
        <v>1278</v>
      </c>
    </row>
    <row r="1180" spans="1:34" x14ac:dyDescent="0.25">
      <c r="A1180">
        <v>30990</v>
      </c>
      <c r="B1180" t="s">
        <v>246</v>
      </c>
      <c r="C1180" t="s">
        <v>1</v>
      </c>
      <c r="D1180" t="s">
        <v>826</v>
      </c>
      <c r="E1180" t="s">
        <v>881</v>
      </c>
      <c r="F1180" t="s">
        <v>117</v>
      </c>
      <c r="G1180" t="s">
        <v>1381</v>
      </c>
      <c r="H1180" s="2">
        <v>6689.9</v>
      </c>
      <c r="I1180" s="2">
        <v>6689.9</v>
      </c>
      <c r="J1180" s="2">
        <v>6716.42</v>
      </c>
      <c r="K1180">
        <v>0</v>
      </c>
      <c r="L1180">
        <v>0</v>
      </c>
      <c r="M1180">
        <v>0</v>
      </c>
      <c r="N1180" s="2">
        <v>6716.42</v>
      </c>
      <c r="O1180">
        <v>0</v>
      </c>
      <c r="P1180" s="1">
        <v>45645</v>
      </c>
      <c r="Q1180" s="1">
        <v>45642</v>
      </c>
      <c r="R1180" s="1">
        <v>45838</v>
      </c>
      <c r="S1180" s="1">
        <v>45838</v>
      </c>
      <c r="W1180" t="s">
        <v>155</v>
      </c>
      <c r="X1180" t="s">
        <v>191</v>
      </c>
      <c r="Z1180" t="s">
        <v>160</v>
      </c>
      <c r="AA1180">
        <v>2</v>
      </c>
      <c r="AB1180" t="s">
        <v>161</v>
      </c>
      <c r="AC1180" t="s">
        <v>155</v>
      </c>
      <c r="AD1180" t="s">
        <v>162</v>
      </c>
      <c r="AE1180" t="s">
        <v>1276</v>
      </c>
      <c r="AF1180" t="s">
        <v>1277</v>
      </c>
      <c r="AG1180" t="s">
        <v>1278</v>
      </c>
    </row>
    <row r="1181" spans="1:34" x14ac:dyDescent="0.25">
      <c r="A1181">
        <v>30916</v>
      </c>
      <c r="B1181" t="s">
        <v>246</v>
      </c>
      <c r="C1181" t="s">
        <v>1</v>
      </c>
      <c r="D1181" t="s">
        <v>285</v>
      </c>
      <c r="E1181" t="s">
        <v>615</v>
      </c>
      <c r="F1181" t="s">
        <v>117</v>
      </c>
      <c r="G1181" t="s">
        <v>1381</v>
      </c>
      <c r="H1181" s="2">
        <v>2165.25</v>
      </c>
      <c r="I1181" s="2">
        <v>2165.25</v>
      </c>
      <c r="J1181" s="2">
        <v>2173.83</v>
      </c>
      <c r="K1181">
        <v>0</v>
      </c>
      <c r="L1181">
        <v>0</v>
      </c>
      <c r="M1181">
        <v>0</v>
      </c>
      <c r="N1181" s="2">
        <v>2173.83</v>
      </c>
      <c r="O1181">
        <v>0</v>
      </c>
      <c r="P1181" s="1">
        <v>45644</v>
      </c>
      <c r="Q1181" s="1">
        <v>45642</v>
      </c>
      <c r="R1181" s="1">
        <v>45838</v>
      </c>
      <c r="S1181" s="1">
        <v>45838</v>
      </c>
      <c r="W1181" t="s">
        <v>155</v>
      </c>
      <c r="X1181" t="s">
        <v>191</v>
      </c>
      <c r="Z1181" t="s">
        <v>160</v>
      </c>
      <c r="AA1181">
        <v>2</v>
      </c>
      <c r="AB1181" t="s">
        <v>161</v>
      </c>
      <c r="AC1181" t="s">
        <v>155</v>
      </c>
      <c r="AD1181" t="s">
        <v>162</v>
      </c>
      <c r="AE1181" t="s">
        <v>1276</v>
      </c>
      <c r="AF1181" t="s">
        <v>1277</v>
      </c>
      <c r="AG1181" t="s">
        <v>1278</v>
      </c>
    </row>
    <row r="1182" spans="1:34" x14ac:dyDescent="0.25">
      <c r="A1182">
        <v>19392</v>
      </c>
      <c r="B1182" t="s">
        <v>246</v>
      </c>
      <c r="C1182" t="s">
        <v>252</v>
      </c>
      <c r="D1182" t="s">
        <v>279</v>
      </c>
      <c r="E1182" t="s">
        <v>614</v>
      </c>
      <c r="F1182" t="s">
        <v>117</v>
      </c>
      <c r="G1182" t="s">
        <v>112</v>
      </c>
      <c r="H1182" s="2">
        <v>1080</v>
      </c>
      <c r="I1182" s="2">
        <v>1080</v>
      </c>
      <c r="J1182" s="2">
        <v>1157.3399999999999</v>
      </c>
      <c r="K1182">
        <v>0</v>
      </c>
      <c r="L1182">
        <v>0</v>
      </c>
      <c r="M1182">
        <v>0</v>
      </c>
      <c r="N1182" s="2">
        <v>1157.3399999999999</v>
      </c>
      <c r="P1182" s="1">
        <v>45205</v>
      </c>
      <c r="Q1182" s="1">
        <v>45197</v>
      </c>
      <c r="R1182" s="1">
        <v>45838</v>
      </c>
      <c r="S1182" s="1">
        <v>45838</v>
      </c>
      <c r="W1182" t="s">
        <v>155</v>
      </c>
      <c r="X1182" t="s">
        <v>191</v>
      </c>
      <c r="Z1182" t="s">
        <v>160</v>
      </c>
      <c r="AA1182">
        <v>2</v>
      </c>
      <c r="AB1182" t="s">
        <v>161</v>
      </c>
      <c r="AC1182" t="s">
        <v>155</v>
      </c>
      <c r="AD1182" t="s">
        <v>162</v>
      </c>
      <c r="AE1182" t="s">
        <v>1276</v>
      </c>
      <c r="AF1182" t="s">
        <v>1277</v>
      </c>
      <c r="AG1182" t="s">
        <v>1278</v>
      </c>
    </row>
    <row r="1183" spans="1:34" x14ac:dyDescent="0.25">
      <c r="A1183">
        <v>31014</v>
      </c>
      <c r="B1183" t="s">
        <v>246</v>
      </c>
      <c r="C1183" t="s">
        <v>1</v>
      </c>
      <c r="D1183" t="s">
        <v>831</v>
      </c>
      <c r="E1183" t="s">
        <v>954</v>
      </c>
      <c r="F1183" t="s">
        <v>117</v>
      </c>
      <c r="G1183" t="s">
        <v>1381</v>
      </c>
      <c r="H1183" s="2">
        <v>9341.39</v>
      </c>
      <c r="I1183" s="2">
        <v>9341.39</v>
      </c>
      <c r="J1183" s="2">
        <v>9378.41</v>
      </c>
      <c r="K1183">
        <v>0</v>
      </c>
      <c r="L1183">
        <v>0</v>
      </c>
      <c r="M1183">
        <v>0</v>
      </c>
      <c r="N1183" s="2">
        <v>9378.41</v>
      </c>
      <c r="O1183">
        <v>0</v>
      </c>
      <c r="P1183" s="1">
        <v>45645</v>
      </c>
      <c r="Q1183" s="1">
        <v>45643</v>
      </c>
      <c r="R1183" s="1">
        <v>45838</v>
      </c>
      <c r="S1183" s="1">
        <v>45838</v>
      </c>
      <c r="W1183" t="s">
        <v>155</v>
      </c>
      <c r="X1183" t="s">
        <v>191</v>
      </c>
      <c r="Z1183" t="s">
        <v>160</v>
      </c>
      <c r="AA1183">
        <v>2</v>
      </c>
      <c r="AB1183" t="s">
        <v>161</v>
      </c>
      <c r="AC1183" t="s">
        <v>155</v>
      </c>
      <c r="AD1183" t="s">
        <v>162</v>
      </c>
      <c r="AE1183" t="s">
        <v>1276</v>
      </c>
      <c r="AF1183" t="s">
        <v>1277</v>
      </c>
      <c r="AG1183" t="s">
        <v>1278</v>
      </c>
    </row>
    <row r="1184" spans="1:34" x14ac:dyDescent="0.25">
      <c r="A1184">
        <v>23829</v>
      </c>
      <c r="B1184" t="s">
        <v>246</v>
      </c>
      <c r="C1184" t="s">
        <v>1</v>
      </c>
      <c r="D1184" t="s">
        <v>824</v>
      </c>
      <c r="E1184" t="s">
        <v>955</v>
      </c>
      <c r="F1184" t="s">
        <v>117</v>
      </c>
      <c r="G1184" t="s">
        <v>94</v>
      </c>
      <c r="H1184" s="2">
        <v>5000</v>
      </c>
      <c r="I1184" s="2">
        <v>5000</v>
      </c>
      <c r="J1184" s="2">
        <v>5286.25</v>
      </c>
      <c r="K1184">
        <v>0</v>
      </c>
      <c r="L1184">
        <v>0</v>
      </c>
      <c r="M1184">
        <v>0</v>
      </c>
      <c r="N1184" s="2">
        <v>5286.25</v>
      </c>
      <c r="P1184" s="1">
        <v>45377</v>
      </c>
      <c r="Q1184" s="1">
        <v>45371</v>
      </c>
      <c r="R1184" s="1">
        <v>45838</v>
      </c>
      <c r="S1184" s="1">
        <v>45838</v>
      </c>
      <c r="W1184" t="s">
        <v>155</v>
      </c>
      <c r="X1184" t="s">
        <v>191</v>
      </c>
      <c r="Z1184" t="s">
        <v>160</v>
      </c>
      <c r="AA1184">
        <v>2</v>
      </c>
      <c r="AB1184" t="s">
        <v>161</v>
      </c>
      <c r="AC1184" t="s">
        <v>155</v>
      </c>
      <c r="AD1184" t="s">
        <v>162</v>
      </c>
      <c r="AE1184" t="s">
        <v>1276</v>
      </c>
      <c r="AF1184" t="s">
        <v>1277</v>
      </c>
      <c r="AG1184" t="s">
        <v>1278</v>
      </c>
    </row>
    <row r="1185" spans="1:33" x14ac:dyDescent="0.25">
      <c r="A1185">
        <v>31167</v>
      </c>
      <c r="B1185" t="s">
        <v>246</v>
      </c>
      <c r="C1185" t="s">
        <v>1</v>
      </c>
      <c r="D1185" t="s">
        <v>833</v>
      </c>
      <c r="E1185" t="s">
        <v>928</v>
      </c>
      <c r="F1185" t="s">
        <v>117</v>
      </c>
      <c r="G1185" t="s">
        <v>1381</v>
      </c>
      <c r="H1185" s="2">
        <v>6178.77</v>
      </c>
      <c r="I1185" s="2">
        <v>6178.78</v>
      </c>
      <c r="J1185" s="2">
        <v>6203.27</v>
      </c>
      <c r="K1185">
        <v>0</v>
      </c>
      <c r="L1185">
        <v>0</v>
      </c>
      <c r="M1185">
        <v>0</v>
      </c>
      <c r="N1185" s="2">
        <v>6203.27</v>
      </c>
      <c r="O1185">
        <v>0</v>
      </c>
      <c r="P1185" s="1">
        <v>45649</v>
      </c>
      <c r="Q1185" s="1">
        <v>45640</v>
      </c>
      <c r="R1185" s="1">
        <v>45838</v>
      </c>
      <c r="S1185" s="1">
        <v>45838</v>
      </c>
      <c r="W1185" t="s">
        <v>155</v>
      </c>
      <c r="X1185" t="s">
        <v>191</v>
      </c>
      <c r="Z1185" t="s">
        <v>160</v>
      </c>
      <c r="AA1185">
        <v>2</v>
      </c>
      <c r="AB1185" t="s">
        <v>161</v>
      </c>
      <c r="AC1185" t="s">
        <v>155</v>
      </c>
      <c r="AD1185" t="s">
        <v>162</v>
      </c>
      <c r="AE1185" t="s">
        <v>1276</v>
      </c>
      <c r="AF1185" t="s">
        <v>1277</v>
      </c>
      <c r="AG1185" t="s">
        <v>1278</v>
      </c>
    </row>
    <row r="1186" spans="1:33" x14ac:dyDescent="0.25">
      <c r="A1186">
        <v>30957</v>
      </c>
      <c r="B1186" t="s">
        <v>246</v>
      </c>
      <c r="C1186" t="s">
        <v>252</v>
      </c>
      <c r="D1186" t="s">
        <v>724</v>
      </c>
      <c r="E1186" t="s">
        <v>953</v>
      </c>
      <c r="F1186" t="s">
        <v>117</v>
      </c>
      <c r="G1186" t="s">
        <v>1381</v>
      </c>
      <c r="H1186" s="2">
        <v>2015.85</v>
      </c>
      <c r="I1186" s="2">
        <v>2015.85</v>
      </c>
      <c r="J1186" s="2">
        <v>2023.84</v>
      </c>
      <c r="K1186">
        <v>0</v>
      </c>
      <c r="L1186">
        <v>0</v>
      </c>
      <c r="M1186">
        <v>0</v>
      </c>
      <c r="N1186" s="2">
        <v>2023.84</v>
      </c>
      <c r="O1186">
        <v>0</v>
      </c>
      <c r="P1186" s="1">
        <v>45645</v>
      </c>
      <c r="Q1186" s="1">
        <v>45642</v>
      </c>
      <c r="R1186" s="1">
        <v>45838</v>
      </c>
      <c r="S1186" s="1">
        <v>45838</v>
      </c>
      <c r="W1186" t="s">
        <v>155</v>
      </c>
      <c r="X1186" t="s">
        <v>191</v>
      </c>
      <c r="Z1186" t="s">
        <v>160</v>
      </c>
      <c r="AA1186">
        <v>2</v>
      </c>
      <c r="AB1186" t="s">
        <v>161</v>
      </c>
      <c r="AC1186" t="s">
        <v>155</v>
      </c>
      <c r="AD1186" t="s">
        <v>162</v>
      </c>
      <c r="AE1186" t="s">
        <v>1276</v>
      </c>
      <c r="AF1186" t="s">
        <v>1277</v>
      </c>
      <c r="AG1186" t="s">
        <v>1278</v>
      </c>
    </row>
    <row r="1187" spans="1:33" x14ac:dyDescent="0.25">
      <c r="A1187">
        <v>23268</v>
      </c>
      <c r="B1187" t="s">
        <v>246</v>
      </c>
      <c r="C1187" t="s">
        <v>252</v>
      </c>
      <c r="D1187" t="s">
        <v>742</v>
      </c>
      <c r="E1187" t="s">
        <v>926</v>
      </c>
      <c r="F1187" t="s">
        <v>117</v>
      </c>
      <c r="G1187" t="s">
        <v>104</v>
      </c>
      <c r="H1187" s="2">
        <v>2300</v>
      </c>
      <c r="I1187" s="2">
        <v>2300</v>
      </c>
      <c r="J1187" s="2">
        <v>2438.2399999999998</v>
      </c>
      <c r="K1187">
        <v>0</v>
      </c>
      <c r="L1187">
        <v>0</v>
      </c>
      <c r="M1187">
        <v>0</v>
      </c>
      <c r="N1187" s="2">
        <v>2438.2399999999998</v>
      </c>
      <c r="P1187" s="1">
        <v>45345</v>
      </c>
      <c r="Q1187" s="1">
        <v>45331</v>
      </c>
      <c r="R1187" s="1">
        <v>45838</v>
      </c>
      <c r="S1187" s="1">
        <v>45838</v>
      </c>
      <c r="W1187" t="s">
        <v>155</v>
      </c>
      <c r="X1187" t="s">
        <v>191</v>
      </c>
      <c r="Z1187" t="s">
        <v>160</v>
      </c>
      <c r="AA1187">
        <v>2</v>
      </c>
      <c r="AB1187" t="s">
        <v>161</v>
      </c>
      <c r="AC1187" t="s">
        <v>155</v>
      </c>
      <c r="AD1187" t="s">
        <v>162</v>
      </c>
      <c r="AE1187" t="s">
        <v>1276</v>
      </c>
      <c r="AF1187" t="s">
        <v>1277</v>
      </c>
      <c r="AG1187" t="s">
        <v>1278</v>
      </c>
    </row>
    <row r="1188" spans="1:33" x14ac:dyDescent="0.25">
      <c r="A1188">
        <v>24188</v>
      </c>
      <c r="B1188" t="s">
        <v>246</v>
      </c>
      <c r="C1188" t="s">
        <v>1</v>
      </c>
      <c r="D1188" t="s">
        <v>775</v>
      </c>
      <c r="E1188" t="s">
        <v>966</v>
      </c>
      <c r="F1188" t="s">
        <v>117</v>
      </c>
      <c r="G1188" t="s">
        <v>89</v>
      </c>
      <c r="H1188" s="2">
        <v>50000</v>
      </c>
      <c r="I1188" s="2">
        <v>50000</v>
      </c>
      <c r="J1188" s="2">
        <v>52862.54</v>
      </c>
      <c r="K1188">
        <v>0</v>
      </c>
      <c r="L1188">
        <v>0</v>
      </c>
      <c r="M1188">
        <v>0</v>
      </c>
      <c r="N1188" s="2">
        <v>52862.54</v>
      </c>
      <c r="P1188" s="1">
        <v>45383</v>
      </c>
      <c r="Q1188" s="1">
        <v>45381</v>
      </c>
      <c r="R1188" s="1">
        <v>45838</v>
      </c>
      <c r="S1188" s="1">
        <v>45838</v>
      </c>
      <c r="W1188" t="s">
        <v>155</v>
      </c>
      <c r="X1188" t="s">
        <v>191</v>
      </c>
      <c r="Z1188" t="s">
        <v>160</v>
      </c>
      <c r="AA1188">
        <v>2</v>
      </c>
      <c r="AB1188" t="s">
        <v>161</v>
      </c>
      <c r="AC1188" t="s">
        <v>155</v>
      </c>
      <c r="AD1188" t="s">
        <v>162</v>
      </c>
      <c r="AE1188" t="s">
        <v>1276</v>
      </c>
      <c r="AF1188" t="s">
        <v>1277</v>
      </c>
      <c r="AG1188" t="s">
        <v>1278</v>
      </c>
    </row>
    <row r="1189" spans="1:33" x14ac:dyDescent="0.25">
      <c r="A1189">
        <v>30718</v>
      </c>
      <c r="B1189" t="s">
        <v>246</v>
      </c>
      <c r="C1189" t="s">
        <v>1</v>
      </c>
      <c r="D1189" t="s">
        <v>818</v>
      </c>
      <c r="E1189" t="s">
        <v>958</v>
      </c>
      <c r="F1189" t="s">
        <v>117</v>
      </c>
      <c r="G1189" t="s">
        <v>1381</v>
      </c>
      <c r="H1189" s="2">
        <v>2035.17</v>
      </c>
      <c r="I1189" s="2">
        <v>2035.18</v>
      </c>
      <c r="J1189" s="2">
        <v>2043.24</v>
      </c>
      <c r="K1189">
        <v>0</v>
      </c>
      <c r="L1189">
        <v>0</v>
      </c>
      <c r="M1189">
        <v>0</v>
      </c>
      <c r="N1189" s="2">
        <v>2043.24</v>
      </c>
      <c r="O1189">
        <v>0</v>
      </c>
      <c r="P1189" s="1">
        <v>45644</v>
      </c>
      <c r="Q1189" s="1">
        <v>45644</v>
      </c>
      <c r="R1189" s="1">
        <v>45838</v>
      </c>
      <c r="S1189" s="1">
        <v>45838</v>
      </c>
      <c r="W1189" t="s">
        <v>155</v>
      </c>
      <c r="X1189" t="s">
        <v>191</v>
      </c>
      <c r="Z1189" t="s">
        <v>160</v>
      </c>
      <c r="AA1189">
        <v>2</v>
      </c>
      <c r="AB1189" t="s">
        <v>161</v>
      </c>
      <c r="AC1189" t="s">
        <v>155</v>
      </c>
      <c r="AD1189" t="s">
        <v>162</v>
      </c>
      <c r="AE1189" t="s">
        <v>1276</v>
      </c>
      <c r="AF1189" t="s">
        <v>1277</v>
      </c>
      <c r="AG1189" t="s">
        <v>1278</v>
      </c>
    </row>
    <row r="1190" spans="1:33" x14ac:dyDescent="0.25">
      <c r="A1190">
        <v>24083</v>
      </c>
      <c r="B1190" t="s">
        <v>246</v>
      </c>
      <c r="C1190" t="s">
        <v>1</v>
      </c>
      <c r="D1190" t="s">
        <v>818</v>
      </c>
      <c r="E1190" t="s">
        <v>958</v>
      </c>
      <c r="F1190" t="s">
        <v>117</v>
      </c>
      <c r="G1190" t="s">
        <v>103</v>
      </c>
      <c r="H1190" s="2">
        <v>5000</v>
      </c>
      <c r="I1190" s="2">
        <v>5000</v>
      </c>
      <c r="J1190" s="2">
        <v>5286.25</v>
      </c>
      <c r="K1190">
        <v>0</v>
      </c>
      <c r="L1190">
        <v>0</v>
      </c>
      <c r="M1190">
        <v>0</v>
      </c>
      <c r="N1190" s="2">
        <v>5286.25</v>
      </c>
      <c r="P1190" s="1">
        <v>45385</v>
      </c>
      <c r="Q1190" s="1">
        <v>45373</v>
      </c>
      <c r="R1190" s="1">
        <v>45838</v>
      </c>
      <c r="S1190" s="1">
        <v>45838</v>
      </c>
      <c r="W1190" t="s">
        <v>155</v>
      </c>
      <c r="X1190" t="s">
        <v>191</v>
      </c>
      <c r="Z1190" t="s">
        <v>160</v>
      </c>
      <c r="AA1190">
        <v>2</v>
      </c>
      <c r="AB1190" t="s">
        <v>161</v>
      </c>
      <c r="AC1190" t="s">
        <v>155</v>
      </c>
      <c r="AD1190" t="s">
        <v>162</v>
      </c>
      <c r="AE1190" t="s">
        <v>1276</v>
      </c>
      <c r="AF1190" t="s">
        <v>1277</v>
      </c>
      <c r="AG1190" t="s">
        <v>1278</v>
      </c>
    </row>
    <row r="1191" spans="1:33" x14ac:dyDescent="0.25">
      <c r="A1191">
        <v>24207</v>
      </c>
      <c r="B1191" t="s">
        <v>246</v>
      </c>
      <c r="C1191" t="s">
        <v>1</v>
      </c>
      <c r="D1191" t="s">
        <v>775</v>
      </c>
      <c r="E1191" t="s">
        <v>966</v>
      </c>
      <c r="F1191" t="s">
        <v>117</v>
      </c>
      <c r="G1191" t="s">
        <v>103</v>
      </c>
      <c r="H1191" s="2">
        <v>5000</v>
      </c>
      <c r="I1191" s="2">
        <v>5000</v>
      </c>
      <c r="J1191" s="2">
        <v>5286.25</v>
      </c>
      <c r="K1191">
        <v>0</v>
      </c>
      <c r="L1191">
        <v>0</v>
      </c>
      <c r="M1191">
        <v>0</v>
      </c>
      <c r="N1191" s="2">
        <v>5286.25</v>
      </c>
      <c r="P1191" s="1">
        <v>45383</v>
      </c>
      <c r="Q1191" s="1">
        <v>45381</v>
      </c>
      <c r="R1191" s="1">
        <v>45838</v>
      </c>
      <c r="S1191" s="1">
        <v>45838</v>
      </c>
      <c r="W1191" t="s">
        <v>155</v>
      </c>
      <c r="X1191" t="s">
        <v>191</v>
      </c>
      <c r="Z1191" t="s">
        <v>160</v>
      </c>
      <c r="AA1191">
        <v>2</v>
      </c>
      <c r="AB1191" t="s">
        <v>161</v>
      </c>
      <c r="AC1191" t="s">
        <v>155</v>
      </c>
      <c r="AD1191" t="s">
        <v>162</v>
      </c>
      <c r="AE1191" t="s">
        <v>1276</v>
      </c>
      <c r="AF1191" t="s">
        <v>1277</v>
      </c>
      <c r="AG1191" t="s">
        <v>1278</v>
      </c>
    </row>
    <row r="1192" spans="1:33" x14ac:dyDescent="0.25">
      <c r="A1192">
        <v>24455</v>
      </c>
      <c r="B1192" t="s">
        <v>246</v>
      </c>
      <c r="C1192" t="s">
        <v>1</v>
      </c>
      <c r="D1192" t="s">
        <v>811</v>
      </c>
      <c r="E1192" t="s">
        <v>1352</v>
      </c>
      <c r="F1192" t="s">
        <v>117</v>
      </c>
      <c r="G1192" t="s">
        <v>105</v>
      </c>
      <c r="H1192" s="2">
        <v>4500</v>
      </c>
      <c r="I1192" s="2">
        <v>4500</v>
      </c>
      <c r="J1192" s="2">
        <v>4751.38</v>
      </c>
      <c r="K1192">
        <v>0</v>
      </c>
      <c r="L1192">
        <v>0</v>
      </c>
      <c r="M1192">
        <v>0</v>
      </c>
      <c r="N1192" s="2">
        <v>4751.38</v>
      </c>
      <c r="P1192" s="1">
        <v>45400</v>
      </c>
      <c r="Q1192" s="1">
        <v>45397</v>
      </c>
      <c r="R1192" s="1">
        <v>45838</v>
      </c>
      <c r="S1192" s="1">
        <v>45838</v>
      </c>
      <c r="W1192" t="s">
        <v>155</v>
      </c>
      <c r="X1192" t="s">
        <v>191</v>
      </c>
      <c r="Z1192" t="s">
        <v>160</v>
      </c>
      <c r="AA1192">
        <v>2</v>
      </c>
      <c r="AB1192" t="s">
        <v>1037</v>
      </c>
      <c r="AC1192" t="s">
        <v>155</v>
      </c>
      <c r="AD1192" t="s">
        <v>162</v>
      </c>
      <c r="AE1192" t="s">
        <v>1276</v>
      </c>
      <c r="AF1192" t="s">
        <v>1277</v>
      </c>
      <c r="AG1192" t="s">
        <v>1278</v>
      </c>
    </row>
    <row r="1193" spans="1:33" x14ac:dyDescent="0.25">
      <c r="A1193">
        <v>30767</v>
      </c>
      <c r="B1193" t="s">
        <v>246</v>
      </c>
      <c r="C1193" t="s">
        <v>1</v>
      </c>
      <c r="D1193" t="s">
        <v>811</v>
      </c>
      <c r="E1193" t="s">
        <v>1352</v>
      </c>
      <c r="F1193" t="s">
        <v>117</v>
      </c>
      <c r="G1193" t="s">
        <v>1381</v>
      </c>
      <c r="H1193" s="2">
        <v>8527.7900000000009</v>
      </c>
      <c r="I1193" s="2">
        <v>8527.7900000000009</v>
      </c>
      <c r="J1193" s="2">
        <v>8561.59</v>
      </c>
      <c r="K1193">
        <v>0</v>
      </c>
      <c r="L1193">
        <v>0</v>
      </c>
      <c r="M1193">
        <v>0</v>
      </c>
      <c r="N1193" s="2">
        <v>8561.59</v>
      </c>
      <c r="O1193">
        <v>0</v>
      </c>
      <c r="P1193" s="1">
        <v>45644</v>
      </c>
      <c r="Q1193" s="1">
        <v>45638</v>
      </c>
      <c r="R1193" s="1">
        <v>45838</v>
      </c>
      <c r="S1193" s="1">
        <v>45838</v>
      </c>
      <c r="W1193" t="s">
        <v>155</v>
      </c>
      <c r="X1193" t="s">
        <v>191</v>
      </c>
      <c r="Z1193" t="s">
        <v>160</v>
      </c>
      <c r="AA1193">
        <v>2</v>
      </c>
      <c r="AB1193" t="s">
        <v>1037</v>
      </c>
      <c r="AC1193" t="s">
        <v>155</v>
      </c>
      <c r="AD1193" t="s">
        <v>162</v>
      </c>
      <c r="AE1193" t="s">
        <v>1276</v>
      </c>
      <c r="AF1193" t="s">
        <v>1277</v>
      </c>
      <c r="AG1193" t="s">
        <v>1278</v>
      </c>
    </row>
    <row r="1194" spans="1:33" x14ac:dyDescent="0.25">
      <c r="A1194">
        <v>30742</v>
      </c>
      <c r="B1194" t="s">
        <v>246</v>
      </c>
      <c r="C1194" t="s">
        <v>1</v>
      </c>
      <c r="D1194" t="s">
        <v>198</v>
      </c>
      <c r="E1194" t="s">
        <v>965</v>
      </c>
      <c r="F1194" t="s">
        <v>117</v>
      </c>
      <c r="G1194" t="s">
        <v>1381</v>
      </c>
      <c r="H1194" s="2">
        <v>5386.49</v>
      </c>
      <c r="I1194" s="2">
        <v>5386.49</v>
      </c>
      <c r="J1194" s="2">
        <v>5407.84</v>
      </c>
      <c r="K1194">
        <v>0</v>
      </c>
      <c r="L1194">
        <v>0</v>
      </c>
      <c r="M1194">
        <v>0</v>
      </c>
      <c r="N1194" s="2">
        <v>5407.84</v>
      </c>
      <c r="O1194">
        <v>0</v>
      </c>
      <c r="P1194" s="1">
        <v>45644</v>
      </c>
      <c r="Q1194" s="1">
        <v>45642</v>
      </c>
      <c r="R1194" s="1">
        <v>45838</v>
      </c>
      <c r="S1194" s="1">
        <v>45838</v>
      </c>
      <c r="W1194" t="s">
        <v>155</v>
      </c>
      <c r="X1194" t="s">
        <v>191</v>
      </c>
      <c r="Z1194" t="s">
        <v>160</v>
      </c>
      <c r="AA1194">
        <v>2</v>
      </c>
      <c r="AB1194" t="s">
        <v>161</v>
      </c>
      <c r="AC1194" t="s">
        <v>155</v>
      </c>
      <c r="AD1194" t="s">
        <v>162</v>
      </c>
      <c r="AE1194" t="s">
        <v>1276</v>
      </c>
      <c r="AF1194" t="s">
        <v>1277</v>
      </c>
      <c r="AG1194" t="s">
        <v>1278</v>
      </c>
    </row>
    <row r="1195" spans="1:33" x14ac:dyDescent="0.25">
      <c r="A1195">
        <v>25525</v>
      </c>
      <c r="B1195" t="s">
        <v>246</v>
      </c>
      <c r="C1195" t="s">
        <v>1</v>
      </c>
      <c r="D1195" t="s">
        <v>286</v>
      </c>
      <c r="E1195" t="s">
        <v>616</v>
      </c>
      <c r="F1195" t="s">
        <v>117</v>
      </c>
      <c r="G1195" t="s">
        <v>106</v>
      </c>
      <c r="H1195" s="2">
        <v>5200</v>
      </c>
      <c r="I1195" s="2">
        <v>5200</v>
      </c>
      <c r="J1195" s="2">
        <v>5572.38</v>
      </c>
      <c r="K1195">
        <v>0</v>
      </c>
      <c r="L1195">
        <v>0</v>
      </c>
      <c r="M1195">
        <v>0</v>
      </c>
      <c r="N1195" s="2">
        <v>5572.38</v>
      </c>
      <c r="P1195" s="1">
        <v>45484</v>
      </c>
      <c r="Q1195" s="1">
        <v>45186</v>
      </c>
      <c r="R1195" s="1">
        <v>45838</v>
      </c>
      <c r="S1195" s="1">
        <v>45838</v>
      </c>
      <c r="W1195" t="s">
        <v>155</v>
      </c>
      <c r="X1195" t="s">
        <v>191</v>
      </c>
      <c r="Z1195" t="s">
        <v>160</v>
      </c>
      <c r="AA1195">
        <v>2</v>
      </c>
      <c r="AB1195" t="s">
        <v>161</v>
      </c>
      <c r="AC1195" t="s">
        <v>155</v>
      </c>
      <c r="AD1195" t="s">
        <v>162</v>
      </c>
      <c r="AE1195" t="s">
        <v>1276</v>
      </c>
      <c r="AF1195" t="s">
        <v>1277</v>
      </c>
      <c r="AG1195" t="s">
        <v>1278</v>
      </c>
    </row>
    <row r="1196" spans="1:33" x14ac:dyDescent="0.25">
      <c r="A1196">
        <v>30946</v>
      </c>
      <c r="B1196" t="s">
        <v>246</v>
      </c>
      <c r="C1196" t="s">
        <v>252</v>
      </c>
      <c r="D1196" t="s">
        <v>258</v>
      </c>
      <c r="E1196" t="s">
        <v>422</v>
      </c>
      <c r="F1196" t="s">
        <v>117</v>
      </c>
      <c r="G1196" t="s">
        <v>1381</v>
      </c>
      <c r="H1196" s="2">
        <v>3647.97</v>
      </c>
      <c r="I1196" s="2">
        <v>3647.97</v>
      </c>
      <c r="J1196" s="2">
        <v>3662.43</v>
      </c>
      <c r="K1196">
        <v>0</v>
      </c>
      <c r="L1196">
        <v>0</v>
      </c>
      <c r="M1196">
        <v>0</v>
      </c>
      <c r="N1196" s="2">
        <v>3662.43</v>
      </c>
      <c r="O1196">
        <v>0</v>
      </c>
      <c r="P1196" s="1">
        <v>45645</v>
      </c>
      <c r="Q1196" s="1">
        <v>45642</v>
      </c>
      <c r="R1196" s="1">
        <v>45838</v>
      </c>
      <c r="S1196" s="1">
        <v>45838</v>
      </c>
      <c r="W1196" t="s">
        <v>155</v>
      </c>
      <c r="X1196" t="s">
        <v>191</v>
      </c>
      <c r="Z1196" t="s">
        <v>160</v>
      </c>
      <c r="AA1196">
        <v>2</v>
      </c>
      <c r="AB1196" t="s">
        <v>161</v>
      </c>
      <c r="AC1196" t="s">
        <v>155</v>
      </c>
      <c r="AD1196" t="s">
        <v>162</v>
      </c>
      <c r="AE1196" t="s">
        <v>1276</v>
      </c>
      <c r="AF1196" t="s">
        <v>1277</v>
      </c>
      <c r="AG1196" t="s">
        <v>1278</v>
      </c>
    </row>
    <row r="1197" spans="1:33" x14ac:dyDescent="0.25">
      <c r="A1197">
        <v>17182</v>
      </c>
      <c r="B1197" t="s">
        <v>246</v>
      </c>
      <c r="C1197" t="s">
        <v>1</v>
      </c>
      <c r="D1197" t="s">
        <v>204</v>
      </c>
      <c r="E1197" t="s">
        <v>411</v>
      </c>
      <c r="F1197" t="s">
        <v>117</v>
      </c>
      <c r="G1197" t="s">
        <v>111</v>
      </c>
      <c r="H1197" s="2">
        <v>4000</v>
      </c>
      <c r="I1197" s="2">
        <v>4000</v>
      </c>
      <c r="J1197" s="2">
        <v>4321.3999999999996</v>
      </c>
      <c r="K1197">
        <v>0</v>
      </c>
      <c r="L1197">
        <v>0</v>
      </c>
      <c r="M1197">
        <v>0</v>
      </c>
      <c r="N1197" s="2">
        <v>4321.3999999999996</v>
      </c>
      <c r="P1197" s="1">
        <v>45140</v>
      </c>
      <c r="Q1197" s="1">
        <v>45129</v>
      </c>
      <c r="R1197" s="1">
        <v>45838</v>
      </c>
      <c r="S1197" s="1">
        <v>45838</v>
      </c>
      <c r="W1197" t="s">
        <v>155</v>
      </c>
      <c r="X1197" t="s">
        <v>191</v>
      </c>
      <c r="Z1197" t="s">
        <v>160</v>
      </c>
      <c r="AA1197">
        <v>2</v>
      </c>
      <c r="AB1197" t="s">
        <v>161</v>
      </c>
      <c r="AC1197" t="s">
        <v>155</v>
      </c>
      <c r="AD1197" t="s">
        <v>162</v>
      </c>
      <c r="AE1197" t="s">
        <v>1276</v>
      </c>
      <c r="AF1197" t="s">
        <v>1277</v>
      </c>
      <c r="AG1197" t="s">
        <v>1278</v>
      </c>
    </row>
    <row r="1198" spans="1:33" x14ac:dyDescent="0.25">
      <c r="A1198">
        <v>31044</v>
      </c>
      <c r="B1198" t="s">
        <v>246</v>
      </c>
      <c r="C1198" t="s">
        <v>1</v>
      </c>
      <c r="D1198" t="s">
        <v>204</v>
      </c>
      <c r="E1198" t="s">
        <v>411</v>
      </c>
      <c r="F1198" t="s">
        <v>117</v>
      </c>
      <c r="G1198" t="s">
        <v>1381</v>
      </c>
      <c r="H1198" s="2">
        <v>6576.01</v>
      </c>
      <c r="I1198" s="2">
        <v>6576.01</v>
      </c>
      <c r="J1198" s="2">
        <v>6602.07</v>
      </c>
      <c r="K1198">
        <v>0</v>
      </c>
      <c r="L1198">
        <v>0</v>
      </c>
      <c r="M1198">
        <v>0</v>
      </c>
      <c r="N1198" s="2">
        <v>6602.07</v>
      </c>
      <c r="O1198">
        <v>0</v>
      </c>
      <c r="P1198" s="1">
        <v>45646</v>
      </c>
      <c r="Q1198" s="1">
        <v>45632</v>
      </c>
      <c r="R1198" s="1">
        <v>45838</v>
      </c>
      <c r="S1198" s="1">
        <v>45838</v>
      </c>
      <c r="W1198" t="s">
        <v>155</v>
      </c>
      <c r="X1198" t="s">
        <v>191</v>
      </c>
      <c r="Z1198" t="s">
        <v>160</v>
      </c>
      <c r="AA1198">
        <v>2</v>
      </c>
      <c r="AB1198" t="s">
        <v>161</v>
      </c>
      <c r="AC1198" t="s">
        <v>155</v>
      </c>
      <c r="AD1198" t="s">
        <v>162</v>
      </c>
      <c r="AE1198" t="s">
        <v>1276</v>
      </c>
      <c r="AF1198" t="s">
        <v>1277</v>
      </c>
      <c r="AG1198" t="s">
        <v>1278</v>
      </c>
    </row>
    <row r="1199" spans="1:33" x14ac:dyDescent="0.25">
      <c r="A1199">
        <v>30929</v>
      </c>
      <c r="B1199" t="s">
        <v>246</v>
      </c>
      <c r="C1199" t="s">
        <v>1</v>
      </c>
      <c r="D1199" t="s">
        <v>284</v>
      </c>
      <c r="E1199" t="s">
        <v>367</v>
      </c>
      <c r="F1199" t="s">
        <v>117</v>
      </c>
      <c r="G1199" t="s">
        <v>1381</v>
      </c>
      <c r="H1199" s="2">
        <v>4042.26</v>
      </c>
      <c r="I1199" s="2">
        <v>4042.26</v>
      </c>
      <c r="J1199" s="2">
        <v>4058.28</v>
      </c>
      <c r="K1199">
        <v>0</v>
      </c>
      <c r="L1199">
        <v>0</v>
      </c>
      <c r="M1199">
        <v>0</v>
      </c>
      <c r="N1199" s="2">
        <v>4058.28</v>
      </c>
      <c r="O1199">
        <v>0</v>
      </c>
      <c r="P1199" s="1">
        <v>45644</v>
      </c>
      <c r="Q1199" s="1">
        <v>45643</v>
      </c>
      <c r="R1199" s="1">
        <v>45838</v>
      </c>
      <c r="S1199" s="1">
        <v>45838</v>
      </c>
      <c r="W1199" t="s">
        <v>155</v>
      </c>
      <c r="X1199" t="s">
        <v>191</v>
      </c>
      <c r="Z1199" t="s">
        <v>160</v>
      </c>
      <c r="AA1199">
        <v>2</v>
      </c>
      <c r="AB1199" t="s">
        <v>161</v>
      </c>
      <c r="AC1199" t="s">
        <v>155</v>
      </c>
      <c r="AD1199" t="s">
        <v>162</v>
      </c>
      <c r="AE1199" t="s">
        <v>1276</v>
      </c>
      <c r="AF1199" t="s">
        <v>1277</v>
      </c>
      <c r="AG1199" t="s">
        <v>1278</v>
      </c>
    </row>
    <row r="1200" spans="1:33" x14ac:dyDescent="0.25">
      <c r="A1200">
        <v>16754</v>
      </c>
      <c r="B1200" t="s">
        <v>246</v>
      </c>
      <c r="C1200" t="s">
        <v>1</v>
      </c>
      <c r="D1200" t="s">
        <v>284</v>
      </c>
      <c r="E1200" t="s">
        <v>367</v>
      </c>
      <c r="F1200" t="s">
        <v>117</v>
      </c>
      <c r="G1200" t="s">
        <v>112</v>
      </c>
      <c r="H1200" s="2">
        <v>1000</v>
      </c>
      <c r="I1200" s="2">
        <v>1000</v>
      </c>
      <c r="J1200" s="2">
        <v>1086.74</v>
      </c>
      <c r="K1200">
        <v>0</v>
      </c>
      <c r="L1200">
        <v>0</v>
      </c>
      <c r="M1200">
        <v>0</v>
      </c>
      <c r="N1200" s="2">
        <v>1086.74</v>
      </c>
      <c r="P1200" s="1">
        <v>45110</v>
      </c>
      <c r="Q1200" s="1">
        <v>45094</v>
      </c>
      <c r="R1200" s="1">
        <v>45838</v>
      </c>
      <c r="S1200" s="1">
        <v>45838</v>
      </c>
      <c r="W1200" t="s">
        <v>155</v>
      </c>
      <c r="X1200" t="s">
        <v>191</v>
      </c>
      <c r="Z1200" t="s">
        <v>160</v>
      </c>
      <c r="AA1200">
        <v>2</v>
      </c>
      <c r="AB1200" t="s">
        <v>161</v>
      </c>
      <c r="AC1200" t="s">
        <v>155</v>
      </c>
      <c r="AD1200" t="s">
        <v>162</v>
      </c>
      <c r="AE1200" t="s">
        <v>1276</v>
      </c>
      <c r="AF1200" t="s">
        <v>1277</v>
      </c>
      <c r="AG1200" t="s">
        <v>1278</v>
      </c>
    </row>
    <row r="1201" spans="1:33" x14ac:dyDescent="0.25">
      <c r="A1201">
        <v>31062</v>
      </c>
      <c r="B1201" t="s">
        <v>246</v>
      </c>
      <c r="C1201" t="s">
        <v>1</v>
      </c>
      <c r="D1201" t="s">
        <v>199</v>
      </c>
      <c r="E1201" t="s">
        <v>292</v>
      </c>
      <c r="F1201" t="s">
        <v>117</v>
      </c>
      <c r="G1201" t="s">
        <v>1381</v>
      </c>
      <c r="H1201" s="2">
        <v>6683.44</v>
      </c>
      <c r="I1201" s="2">
        <v>6683.44</v>
      </c>
      <c r="J1201" s="2">
        <v>6709.94</v>
      </c>
      <c r="K1201">
        <v>0</v>
      </c>
      <c r="L1201">
        <v>0</v>
      </c>
      <c r="M1201">
        <v>0</v>
      </c>
      <c r="N1201" s="2">
        <v>6709.94</v>
      </c>
      <c r="O1201">
        <v>0</v>
      </c>
      <c r="P1201" s="1">
        <v>45646</v>
      </c>
      <c r="Q1201" s="1">
        <v>45644</v>
      </c>
      <c r="R1201" s="1">
        <v>45838</v>
      </c>
      <c r="S1201" s="1">
        <v>45838</v>
      </c>
      <c r="W1201" t="s">
        <v>155</v>
      </c>
      <c r="X1201" t="s">
        <v>191</v>
      </c>
      <c r="Z1201" t="s">
        <v>160</v>
      </c>
      <c r="AA1201">
        <v>2</v>
      </c>
      <c r="AB1201" t="s">
        <v>161</v>
      </c>
      <c r="AC1201" t="s">
        <v>155</v>
      </c>
      <c r="AD1201" t="s">
        <v>162</v>
      </c>
      <c r="AE1201" t="s">
        <v>1276</v>
      </c>
      <c r="AF1201" t="s">
        <v>1277</v>
      </c>
      <c r="AG1201" t="s">
        <v>1278</v>
      </c>
    </row>
    <row r="1202" spans="1:33" x14ac:dyDescent="0.25">
      <c r="A1202">
        <v>16039</v>
      </c>
      <c r="B1202" t="s">
        <v>246</v>
      </c>
      <c r="C1202" t="s">
        <v>1</v>
      </c>
      <c r="D1202" t="s">
        <v>202</v>
      </c>
      <c r="E1202" t="s">
        <v>294</v>
      </c>
      <c r="F1202" t="s">
        <v>117</v>
      </c>
      <c r="G1202" t="s">
        <v>214</v>
      </c>
      <c r="H1202" s="2">
        <v>1500</v>
      </c>
      <c r="I1202" s="2">
        <v>1500</v>
      </c>
      <c r="J1202" s="2">
        <v>1632.45</v>
      </c>
      <c r="K1202">
        <v>0</v>
      </c>
      <c r="L1202">
        <v>0</v>
      </c>
      <c r="M1202">
        <v>0</v>
      </c>
      <c r="N1202" s="2">
        <v>1632.45</v>
      </c>
      <c r="P1202" s="1">
        <v>45057</v>
      </c>
      <c r="Q1202" s="1">
        <v>45052</v>
      </c>
      <c r="R1202" s="1">
        <v>45838</v>
      </c>
      <c r="S1202" s="1">
        <v>45838</v>
      </c>
      <c r="W1202" t="s">
        <v>155</v>
      </c>
      <c r="X1202" t="s">
        <v>191</v>
      </c>
      <c r="Z1202" t="s">
        <v>160</v>
      </c>
      <c r="AA1202">
        <v>2</v>
      </c>
      <c r="AB1202" t="s">
        <v>161</v>
      </c>
      <c r="AC1202" t="s">
        <v>155</v>
      </c>
      <c r="AD1202" t="s">
        <v>162</v>
      </c>
      <c r="AE1202" t="s">
        <v>1276</v>
      </c>
      <c r="AF1202" t="s">
        <v>1277</v>
      </c>
      <c r="AG1202" t="s">
        <v>1278</v>
      </c>
    </row>
    <row r="1203" spans="1:33" x14ac:dyDescent="0.25">
      <c r="A1203">
        <v>31184</v>
      </c>
      <c r="B1203" t="s">
        <v>246</v>
      </c>
      <c r="C1203" t="s">
        <v>1</v>
      </c>
      <c r="D1203" t="s">
        <v>249</v>
      </c>
      <c r="E1203" t="s">
        <v>250</v>
      </c>
      <c r="F1203" t="s">
        <v>117</v>
      </c>
      <c r="G1203" t="s">
        <v>1381</v>
      </c>
      <c r="H1203" s="2">
        <v>2115.75</v>
      </c>
      <c r="I1203" s="2">
        <v>2115.75</v>
      </c>
      <c r="J1203" s="2">
        <v>2124.14</v>
      </c>
      <c r="K1203">
        <v>0</v>
      </c>
      <c r="L1203">
        <v>0</v>
      </c>
      <c r="M1203">
        <v>0</v>
      </c>
      <c r="N1203" s="2">
        <v>2124.14</v>
      </c>
      <c r="O1203">
        <v>0</v>
      </c>
      <c r="P1203" s="1">
        <v>45649</v>
      </c>
      <c r="Q1203" s="1">
        <v>45643</v>
      </c>
      <c r="R1203" s="1">
        <v>45838</v>
      </c>
      <c r="S1203" s="1">
        <v>45838</v>
      </c>
      <c r="W1203" t="s">
        <v>155</v>
      </c>
      <c r="X1203" t="s">
        <v>191</v>
      </c>
      <c r="Z1203" t="s">
        <v>160</v>
      </c>
      <c r="AA1203">
        <v>2</v>
      </c>
      <c r="AB1203" t="s">
        <v>161</v>
      </c>
      <c r="AC1203" t="s">
        <v>155</v>
      </c>
      <c r="AD1203" t="s">
        <v>162</v>
      </c>
      <c r="AE1203" t="s">
        <v>1276</v>
      </c>
      <c r="AF1203" t="s">
        <v>1277</v>
      </c>
      <c r="AG1203" t="s">
        <v>1278</v>
      </c>
    </row>
    <row r="1204" spans="1:33" x14ac:dyDescent="0.25">
      <c r="A1204">
        <v>30503</v>
      </c>
      <c r="B1204" t="s">
        <v>246</v>
      </c>
      <c r="C1204" t="s">
        <v>1</v>
      </c>
      <c r="D1204" t="s">
        <v>205</v>
      </c>
      <c r="E1204" t="s">
        <v>247</v>
      </c>
      <c r="F1204" t="s">
        <v>117</v>
      </c>
      <c r="G1204" t="s">
        <v>1381</v>
      </c>
      <c r="H1204" s="2">
        <v>2767.11</v>
      </c>
      <c r="I1204" s="2">
        <v>2767.11</v>
      </c>
      <c r="J1204" s="2">
        <v>2778.07</v>
      </c>
      <c r="K1204">
        <v>0</v>
      </c>
      <c r="L1204">
        <v>0</v>
      </c>
      <c r="M1204">
        <v>0</v>
      </c>
      <c r="N1204" s="2">
        <v>2778.07</v>
      </c>
      <c r="O1204">
        <v>0</v>
      </c>
      <c r="P1204" s="1">
        <v>45637</v>
      </c>
      <c r="Q1204" s="1">
        <v>45637</v>
      </c>
      <c r="R1204" s="1">
        <v>45838</v>
      </c>
      <c r="S1204" s="1">
        <v>45838</v>
      </c>
      <c r="W1204" t="s">
        <v>155</v>
      </c>
      <c r="X1204" t="s">
        <v>191</v>
      </c>
      <c r="Z1204" t="s">
        <v>160</v>
      </c>
      <c r="AA1204">
        <v>2</v>
      </c>
      <c r="AB1204" t="s">
        <v>161</v>
      </c>
      <c r="AC1204" t="s">
        <v>155</v>
      </c>
      <c r="AD1204" t="s">
        <v>162</v>
      </c>
      <c r="AE1204" t="s">
        <v>1276</v>
      </c>
      <c r="AF1204" t="s">
        <v>1277</v>
      </c>
      <c r="AG1204" t="s">
        <v>1278</v>
      </c>
    </row>
    <row r="1205" spans="1:33" x14ac:dyDescent="0.25">
      <c r="A1205">
        <v>30520</v>
      </c>
      <c r="B1205" t="s">
        <v>246</v>
      </c>
      <c r="C1205" t="s">
        <v>1</v>
      </c>
      <c r="D1205" t="s">
        <v>249</v>
      </c>
      <c r="E1205" t="s">
        <v>250</v>
      </c>
      <c r="F1205" t="s">
        <v>117</v>
      </c>
      <c r="G1205" t="s">
        <v>1381</v>
      </c>
      <c r="H1205" s="2">
        <v>5391.47</v>
      </c>
      <c r="I1205" s="2">
        <v>5391.47</v>
      </c>
      <c r="J1205" s="2">
        <v>5412.84</v>
      </c>
      <c r="K1205">
        <v>0</v>
      </c>
      <c r="L1205">
        <v>0</v>
      </c>
      <c r="M1205">
        <v>0</v>
      </c>
      <c r="N1205" s="2">
        <v>5412.84</v>
      </c>
      <c r="O1205">
        <v>0</v>
      </c>
      <c r="P1205" s="1">
        <v>45637</v>
      </c>
      <c r="Q1205" s="1">
        <v>45637</v>
      </c>
      <c r="R1205" s="1">
        <v>45838</v>
      </c>
      <c r="S1205" s="1">
        <v>45838</v>
      </c>
      <c r="W1205" t="s">
        <v>155</v>
      </c>
      <c r="X1205" t="s">
        <v>191</v>
      </c>
      <c r="Z1205" t="s">
        <v>160</v>
      </c>
      <c r="AA1205">
        <v>2</v>
      </c>
      <c r="AB1205" t="s">
        <v>161</v>
      </c>
      <c r="AC1205" t="s">
        <v>155</v>
      </c>
      <c r="AD1205" t="s">
        <v>162</v>
      </c>
      <c r="AE1205" t="s">
        <v>1276</v>
      </c>
      <c r="AF1205" t="s">
        <v>1277</v>
      </c>
      <c r="AG1205" t="s">
        <v>1278</v>
      </c>
    </row>
    <row r="1206" spans="1:33" x14ac:dyDescent="0.25">
      <c r="A1206">
        <v>16089</v>
      </c>
      <c r="B1206" t="s">
        <v>246</v>
      </c>
      <c r="C1206" t="s">
        <v>1</v>
      </c>
      <c r="D1206" t="s">
        <v>249</v>
      </c>
      <c r="E1206" t="s">
        <v>250</v>
      </c>
      <c r="F1206" t="s">
        <v>117</v>
      </c>
      <c r="G1206" t="s">
        <v>213</v>
      </c>
      <c r="H1206" s="2">
        <v>2400</v>
      </c>
      <c r="I1206" s="2">
        <v>2400</v>
      </c>
      <c r="J1206" s="2">
        <v>2611.92</v>
      </c>
      <c r="K1206">
        <v>0</v>
      </c>
      <c r="L1206">
        <v>0</v>
      </c>
      <c r="M1206">
        <v>0</v>
      </c>
      <c r="N1206" s="2">
        <v>2611.92</v>
      </c>
      <c r="P1206" s="1">
        <v>45056</v>
      </c>
      <c r="Q1206" s="1">
        <v>45052</v>
      </c>
      <c r="R1206" s="1">
        <v>45848</v>
      </c>
      <c r="S1206" s="1">
        <v>45848</v>
      </c>
      <c r="W1206" t="s">
        <v>155</v>
      </c>
      <c r="X1206" t="s">
        <v>191</v>
      </c>
      <c r="Z1206" t="s">
        <v>160</v>
      </c>
      <c r="AA1206">
        <v>2</v>
      </c>
      <c r="AB1206" t="s">
        <v>161</v>
      </c>
      <c r="AC1206" t="s">
        <v>155</v>
      </c>
      <c r="AD1206" t="s">
        <v>162</v>
      </c>
      <c r="AE1206" t="s">
        <v>1276</v>
      </c>
      <c r="AF1206" t="s">
        <v>1277</v>
      </c>
      <c r="AG1206" t="s">
        <v>1278</v>
      </c>
    </row>
    <row r="1207" spans="1:33" x14ac:dyDescent="0.25">
      <c r="A1207">
        <v>16183</v>
      </c>
      <c r="B1207" t="s">
        <v>246</v>
      </c>
      <c r="C1207" t="s">
        <v>252</v>
      </c>
      <c r="D1207" t="s">
        <v>259</v>
      </c>
      <c r="E1207" t="s">
        <v>260</v>
      </c>
      <c r="F1207" t="s">
        <v>117</v>
      </c>
      <c r="G1207" t="s">
        <v>213</v>
      </c>
      <c r="H1207" s="2">
        <v>1290</v>
      </c>
      <c r="I1207" s="2">
        <v>1290</v>
      </c>
      <c r="J1207" s="2">
        <v>1403.91</v>
      </c>
      <c r="K1207">
        <v>0</v>
      </c>
      <c r="L1207">
        <v>0</v>
      </c>
      <c r="M1207">
        <v>0</v>
      </c>
      <c r="N1207" s="2">
        <v>1403.91</v>
      </c>
      <c r="P1207" s="1">
        <v>45063</v>
      </c>
      <c r="Q1207" s="1">
        <v>45054</v>
      </c>
      <c r="R1207" s="1">
        <v>45848</v>
      </c>
      <c r="S1207" s="1">
        <v>45848</v>
      </c>
      <c r="W1207" t="s">
        <v>155</v>
      </c>
      <c r="X1207" t="s">
        <v>191</v>
      </c>
      <c r="Z1207" t="s">
        <v>160</v>
      </c>
      <c r="AA1207">
        <v>2</v>
      </c>
      <c r="AB1207" t="s">
        <v>161</v>
      </c>
      <c r="AC1207" t="s">
        <v>155</v>
      </c>
      <c r="AD1207" t="s">
        <v>162</v>
      </c>
      <c r="AE1207" t="s">
        <v>1276</v>
      </c>
      <c r="AF1207" t="s">
        <v>1277</v>
      </c>
      <c r="AG1207" t="s">
        <v>1278</v>
      </c>
    </row>
    <row r="1208" spans="1:33" x14ac:dyDescent="0.25">
      <c r="A1208">
        <v>16613</v>
      </c>
      <c r="B1208" t="s">
        <v>246</v>
      </c>
      <c r="C1208" t="s">
        <v>1</v>
      </c>
      <c r="D1208" t="s">
        <v>201</v>
      </c>
      <c r="E1208" t="s">
        <v>290</v>
      </c>
      <c r="F1208" t="s">
        <v>117</v>
      </c>
      <c r="G1208" t="s">
        <v>216</v>
      </c>
      <c r="H1208" s="2">
        <v>1000</v>
      </c>
      <c r="I1208" s="2">
        <v>1000</v>
      </c>
      <c r="J1208" s="2">
        <v>1088.3</v>
      </c>
      <c r="K1208">
        <v>0</v>
      </c>
      <c r="L1208">
        <v>0</v>
      </c>
      <c r="M1208">
        <v>0</v>
      </c>
      <c r="N1208" s="2">
        <v>1088.3</v>
      </c>
      <c r="P1208" s="1">
        <v>45083</v>
      </c>
      <c r="Q1208" s="1">
        <v>45062</v>
      </c>
      <c r="R1208" s="1">
        <v>45848</v>
      </c>
      <c r="S1208" s="1">
        <v>45848</v>
      </c>
      <c r="W1208" t="s">
        <v>155</v>
      </c>
      <c r="X1208" t="s">
        <v>191</v>
      </c>
      <c r="Z1208" t="s">
        <v>160</v>
      </c>
      <c r="AA1208">
        <v>2</v>
      </c>
      <c r="AB1208" t="s">
        <v>161</v>
      </c>
      <c r="AC1208" t="s">
        <v>155</v>
      </c>
      <c r="AD1208" t="s">
        <v>162</v>
      </c>
      <c r="AE1208" t="s">
        <v>1276</v>
      </c>
      <c r="AF1208" t="s">
        <v>1277</v>
      </c>
      <c r="AG1208" t="s">
        <v>1278</v>
      </c>
    </row>
    <row r="1209" spans="1:33" x14ac:dyDescent="0.25">
      <c r="A1209">
        <v>17259</v>
      </c>
      <c r="B1209" t="s">
        <v>246</v>
      </c>
      <c r="C1209" t="s">
        <v>252</v>
      </c>
      <c r="D1209" t="s">
        <v>258</v>
      </c>
      <c r="E1209" t="s">
        <v>422</v>
      </c>
      <c r="F1209" t="s">
        <v>117</v>
      </c>
      <c r="G1209" t="s">
        <v>111</v>
      </c>
      <c r="H1209" s="2">
        <v>1800</v>
      </c>
      <c r="I1209" s="2">
        <v>1800</v>
      </c>
      <c r="J1209" s="2">
        <v>1930.85</v>
      </c>
      <c r="K1209">
        <v>0</v>
      </c>
      <c r="L1209">
        <v>0</v>
      </c>
      <c r="M1209">
        <v>0</v>
      </c>
      <c r="N1209" s="2">
        <v>1930.85</v>
      </c>
      <c r="P1209" s="1">
        <v>45148</v>
      </c>
      <c r="Q1209" s="1">
        <v>45140</v>
      </c>
      <c r="R1209" s="1">
        <v>45848</v>
      </c>
      <c r="S1209" s="1">
        <v>45848</v>
      </c>
      <c r="W1209" t="s">
        <v>155</v>
      </c>
      <c r="X1209" t="s">
        <v>191</v>
      </c>
      <c r="Z1209" t="s">
        <v>160</v>
      </c>
      <c r="AA1209">
        <v>2</v>
      </c>
      <c r="AB1209" t="s">
        <v>161</v>
      </c>
      <c r="AC1209" t="s">
        <v>155</v>
      </c>
      <c r="AD1209" t="s">
        <v>162</v>
      </c>
      <c r="AE1209" t="s">
        <v>1276</v>
      </c>
      <c r="AF1209" t="s">
        <v>1277</v>
      </c>
      <c r="AG1209" t="s">
        <v>1278</v>
      </c>
    </row>
    <row r="1210" spans="1:33" x14ac:dyDescent="0.25">
      <c r="A1210">
        <v>17602</v>
      </c>
      <c r="B1210" t="s">
        <v>246</v>
      </c>
      <c r="C1210" t="s">
        <v>1</v>
      </c>
      <c r="D1210" t="s">
        <v>195</v>
      </c>
      <c r="E1210" t="s">
        <v>596</v>
      </c>
      <c r="F1210" t="s">
        <v>117</v>
      </c>
      <c r="G1210" t="s">
        <v>111</v>
      </c>
      <c r="H1210" s="2">
        <v>5000</v>
      </c>
      <c r="I1210" s="2">
        <v>5000</v>
      </c>
      <c r="J1210" s="2">
        <v>5363.47</v>
      </c>
      <c r="K1210">
        <v>0</v>
      </c>
      <c r="L1210">
        <v>0</v>
      </c>
      <c r="M1210">
        <v>0</v>
      </c>
      <c r="N1210" s="2">
        <v>5363.47</v>
      </c>
      <c r="P1210" s="1">
        <v>45173</v>
      </c>
      <c r="Q1210" s="1">
        <v>45168</v>
      </c>
      <c r="R1210" s="1">
        <v>45848</v>
      </c>
      <c r="S1210" s="1">
        <v>45848</v>
      </c>
      <c r="W1210" t="s">
        <v>155</v>
      </c>
      <c r="X1210" t="s">
        <v>191</v>
      </c>
      <c r="Z1210" t="s">
        <v>160</v>
      </c>
      <c r="AA1210">
        <v>2</v>
      </c>
      <c r="AB1210" t="s">
        <v>161</v>
      </c>
      <c r="AC1210" t="s">
        <v>155</v>
      </c>
      <c r="AD1210" t="s">
        <v>162</v>
      </c>
      <c r="AE1210" t="s">
        <v>1276</v>
      </c>
      <c r="AF1210" t="s">
        <v>1277</v>
      </c>
      <c r="AG1210" t="s">
        <v>1278</v>
      </c>
    </row>
    <row r="1211" spans="1:33" x14ac:dyDescent="0.25">
      <c r="A1211">
        <v>17303</v>
      </c>
      <c r="B1211" t="s">
        <v>246</v>
      </c>
      <c r="C1211" t="s">
        <v>1</v>
      </c>
      <c r="D1211" t="s">
        <v>196</v>
      </c>
      <c r="E1211" t="s">
        <v>435</v>
      </c>
      <c r="F1211" t="s">
        <v>117</v>
      </c>
      <c r="G1211" t="s">
        <v>110</v>
      </c>
      <c r="H1211" s="2">
        <v>5000</v>
      </c>
      <c r="I1211" s="2">
        <v>5000</v>
      </c>
      <c r="J1211" s="2">
        <v>5363.47</v>
      </c>
      <c r="K1211">
        <v>0</v>
      </c>
      <c r="L1211">
        <v>0</v>
      </c>
      <c r="M1211">
        <v>0</v>
      </c>
      <c r="N1211" s="2">
        <v>5363.47</v>
      </c>
      <c r="P1211" s="1">
        <v>45154</v>
      </c>
      <c r="Q1211" s="1">
        <v>45145</v>
      </c>
      <c r="R1211" s="1">
        <v>45848</v>
      </c>
      <c r="S1211" s="1">
        <v>45848</v>
      </c>
      <c r="W1211" t="s">
        <v>155</v>
      </c>
      <c r="X1211" t="s">
        <v>191</v>
      </c>
      <c r="Z1211" t="s">
        <v>160</v>
      </c>
      <c r="AA1211">
        <v>2</v>
      </c>
      <c r="AB1211" t="s">
        <v>161</v>
      </c>
      <c r="AC1211" t="s">
        <v>155</v>
      </c>
      <c r="AD1211" t="s">
        <v>162</v>
      </c>
      <c r="AE1211" t="s">
        <v>1276</v>
      </c>
      <c r="AF1211" t="s">
        <v>1277</v>
      </c>
      <c r="AG1211" t="s">
        <v>1278</v>
      </c>
    </row>
    <row r="1212" spans="1:33" x14ac:dyDescent="0.25">
      <c r="A1212">
        <v>24115</v>
      </c>
      <c r="B1212" t="s">
        <v>246</v>
      </c>
      <c r="C1212" t="s">
        <v>1</v>
      </c>
      <c r="D1212" t="s">
        <v>796</v>
      </c>
      <c r="E1212" t="s">
        <v>960</v>
      </c>
      <c r="F1212" t="s">
        <v>117</v>
      </c>
      <c r="G1212" t="s">
        <v>103</v>
      </c>
      <c r="H1212" s="2">
        <v>6200</v>
      </c>
      <c r="I1212" s="2">
        <v>6200</v>
      </c>
      <c r="J1212" s="2">
        <v>6554.96</v>
      </c>
      <c r="K1212">
        <v>0</v>
      </c>
      <c r="L1212">
        <v>0</v>
      </c>
      <c r="M1212">
        <v>0</v>
      </c>
      <c r="N1212" s="2">
        <v>6554.96</v>
      </c>
      <c r="P1212" s="1">
        <v>45394</v>
      </c>
      <c r="Q1212" s="1">
        <v>45366</v>
      </c>
      <c r="R1212" s="1">
        <v>45848</v>
      </c>
      <c r="S1212" s="1">
        <v>45848</v>
      </c>
      <c r="W1212" t="s">
        <v>155</v>
      </c>
      <c r="X1212" t="s">
        <v>191</v>
      </c>
      <c r="Z1212" t="s">
        <v>160</v>
      </c>
      <c r="AA1212">
        <v>2</v>
      </c>
      <c r="AB1212" t="s">
        <v>161</v>
      </c>
      <c r="AC1212" t="s">
        <v>155</v>
      </c>
      <c r="AD1212" t="s">
        <v>162</v>
      </c>
      <c r="AE1212" t="s">
        <v>1276</v>
      </c>
      <c r="AF1212" t="s">
        <v>1277</v>
      </c>
      <c r="AG1212" t="s">
        <v>1278</v>
      </c>
    </row>
    <row r="1213" spans="1:33" x14ac:dyDescent="0.25">
      <c r="A1213">
        <v>20729</v>
      </c>
      <c r="B1213" t="s">
        <v>246</v>
      </c>
      <c r="C1213" t="s">
        <v>1</v>
      </c>
      <c r="D1213" t="s">
        <v>289</v>
      </c>
      <c r="E1213" t="s">
        <v>688</v>
      </c>
      <c r="F1213" t="s">
        <v>117</v>
      </c>
      <c r="G1213" t="s">
        <v>109</v>
      </c>
      <c r="H1213" s="2">
        <v>5000</v>
      </c>
      <c r="I1213" s="2">
        <v>5000</v>
      </c>
      <c r="J1213" s="2">
        <v>5349.18</v>
      </c>
      <c r="K1213">
        <v>0</v>
      </c>
      <c r="L1213">
        <v>0</v>
      </c>
      <c r="M1213">
        <v>0</v>
      </c>
      <c r="N1213" s="2">
        <v>5349.18</v>
      </c>
      <c r="P1213" s="1">
        <v>45240</v>
      </c>
      <c r="Q1213" s="1">
        <v>45230</v>
      </c>
      <c r="R1213" s="1">
        <v>45848</v>
      </c>
      <c r="S1213" s="1">
        <v>45848</v>
      </c>
      <c r="W1213" t="s">
        <v>155</v>
      </c>
      <c r="X1213" t="s">
        <v>191</v>
      </c>
      <c r="Z1213" t="s">
        <v>160</v>
      </c>
      <c r="AA1213">
        <v>2</v>
      </c>
      <c r="AB1213" t="s">
        <v>161</v>
      </c>
      <c r="AC1213" t="s">
        <v>155</v>
      </c>
      <c r="AD1213" t="s">
        <v>162</v>
      </c>
      <c r="AE1213" t="s">
        <v>1276</v>
      </c>
      <c r="AF1213" t="s">
        <v>1277</v>
      </c>
      <c r="AG1213" t="s">
        <v>1278</v>
      </c>
    </row>
    <row r="1214" spans="1:33" x14ac:dyDescent="0.25">
      <c r="A1214">
        <v>22546</v>
      </c>
      <c r="B1214" t="s">
        <v>246</v>
      </c>
      <c r="C1214" t="s">
        <v>252</v>
      </c>
      <c r="D1214" t="s">
        <v>733</v>
      </c>
      <c r="E1214" t="s">
        <v>885</v>
      </c>
      <c r="F1214" t="s">
        <v>117</v>
      </c>
      <c r="G1214" t="s">
        <v>109</v>
      </c>
      <c r="H1214" s="2">
        <v>3500</v>
      </c>
      <c r="I1214" s="2">
        <v>3500</v>
      </c>
      <c r="J1214" s="2">
        <v>3721.74</v>
      </c>
      <c r="K1214">
        <v>0</v>
      </c>
      <c r="L1214">
        <v>0</v>
      </c>
      <c r="M1214">
        <v>0</v>
      </c>
      <c r="N1214" s="2">
        <v>3721.74</v>
      </c>
      <c r="P1214" s="1">
        <v>45314</v>
      </c>
      <c r="Q1214" s="1">
        <v>45301</v>
      </c>
      <c r="R1214" s="1">
        <v>45848</v>
      </c>
      <c r="S1214" s="1">
        <v>45848</v>
      </c>
      <c r="W1214" t="s">
        <v>155</v>
      </c>
      <c r="X1214" t="s">
        <v>191</v>
      </c>
      <c r="Z1214" t="s">
        <v>160</v>
      </c>
      <c r="AA1214">
        <v>2</v>
      </c>
      <c r="AB1214" t="s">
        <v>161</v>
      </c>
      <c r="AC1214" t="s">
        <v>155</v>
      </c>
      <c r="AD1214" t="s">
        <v>162</v>
      </c>
      <c r="AE1214" t="s">
        <v>1276</v>
      </c>
      <c r="AF1214" t="s">
        <v>1277</v>
      </c>
      <c r="AG1214" t="s">
        <v>1278</v>
      </c>
    </row>
    <row r="1215" spans="1:33" x14ac:dyDescent="0.25">
      <c r="A1215">
        <v>29827</v>
      </c>
      <c r="B1215" t="s">
        <v>246</v>
      </c>
      <c r="C1215" t="s">
        <v>1</v>
      </c>
      <c r="D1215" t="s">
        <v>788</v>
      </c>
      <c r="E1215" t="s">
        <v>1329</v>
      </c>
      <c r="F1215" t="s">
        <v>117</v>
      </c>
      <c r="G1215" t="s">
        <v>93</v>
      </c>
      <c r="H1215" s="2">
        <v>3300</v>
      </c>
      <c r="I1215" s="2">
        <v>3300</v>
      </c>
      <c r="J1215" s="2">
        <v>3335.64</v>
      </c>
      <c r="K1215">
        <v>0</v>
      </c>
      <c r="L1215">
        <v>0</v>
      </c>
      <c r="M1215">
        <v>0</v>
      </c>
      <c r="N1215" s="2">
        <v>3335.64</v>
      </c>
      <c r="P1215" s="1">
        <v>45613</v>
      </c>
      <c r="Q1215" s="1">
        <v>45608</v>
      </c>
      <c r="R1215" s="1">
        <v>45848</v>
      </c>
      <c r="S1215" s="1">
        <v>45848</v>
      </c>
      <c r="W1215" t="s">
        <v>155</v>
      </c>
      <c r="X1215" t="s">
        <v>191</v>
      </c>
      <c r="Z1215" t="s">
        <v>160</v>
      </c>
      <c r="AA1215">
        <v>2</v>
      </c>
      <c r="AB1215" t="s">
        <v>1037</v>
      </c>
      <c r="AC1215" t="s">
        <v>155</v>
      </c>
      <c r="AD1215" t="s">
        <v>162</v>
      </c>
      <c r="AE1215" t="s">
        <v>1276</v>
      </c>
      <c r="AF1215" t="s">
        <v>1277</v>
      </c>
      <c r="AG1215" t="s">
        <v>1278</v>
      </c>
    </row>
    <row r="1216" spans="1:33" x14ac:dyDescent="0.25">
      <c r="A1216">
        <v>29779</v>
      </c>
      <c r="B1216" t="s">
        <v>246</v>
      </c>
      <c r="C1216" t="s">
        <v>1</v>
      </c>
      <c r="D1216" t="s">
        <v>807</v>
      </c>
      <c r="E1216" t="s">
        <v>1327</v>
      </c>
      <c r="F1216" t="s">
        <v>117</v>
      </c>
      <c r="G1216" t="s">
        <v>96</v>
      </c>
      <c r="H1216" s="2">
        <v>4000</v>
      </c>
      <c r="I1216" s="2">
        <v>4000</v>
      </c>
      <c r="J1216" s="2">
        <v>4043.2</v>
      </c>
      <c r="K1216">
        <v>0</v>
      </c>
      <c r="L1216">
        <v>0</v>
      </c>
      <c r="M1216">
        <v>0</v>
      </c>
      <c r="N1216" s="2">
        <v>4043.2</v>
      </c>
      <c r="P1216" s="1">
        <v>45624</v>
      </c>
      <c r="Q1216" s="1">
        <v>45603</v>
      </c>
      <c r="R1216" s="1">
        <v>45853</v>
      </c>
      <c r="S1216" s="1">
        <v>45853</v>
      </c>
      <c r="W1216" t="s">
        <v>155</v>
      </c>
      <c r="X1216" t="s">
        <v>191</v>
      </c>
      <c r="Z1216" t="s">
        <v>160</v>
      </c>
      <c r="AA1216">
        <v>2</v>
      </c>
      <c r="AB1216" t="s">
        <v>1037</v>
      </c>
      <c r="AC1216" t="s">
        <v>155</v>
      </c>
      <c r="AD1216" t="s">
        <v>162</v>
      </c>
      <c r="AE1216" t="s">
        <v>1276</v>
      </c>
      <c r="AF1216" t="s">
        <v>1277</v>
      </c>
      <c r="AG1216" t="s">
        <v>1278</v>
      </c>
    </row>
    <row r="1217" spans="1:33" x14ac:dyDescent="0.25">
      <c r="A1217">
        <v>25023</v>
      </c>
      <c r="B1217" t="s">
        <v>246</v>
      </c>
      <c r="C1217" t="s">
        <v>1</v>
      </c>
      <c r="D1217" t="s">
        <v>790</v>
      </c>
      <c r="E1217" t="s">
        <v>1115</v>
      </c>
      <c r="F1217" t="s">
        <v>117</v>
      </c>
      <c r="G1217" t="s">
        <v>105</v>
      </c>
      <c r="H1217" s="2">
        <v>5000</v>
      </c>
      <c r="I1217" s="2">
        <v>5000</v>
      </c>
      <c r="J1217" s="2">
        <v>5264.6</v>
      </c>
      <c r="K1217">
        <v>0</v>
      </c>
      <c r="L1217">
        <v>0</v>
      </c>
      <c r="M1217">
        <v>0</v>
      </c>
      <c r="N1217" s="2">
        <v>5264.6</v>
      </c>
      <c r="P1217" s="1">
        <v>45435</v>
      </c>
      <c r="Q1217" s="1">
        <v>45423</v>
      </c>
      <c r="R1217" s="1">
        <v>45853</v>
      </c>
      <c r="S1217" s="1">
        <v>45853</v>
      </c>
      <c r="W1217" t="s">
        <v>155</v>
      </c>
      <c r="X1217" t="s">
        <v>191</v>
      </c>
      <c r="Z1217" t="s">
        <v>160</v>
      </c>
      <c r="AA1217">
        <v>2</v>
      </c>
      <c r="AB1217" t="s">
        <v>1037</v>
      </c>
      <c r="AC1217" t="s">
        <v>155</v>
      </c>
      <c r="AD1217" t="s">
        <v>162</v>
      </c>
      <c r="AE1217" t="s">
        <v>1276</v>
      </c>
      <c r="AF1217" t="s">
        <v>1277</v>
      </c>
      <c r="AG1217" t="s">
        <v>1278</v>
      </c>
    </row>
    <row r="1218" spans="1:33" x14ac:dyDescent="0.25">
      <c r="A1218">
        <v>16290</v>
      </c>
      <c r="B1218" t="s">
        <v>246</v>
      </c>
      <c r="C1218" t="s">
        <v>1</v>
      </c>
      <c r="D1218" t="s">
        <v>199</v>
      </c>
      <c r="E1218" t="s">
        <v>292</v>
      </c>
      <c r="F1218" t="s">
        <v>117</v>
      </c>
      <c r="G1218" t="s">
        <v>216</v>
      </c>
      <c r="H1218">
        <v>3000</v>
      </c>
      <c r="I1218">
        <v>3000</v>
      </c>
      <c r="J1218">
        <v>3264.9</v>
      </c>
      <c r="K1218">
        <v>0</v>
      </c>
      <c r="L1218">
        <v>0</v>
      </c>
      <c r="M1218">
        <v>0</v>
      </c>
      <c r="N1218">
        <v>3264.9</v>
      </c>
      <c r="P1218" s="1">
        <v>45077</v>
      </c>
      <c r="Q1218" s="1">
        <v>45062</v>
      </c>
      <c r="R1218" s="1">
        <v>45853</v>
      </c>
      <c r="S1218" s="1">
        <v>45853</v>
      </c>
      <c r="W1218" t="s">
        <v>155</v>
      </c>
      <c r="X1218" t="s">
        <v>191</v>
      </c>
      <c r="Z1218" t="s">
        <v>160</v>
      </c>
      <c r="AA1218">
        <v>2</v>
      </c>
      <c r="AB1218" t="s">
        <v>161</v>
      </c>
      <c r="AC1218" t="s">
        <v>155</v>
      </c>
      <c r="AD1218" t="s">
        <v>162</v>
      </c>
      <c r="AE1218" t="s">
        <v>1276</v>
      </c>
      <c r="AF1218" t="s">
        <v>1277</v>
      </c>
      <c r="AG1218" t="s">
        <v>1278</v>
      </c>
    </row>
    <row r="1219" spans="1:33" x14ac:dyDescent="0.25">
      <c r="A1219">
        <v>18128</v>
      </c>
      <c r="B1219" t="s">
        <v>246</v>
      </c>
      <c r="C1219" t="s">
        <v>1</v>
      </c>
      <c r="D1219" t="s">
        <v>198</v>
      </c>
      <c r="E1219" t="s">
        <v>965</v>
      </c>
      <c r="F1219" t="s">
        <v>117</v>
      </c>
      <c r="G1219" t="s">
        <v>110</v>
      </c>
      <c r="H1219" s="2">
        <v>3000</v>
      </c>
      <c r="I1219" s="2">
        <v>3000</v>
      </c>
      <c r="J1219" s="2">
        <v>3214.84</v>
      </c>
      <c r="K1219">
        <v>0</v>
      </c>
      <c r="L1219">
        <v>0</v>
      </c>
      <c r="M1219">
        <v>0</v>
      </c>
      <c r="N1219" s="2">
        <v>3214.84</v>
      </c>
      <c r="P1219" s="1">
        <v>45190</v>
      </c>
      <c r="Q1219" s="1">
        <v>45172</v>
      </c>
      <c r="R1219" s="1">
        <v>45858</v>
      </c>
      <c r="S1219" s="1">
        <v>45858</v>
      </c>
      <c r="W1219" t="s">
        <v>155</v>
      </c>
      <c r="X1219" t="s">
        <v>191</v>
      </c>
      <c r="Z1219" t="s">
        <v>160</v>
      </c>
      <c r="AA1219">
        <v>2</v>
      </c>
      <c r="AB1219" t="s">
        <v>161</v>
      </c>
      <c r="AC1219" t="s">
        <v>155</v>
      </c>
      <c r="AD1219" t="s">
        <v>162</v>
      </c>
      <c r="AE1219" t="s">
        <v>1276</v>
      </c>
      <c r="AF1219" t="s">
        <v>1277</v>
      </c>
      <c r="AG1219" t="s">
        <v>1278</v>
      </c>
    </row>
    <row r="1220" spans="1:33" x14ac:dyDescent="0.25">
      <c r="A1220">
        <v>19535</v>
      </c>
      <c r="B1220" t="s">
        <v>246</v>
      </c>
      <c r="C1220" t="s">
        <v>252</v>
      </c>
      <c r="D1220" t="s">
        <v>272</v>
      </c>
      <c r="E1220" t="s">
        <v>668</v>
      </c>
      <c r="F1220" t="s">
        <v>117</v>
      </c>
      <c r="G1220" t="s">
        <v>111</v>
      </c>
      <c r="H1220">
        <v>3000</v>
      </c>
      <c r="I1220">
        <v>3000</v>
      </c>
      <c r="J1220">
        <v>3209.51</v>
      </c>
      <c r="K1220">
        <v>0</v>
      </c>
      <c r="L1220">
        <v>0</v>
      </c>
      <c r="M1220">
        <v>0</v>
      </c>
      <c r="N1220">
        <v>3209.51</v>
      </c>
      <c r="P1220" s="1">
        <v>45229</v>
      </c>
      <c r="Q1220" s="1">
        <v>45220</v>
      </c>
      <c r="R1220" s="1">
        <v>45858</v>
      </c>
      <c r="S1220" s="1">
        <v>45858</v>
      </c>
      <c r="W1220" t="s">
        <v>155</v>
      </c>
      <c r="X1220" t="s">
        <v>191</v>
      </c>
      <c r="Z1220" t="s">
        <v>160</v>
      </c>
      <c r="AA1220">
        <v>2</v>
      </c>
      <c r="AB1220" t="s">
        <v>161</v>
      </c>
      <c r="AC1220" t="s">
        <v>155</v>
      </c>
      <c r="AD1220" t="s">
        <v>162</v>
      </c>
      <c r="AE1220" t="s">
        <v>1276</v>
      </c>
      <c r="AF1220" t="s">
        <v>1277</v>
      </c>
      <c r="AG1220" t="s">
        <v>1278</v>
      </c>
    </row>
    <row r="1221" spans="1:33" x14ac:dyDescent="0.25">
      <c r="A1221">
        <v>19464</v>
      </c>
      <c r="B1221" t="s">
        <v>246</v>
      </c>
      <c r="C1221" t="s">
        <v>252</v>
      </c>
      <c r="D1221" t="s">
        <v>262</v>
      </c>
      <c r="E1221" t="s">
        <v>613</v>
      </c>
      <c r="F1221" t="s">
        <v>117</v>
      </c>
      <c r="G1221" t="s">
        <v>104</v>
      </c>
      <c r="H1221" s="2">
        <v>1000</v>
      </c>
      <c r="I1221" s="2">
        <v>1000</v>
      </c>
      <c r="J1221" s="2">
        <v>1069.8399999999999</v>
      </c>
      <c r="K1221">
        <v>0</v>
      </c>
      <c r="L1221">
        <v>0</v>
      </c>
      <c r="M1221">
        <v>0</v>
      </c>
      <c r="N1221" s="2">
        <v>1069.8399999999999</v>
      </c>
      <c r="P1221" s="1">
        <v>45218</v>
      </c>
      <c r="Q1221" s="1">
        <v>45211</v>
      </c>
      <c r="R1221" s="1">
        <v>45858</v>
      </c>
      <c r="S1221" s="1">
        <v>45858</v>
      </c>
      <c r="W1221" t="s">
        <v>155</v>
      </c>
      <c r="X1221" t="s">
        <v>191</v>
      </c>
      <c r="Z1221" t="s">
        <v>160</v>
      </c>
      <c r="AA1221">
        <v>2</v>
      </c>
      <c r="AB1221" t="s">
        <v>161</v>
      </c>
      <c r="AC1221" t="s">
        <v>155</v>
      </c>
      <c r="AD1221" t="s">
        <v>162</v>
      </c>
      <c r="AE1221" t="s">
        <v>1276</v>
      </c>
      <c r="AF1221" t="s">
        <v>1277</v>
      </c>
      <c r="AG1221" t="s">
        <v>1278</v>
      </c>
    </row>
    <row r="1222" spans="1:33" x14ac:dyDescent="0.25">
      <c r="A1222">
        <v>23233</v>
      </c>
      <c r="B1222" t="s">
        <v>246</v>
      </c>
      <c r="C1222" t="s">
        <v>1</v>
      </c>
      <c r="D1222" t="s">
        <v>833</v>
      </c>
      <c r="E1222" t="s">
        <v>928</v>
      </c>
      <c r="F1222" t="s">
        <v>117</v>
      </c>
      <c r="G1222" t="s">
        <v>105</v>
      </c>
      <c r="H1222" s="2">
        <v>4000</v>
      </c>
      <c r="I1222" s="2">
        <v>4000</v>
      </c>
      <c r="J1222" s="2">
        <v>4240.42</v>
      </c>
      <c r="K1222">
        <v>0</v>
      </c>
      <c r="L1222">
        <v>0</v>
      </c>
      <c r="M1222">
        <v>0</v>
      </c>
      <c r="N1222" s="2">
        <v>4240.42</v>
      </c>
      <c r="P1222" s="1">
        <v>45345</v>
      </c>
      <c r="Q1222" s="1">
        <v>45337</v>
      </c>
      <c r="R1222" s="1">
        <v>45858</v>
      </c>
      <c r="S1222" s="1">
        <v>45858</v>
      </c>
      <c r="W1222" t="s">
        <v>155</v>
      </c>
      <c r="X1222" t="s">
        <v>191</v>
      </c>
      <c r="Z1222" t="s">
        <v>160</v>
      </c>
      <c r="AA1222">
        <v>2</v>
      </c>
      <c r="AB1222" t="s">
        <v>161</v>
      </c>
      <c r="AC1222" t="s">
        <v>155</v>
      </c>
      <c r="AD1222" t="s">
        <v>162</v>
      </c>
      <c r="AE1222" t="s">
        <v>1276</v>
      </c>
      <c r="AF1222" t="s">
        <v>1277</v>
      </c>
      <c r="AG1222" t="s">
        <v>1278</v>
      </c>
    </row>
    <row r="1223" spans="1:33" x14ac:dyDescent="0.25">
      <c r="A1223">
        <v>23647</v>
      </c>
      <c r="B1223" t="s">
        <v>246</v>
      </c>
      <c r="C1223" t="s">
        <v>252</v>
      </c>
      <c r="D1223" t="s">
        <v>724</v>
      </c>
      <c r="E1223" t="s">
        <v>953</v>
      </c>
      <c r="F1223" t="s">
        <v>117</v>
      </c>
      <c r="G1223" t="s">
        <v>103</v>
      </c>
      <c r="H1223" s="2">
        <v>9340</v>
      </c>
      <c r="I1223" s="2">
        <v>9340</v>
      </c>
      <c r="J1223" s="2">
        <v>9874.7199999999993</v>
      </c>
      <c r="K1223">
        <v>0</v>
      </c>
      <c r="L1223">
        <v>0</v>
      </c>
      <c r="M1223">
        <v>0</v>
      </c>
      <c r="N1223" s="2">
        <v>9874.7199999999993</v>
      </c>
      <c r="P1223" s="1">
        <v>45371</v>
      </c>
      <c r="Q1223" s="1">
        <v>45355</v>
      </c>
      <c r="R1223" s="1">
        <v>45858</v>
      </c>
      <c r="S1223" s="1">
        <v>45858</v>
      </c>
      <c r="W1223" t="s">
        <v>155</v>
      </c>
      <c r="X1223" t="s">
        <v>191</v>
      </c>
      <c r="Z1223" t="s">
        <v>160</v>
      </c>
      <c r="AA1223">
        <v>2</v>
      </c>
      <c r="AB1223" t="s">
        <v>161</v>
      </c>
      <c r="AC1223" t="s">
        <v>155</v>
      </c>
      <c r="AD1223" t="s">
        <v>162</v>
      </c>
      <c r="AE1223" t="s">
        <v>1276</v>
      </c>
      <c r="AF1223" t="s">
        <v>1277</v>
      </c>
      <c r="AG1223" t="s">
        <v>1278</v>
      </c>
    </row>
    <row r="1224" spans="1:33" x14ac:dyDescent="0.25">
      <c r="A1224">
        <v>25368</v>
      </c>
      <c r="B1224" t="s">
        <v>246</v>
      </c>
      <c r="C1224" t="s">
        <v>252</v>
      </c>
      <c r="D1224" t="s">
        <v>731</v>
      </c>
      <c r="E1224" t="s">
        <v>1152</v>
      </c>
      <c r="F1224" t="s">
        <v>117</v>
      </c>
      <c r="G1224" t="s">
        <v>104</v>
      </c>
      <c r="H1224" s="2">
        <v>800</v>
      </c>
      <c r="I1224" s="2">
        <v>800</v>
      </c>
      <c r="J1224" s="2">
        <v>838.01</v>
      </c>
      <c r="K1224">
        <v>0</v>
      </c>
      <c r="L1224">
        <v>0</v>
      </c>
      <c r="M1224">
        <v>0</v>
      </c>
      <c r="N1224" s="2">
        <v>838.01</v>
      </c>
      <c r="P1224" s="1">
        <v>45474</v>
      </c>
      <c r="Q1224" s="1">
        <v>45460</v>
      </c>
      <c r="R1224" s="1">
        <v>45858</v>
      </c>
      <c r="S1224" s="1">
        <v>45858</v>
      </c>
      <c r="W1224" t="s">
        <v>155</v>
      </c>
      <c r="X1224" t="s">
        <v>191</v>
      </c>
      <c r="Z1224" t="s">
        <v>160</v>
      </c>
      <c r="AA1224">
        <v>2</v>
      </c>
      <c r="AB1224" t="s">
        <v>1037</v>
      </c>
      <c r="AC1224" t="s">
        <v>155</v>
      </c>
      <c r="AD1224" t="s">
        <v>162</v>
      </c>
      <c r="AE1224" t="s">
        <v>1276</v>
      </c>
      <c r="AF1224" t="s">
        <v>1277</v>
      </c>
      <c r="AG1224" t="s">
        <v>1278</v>
      </c>
    </row>
    <row r="1225" spans="1:33" x14ac:dyDescent="0.25">
      <c r="A1225">
        <v>28931</v>
      </c>
      <c r="B1225" t="s">
        <v>246</v>
      </c>
      <c r="C1225" t="s">
        <v>1</v>
      </c>
      <c r="D1225" t="s">
        <v>803</v>
      </c>
      <c r="E1225" t="s">
        <v>1261</v>
      </c>
      <c r="F1225" t="s">
        <v>117</v>
      </c>
      <c r="G1225" t="s">
        <v>95</v>
      </c>
      <c r="H1225">
        <v>4000</v>
      </c>
      <c r="I1225">
        <v>4000</v>
      </c>
      <c r="J1225">
        <v>4095.16</v>
      </c>
      <c r="K1225">
        <v>0</v>
      </c>
      <c r="L1225">
        <v>0</v>
      </c>
      <c r="M1225">
        <v>0</v>
      </c>
      <c r="N1225">
        <v>4095.16</v>
      </c>
      <c r="P1225" s="1">
        <v>45555</v>
      </c>
      <c r="Q1225" s="1">
        <v>45554</v>
      </c>
      <c r="R1225" s="1">
        <v>45858</v>
      </c>
      <c r="S1225" s="1">
        <v>45858</v>
      </c>
      <c r="W1225" t="s">
        <v>155</v>
      </c>
      <c r="X1225" t="s">
        <v>191</v>
      </c>
      <c r="Z1225" t="s">
        <v>160</v>
      </c>
      <c r="AA1225">
        <v>2</v>
      </c>
      <c r="AB1225" t="s">
        <v>1037</v>
      </c>
      <c r="AC1225" t="s">
        <v>155</v>
      </c>
      <c r="AD1225" t="s">
        <v>162</v>
      </c>
      <c r="AE1225" t="s">
        <v>1276</v>
      </c>
      <c r="AF1225" t="s">
        <v>1277</v>
      </c>
      <c r="AG1225" t="s">
        <v>1278</v>
      </c>
    </row>
    <row r="1226" spans="1:33" x14ac:dyDescent="0.25">
      <c r="A1226">
        <v>25429</v>
      </c>
      <c r="B1226" t="s">
        <v>246</v>
      </c>
      <c r="C1226" t="s">
        <v>252</v>
      </c>
      <c r="D1226" t="s">
        <v>735</v>
      </c>
      <c r="E1226" t="s">
        <v>1151</v>
      </c>
      <c r="F1226" t="s">
        <v>117</v>
      </c>
      <c r="G1226" t="s">
        <v>104</v>
      </c>
      <c r="H1226" s="2">
        <v>800</v>
      </c>
      <c r="I1226" s="2">
        <v>800</v>
      </c>
      <c r="J1226" s="2">
        <v>838.01</v>
      </c>
      <c r="K1226">
        <v>0</v>
      </c>
      <c r="L1226">
        <v>0</v>
      </c>
      <c r="M1226">
        <v>0</v>
      </c>
      <c r="N1226" s="2">
        <v>838.01</v>
      </c>
      <c r="P1226" s="1">
        <v>45476</v>
      </c>
      <c r="Q1226" s="1">
        <v>45468</v>
      </c>
      <c r="R1226" s="1">
        <v>45858</v>
      </c>
      <c r="S1226" s="1">
        <v>45858</v>
      </c>
      <c r="W1226" t="s">
        <v>155</v>
      </c>
      <c r="X1226" t="s">
        <v>191</v>
      </c>
      <c r="Z1226" t="s">
        <v>160</v>
      </c>
      <c r="AA1226">
        <v>2</v>
      </c>
      <c r="AB1226" t="s">
        <v>1037</v>
      </c>
      <c r="AC1226" t="s">
        <v>155</v>
      </c>
      <c r="AD1226" t="s">
        <v>162</v>
      </c>
      <c r="AE1226" t="s">
        <v>1276</v>
      </c>
      <c r="AF1226" t="s">
        <v>1277</v>
      </c>
      <c r="AG1226" t="s">
        <v>1278</v>
      </c>
    </row>
    <row r="1227" spans="1:33" x14ac:dyDescent="0.25">
      <c r="A1227">
        <v>25469</v>
      </c>
      <c r="B1227" t="s">
        <v>246</v>
      </c>
      <c r="C1227" t="s">
        <v>1</v>
      </c>
      <c r="D1227" t="s">
        <v>839</v>
      </c>
      <c r="E1227" t="s">
        <v>1148</v>
      </c>
      <c r="F1227" t="s">
        <v>117</v>
      </c>
      <c r="G1227" t="s">
        <v>101</v>
      </c>
      <c r="H1227" s="2">
        <v>6600</v>
      </c>
      <c r="I1227" s="2">
        <v>6600</v>
      </c>
      <c r="J1227" s="2">
        <v>6913.62</v>
      </c>
      <c r="K1227">
        <v>0</v>
      </c>
      <c r="L1227">
        <v>0</v>
      </c>
      <c r="M1227">
        <v>0</v>
      </c>
      <c r="N1227" s="2">
        <v>6913.62</v>
      </c>
      <c r="P1227" s="1">
        <v>45476</v>
      </c>
      <c r="Q1227" s="1">
        <v>45469</v>
      </c>
      <c r="R1227" s="1">
        <v>45858</v>
      </c>
      <c r="S1227" s="1">
        <v>45858</v>
      </c>
      <c r="W1227" t="s">
        <v>155</v>
      </c>
      <c r="X1227" t="s">
        <v>191</v>
      </c>
      <c r="Z1227" t="s">
        <v>160</v>
      </c>
      <c r="AA1227">
        <v>2</v>
      </c>
      <c r="AB1227" t="s">
        <v>1037</v>
      </c>
      <c r="AC1227" t="s">
        <v>155</v>
      </c>
      <c r="AD1227" t="s">
        <v>162</v>
      </c>
      <c r="AE1227" t="s">
        <v>1276</v>
      </c>
      <c r="AF1227" t="s">
        <v>1277</v>
      </c>
      <c r="AG1227" t="s">
        <v>1278</v>
      </c>
    </row>
    <row r="1228" spans="1:33" x14ac:dyDescent="0.25">
      <c r="A1228">
        <v>29573</v>
      </c>
      <c r="B1228" t="s">
        <v>246</v>
      </c>
      <c r="C1228" t="s">
        <v>1</v>
      </c>
      <c r="D1228" t="s">
        <v>801</v>
      </c>
      <c r="E1228" t="s">
        <v>1280</v>
      </c>
      <c r="F1228" t="s">
        <v>117</v>
      </c>
      <c r="G1228" t="s">
        <v>97</v>
      </c>
      <c r="H1228" s="2">
        <v>400</v>
      </c>
      <c r="I1228" s="2">
        <v>400</v>
      </c>
      <c r="J1228" s="2">
        <v>406.68</v>
      </c>
      <c r="K1228">
        <v>0</v>
      </c>
      <c r="L1228">
        <v>0</v>
      </c>
      <c r="M1228">
        <v>0</v>
      </c>
      <c r="N1228" s="2">
        <v>406.68</v>
      </c>
      <c r="P1228" s="1">
        <v>45595</v>
      </c>
      <c r="Q1228" s="1">
        <v>45587</v>
      </c>
      <c r="R1228" s="1">
        <v>45863</v>
      </c>
      <c r="S1228" s="1">
        <v>45863</v>
      </c>
      <c r="W1228" t="s">
        <v>155</v>
      </c>
      <c r="X1228" t="s">
        <v>191</v>
      </c>
      <c r="Z1228" t="s">
        <v>160</v>
      </c>
      <c r="AA1228">
        <v>2</v>
      </c>
      <c r="AB1228" t="s">
        <v>1037</v>
      </c>
      <c r="AC1228" t="s">
        <v>155</v>
      </c>
      <c r="AD1228" t="s">
        <v>162</v>
      </c>
      <c r="AE1228" t="s">
        <v>1276</v>
      </c>
      <c r="AF1228" t="s">
        <v>1277</v>
      </c>
      <c r="AG1228" t="s">
        <v>1278</v>
      </c>
    </row>
    <row r="1229" spans="1:33" x14ac:dyDescent="0.25">
      <c r="A1229">
        <v>24589</v>
      </c>
      <c r="B1229" t="s">
        <v>246</v>
      </c>
      <c r="C1229" t="s">
        <v>252</v>
      </c>
      <c r="D1229" t="s">
        <v>730</v>
      </c>
      <c r="E1229" t="s">
        <v>1035</v>
      </c>
      <c r="F1229" t="s">
        <v>117</v>
      </c>
      <c r="G1229" t="s">
        <v>103</v>
      </c>
      <c r="H1229" s="2">
        <v>2500</v>
      </c>
      <c r="I1229" s="2">
        <v>2500</v>
      </c>
      <c r="J1229" s="2">
        <v>2639.66</v>
      </c>
      <c r="K1229">
        <v>0</v>
      </c>
      <c r="L1229">
        <v>0</v>
      </c>
      <c r="M1229">
        <v>0</v>
      </c>
      <c r="N1229" s="2">
        <v>2639.66</v>
      </c>
      <c r="P1229" s="1">
        <v>45406</v>
      </c>
      <c r="Q1229" s="1">
        <v>45401</v>
      </c>
      <c r="R1229" s="1">
        <v>45863</v>
      </c>
      <c r="S1229" s="1">
        <v>45863</v>
      </c>
      <c r="W1229" t="s">
        <v>155</v>
      </c>
      <c r="X1229" t="s">
        <v>191</v>
      </c>
      <c r="Z1229" t="s">
        <v>160</v>
      </c>
      <c r="AA1229">
        <v>2</v>
      </c>
      <c r="AB1229" t="s">
        <v>1037</v>
      </c>
      <c r="AC1229" t="s">
        <v>155</v>
      </c>
      <c r="AD1229" t="s">
        <v>162</v>
      </c>
      <c r="AE1229" t="s">
        <v>1276</v>
      </c>
      <c r="AF1229" t="s">
        <v>1277</v>
      </c>
      <c r="AG1229" t="s">
        <v>1278</v>
      </c>
    </row>
    <row r="1230" spans="1:33" x14ac:dyDescent="0.25">
      <c r="A1230">
        <v>30335</v>
      </c>
      <c r="B1230" t="s">
        <v>246</v>
      </c>
      <c r="C1230" t="s">
        <v>1</v>
      </c>
      <c r="D1230" t="s">
        <v>827</v>
      </c>
      <c r="E1230" t="s">
        <v>1341</v>
      </c>
      <c r="F1230" t="s">
        <v>117</v>
      </c>
      <c r="G1230" t="s">
        <v>94</v>
      </c>
      <c r="H1230" s="2">
        <v>1160</v>
      </c>
      <c r="I1230" s="2">
        <v>1160</v>
      </c>
      <c r="J1230" s="2">
        <v>1172.53</v>
      </c>
      <c r="K1230">
        <v>0</v>
      </c>
      <c r="L1230">
        <v>0</v>
      </c>
      <c r="M1230">
        <v>0</v>
      </c>
      <c r="N1230" s="2">
        <v>1172.53</v>
      </c>
      <c r="P1230" s="1">
        <v>45628</v>
      </c>
      <c r="Q1230" s="1">
        <v>45617</v>
      </c>
      <c r="R1230" s="1">
        <v>45863</v>
      </c>
      <c r="S1230" s="1">
        <v>45863</v>
      </c>
      <c r="W1230" t="s">
        <v>155</v>
      </c>
      <c r="X1230" t="s">
        <v>191</v>
      </c>
      <c r="Z1230" t="s">
        <v>160</v>
      </c>
      <c r="AA1230">
        <v>2</v>
      </c>
      <c r="AB1230" t="s">
        <v>1037</v>
      </c>
      <c r="AC1230" t="s">
        <v>155</v>
      </c>
      <c r="AD1230" t="s">
        <v>162</v>
      </c>
      <c r="AE1230" t="s">
        <v>1276</v>
      </c>
      <c r="AF1230" t="s">
        <v>1277</v>
      </c>
      <c r="AG1230" t="s">
        <v>1278</v>
      </c>
    </row>
    <row r="1231" spans="1:33" x14ac:dyDescent="0.25">
      <c r="A1231">
        <v>19255</v>
      </c>
      <c r="B1231" t="s">
        <v>246</v>
      </c>
      <c r="C1231" t="s">
        <v>1</v>
      </c>
      <c r="D1231" t="s">
        <v>285</v>
      </c>
      <c r="E1231" t="s">
        <v>615</v>
      </c>
      <c r="F1231" t="s">
        <v>117</v>
      </c>
      <c r="G1231" t="s">
        <v>110</v>
      </c>
      <c r="H1231" s="2">
        <v>4900</v>
      </c>
      <c r="I1231" s="2">
        <v>4900</v>
      </c>
      <c r="J1231" s="2">
        <v>5250.9</v>
      </c>
      <c r="K1231">
        <v>0</v>
      </c>
      <c r="L1231">
        <v>0</v>
      </c>
      <c r="M1231">
        <v>0</v>
      </c>
      <c r="N1231" s="2">
        <v>5250.9</v>
      </c>
      <c r="P1231" s="1">
        <v>45197</v>
      </c>
      <c r="Q1231" s="1">
        <v>45188</v>
      </c>
      <c r="R1231" s="1">
        <v>45863</v>
      </c>
      <c r="S1231" s="1">
        <v>45863</v>
      </c>
      <c r="W1231" t="s">
        <v>155</v>
      </c>
      <c r="X1231" t="s">
        <v>191</v>
      </c>
      <c r="Z1231" t="s">
        <v>160</v>
      </c>
      <c r="AA1231">
        <v>2</v>
      </c>
      <c r="AB1231" t="s">
        <v>161</v>
      </c>
      <c r="AC1231" t="s">
        <v>155</v>
      </c>
      <c r="AD1231" t="s">
        <v>162</v>
      </c>
      <c r="AE1231" t="s">
        <v>1276</v>
      </c>
      <c r="AF1231" t="s">
        <v>1277</v>
      </c>
      <c r="AG1231" t="s">
        <v>1278</v>
      </c>
    </row>
    <row r="1232" spans="1:33" x14ac:dyDescent="0.25">
      <c r="A1232">
        <v>21855</v>
      </c>
      <c r="B1232" t="s">
        <v>246</v>
      </c>
      <c r="C1232" t="s">
        <v>1</v>
      </c>
      <c r="D1232" t="s">
        <v>296</v>
      </c>
      <c r="E1232" t="s">
        <v>690</v>
      </c>
      <c r="F1232" t="s">
        <v>117</v>
      </c>
      <c r="G1232" t="s">
        <v>100</v>
      </c>
      <c r="H1232" s="2">
        <v>5500</v>
      </c>
      <c r="I1232" s="2">
        <v>5500</v>
      </c>
      <c r="J1232" s="2">
        <v>5864.03</v>
      </c>
      <c r="K1232">
        <v>0</v>
      </c>
      <c r="L1232">
        <v>0</v>
      </c>
      <c r="M1232">
        <v>0</v>
      </c>
      <c r="N1232" s="2">
        <v>5864.03</v>
      </c>
      <c r="P1232" s="1">
        <v>45259</v>
      </c>
      <c r="Q1232" s="1">
        <v>45240</v>
      </c>
      <c r="R1232" s="1">
        <v>45863</v>
      </c>
      <c r="S1232" s="1">
        <v>45863</v>
      </c>
      <c r="W1232" t="s">
        <v>155</v>
      </c>
      <c r="X1232" t="s">
        <v>191</v>
      </c>
      <c r="Z1232" t="s">
        <v>160</v>
      </c>
      <c r="AA1232">
        <v>2</v>
      </c>
      <c r="AB1232" t="s">
        <v>161</v>
      </c>
      <c r="AC1232" t="s">
        <v>155</v>
      </c>
      <c r="AD1232" t="s">
        <v>162</v>
      </c>
      <c r="AE1232" t="s">
        <v>1276</v>
      </c>
      <c r="AF1232" t="s">
        <v>1277</v>
      </c>
      <c r="AG1232" t="s">
        <v>1278</v>
      </c>
    </row>
    <row r="1233" spans="1:34" x14ac:dyDescent="0.25">
      <c r="A1233">
        <v>22817</v>
      </c>
      <c r="B1233" t="s">
        <v>246</v>
      </c>
      <c r="C1233" t="s">
        <v>1</v>
      </c>
      <c r="D1233" t="s">
        <v>826</v>
      </c>
      <c r="E1233" t="s">
        <v>881</v>
      </c>
      <c r="F1233" t="s">
        <v>117</v>
      </c>
      <c r="G1233" t="s">
        <v>106</v>
      </c>
      <c r="H1233" s="2">
        <v>7000</v>
      </c>
      <c r="I1233" s="2">
        <v>7000</v>
      </c>
      <c r="J1233" s="2">
        <v>7443.48</v>
      </c>
      <c r="K1233">
        <v>0</v>
      </c>
      <c r="L1233">
        <v>0</v>
      </c>
      <c r="M1233">
        <v>0</v>
      </c>
      <c r="N1233" s="2">
        <v>7443.48</v>
      </c>
      <c r="P1233" s="1">
        <v>45323</v>
      </c>
      <c r="Q1233" s="1">
        <v>45314</v>
      </c>
      <c r="R1233" s="1">
        <v>45863</v>
      </c>
      <c r="S1233" s="1">
        <v>45863</v>
      </c>
      <c r="W1233" t="s">
        <v>155</v>
      </c>
      <c r="X1233" t="s">
        <v>191</v>
      </c>
      <c r="Z1233" t="s">
        <v>160</v>
      </c>
      <c r="AA1233">
        <v>2</v>
      </c>
      <c r="AB1233" t="s">
        <v>161</v>
      </c>
      <c r="AC1233" t="s">
        <v>155</v>
      </c>
      <c r="AD1233" t="s">
        <v>162</v>
      </c>
      <c r="AE1233" t="s">
        <v>1276</v>
      </c>
      <c r="AF1233" t="s">
        <v>1277</v>
      </c>
      <c r="AG1233" t="s">
        <v>1278</v>
      </c>
    </row>
    <row r="1234" spans="1:34" x14ac:dyDescent="0.25">
      <c r="A1234">
        <v>27528</v>
      </c>
      <c r="B1234" t="s">
        <v>246</v>
      </c>
      <c r="C1234" t="s">
        <v>1</v>
      </c>
      <c r="D1234" t="s">
        <v>789</v>
      </c>
      <c r="E1234" t="s">
        <v>1210</v>
      </c>
      <c r="F1234" t="s">
        <v>117</v>
      </c>
      <c r="G1234" t="s">
        <v>97</v>
      </c>
      <c r="H1234" s="2">
        <v>7840</v>
      </c>
      <c r="I1234" s="2">
        <v>7840</v>
      </c>
      <c r="J1234" s="2">
        <v>8084.54</v>
      </c>
      <c r="K1234">
        <v>0</v>
      </c>
      <c r="L1234">
        <v>0</v>
      </c>
      <c r="M1234">
        <v>0</v>
      </c>
      <c r="N1234" s="2">
        <v>8084.54</v>
      </c>
      <c r="P1234" s="1">
        <v>45541</v>
      </c>
      <c r="Q1234" s="1">
        <v>45533</v>
      </c>
      <c r="R1234" s="1">
        <v>45866</v>
      </c>
      <c r="S1234" s="1">
        <v>45866</v>
      </c>
      <c r="W1234" t="s">
        <v>155</v>
      </c>
      <c r="X1234" t="s">
        <v>191</v>
      </c>
      <c r="Z1234" t="s">
        <v>160</v>
      </c>
      <c r="AA1234">
        <v>2</v>
      </c>
      <c r="AB1234" t="s">
        <v>1037</v>
      </c>
      <c r="AC1234" t="s">
        <v>155</v>
      </c>
      <c r="AD1234" t="s">
        <v>162</v>
      </c>
      <c r="AE1234" t="s">
        <v>1276</v>
      </c>
      <c r="AF1234" t="s">
        <v>1277</v>
      </c>
      <c r="AG1234" t="s">
        <v>1278</v>
      </c>
    </row>
    <row r="1235" spans="1:34" x14ac:dyDescent="0.25">
      <c r="A1235">
        <v>26175</v>
      </c>
      <c r="B1235" t="s">
        <v>246</v>
      </c>
      <c r="C1235" t="s">
        <v>1</v>
      </c>
      <c r="D1235" t="s">
        <v>755</v>
      </c>
      <c r="E1235" t="s">
        <v>1211</v>
      </c>
      <c r="F1235" t="s">
        <v>117</v>
      </c>
      <c r="G1235" t="s">
        <v>99</v>
      </c>
      <c r="H1235" s="2">
        <v>9000</v>
      </c>
      <c r="I1235" s="2">
        <v>9000</v>
      </c>
      <c r="J1235" s="2">
        <v>9280.7199999999993</v>
      </c>
      <c r="K1235">
        <v>0</v>
      </c>
      <c r="L1235">
        <v>0</v>
      </c>
      <c r="M1235">
        <v>0</v>
      </c>
      <c r="N1235" s="2">
        <v>9280.7199999999993</v>
      </c>
      <c r="P1235" s="1">
        <v>45537</v>
      </c>
      <c r="Q1235" s="1">
        <v>45531</v>
      </c>
      <c r="R1235" s="1">
        <v>45868</v>
      </c>
      <c r="S1235" s="1">
        <v>45868</v>
      </c>
      <c r="W1235" t="s">
        <v>155</v>
      </c>
      <c r="X1235" t="s">
        <v>191</v>
      </c>
      <c r="Z1235" t="s">
        <v>160</v>
      </c>
      <c r="AA1235">
        <v>2</v>
      </c>
      <c r="AB1235" t="s">
        <v>1037</v>
      </c>
      <c r="AC1235" t="s">
        <v>155</v>
      </c>
      <c r="AD1235" t="s">
        <v>162</v>
      </c>
      <c r="AE1235" t="s">
        <v>1276</v>
      </c>
      <c r="AF1235" t="s">
        <v>1277</v>
      </c>
      <c r="AG1235" t="s">
        <v>1278</v>
      </c>
    </row>
    <row r="1236" spans="1:34" x14ac:dyDescent="0.25">
      <c r="A1236">
        <v>27751</v>
      </c>
      <c r="B1236" t="s">
        <v>246</v>
      </c>
      <c r="C1236" t="s">
        <v>1</v>
      </c>
      <c r="D1236" t="s">
        <v>814</v>
      </c>
      <c r="E1236" t="s">
        <v>1208</v>
      </c>
      <c r="F1236" t="s">
        <v>117</v>
      </c>
      <c r="G1236" t="s">
        <v>102</v>
      </c>
      <c r="H1236" s="2">
        <v>5000</v>
      </c>
      <c r="I1236" s="2">
        <v>5000</v>
      </c>
      <c r="J1236" s="2">
        <v>5155.96</v>
      </c>
      <c r="K1236">
        <v>0</v>
      </c>
      <c r="L1236">
        <v>0</v>
      </c>
      <c r="M1236">
        <v>0</v>
      </c>
      <c r="N1236" s="2">
        <v>5155.96</v>
      </c>
      <c r="P1236" s="1">
        <v>45541</v>
      </c>
      <c r="Q1236" s="1">
        <v>45535</v>
      </c>
      <c r="R1236" s="1">
        <v>45868</v>
      </c>
      <c r="S1236" s="1">
        <v>45868</v>
      </c>
      <c r="W1236" t="s">
        <v>155</v>
      </c>
      <c r="X1236" t="s">
        <v>191</v>
      </c>
      <c r="Z1236" t="s">
        <v>160</v>
      </c>
      <c r="AA1236">
        <v>2</v>
      </c>
      <c r="AB1236" t="s">
        <v>1037</v>
      </c>
      <c r="AC1236" t="s">
        <v>155</v>
      </c>
      <c r="AD1236" t="s">
        <v>162</v>
      </c>
      <c r="AE1236" t="s">
        <v>1276</v>
      </c>
      <c r="AF1236" t="s">
        <v>1277</v>
      </c>
      <c r="AG1236" t="s">
        <v>1278</v>
      </c>
    </row>
    <row r="1237" spans="1:34" x14ac:dyDescent="0.25">
      <c r="A1237">
        <v>25998</v>
      </c>
      <c r="B1237" t="s">
        <v>246</v>
      </c>
      <c r="C1237" t="s">
        <v>1</v>
      </c>
      <c r="D1237" t="s">
        <v>715</v>
      </c>
      <c r="E1237" t="s">
        <v>1206</v>
      </c>
      <c r="F1237" t="s">
        <v>117</v>
      </c>
      <c r="G1237" t="s">
        <v>99</v>
      </c>
      <c r="H1237" s="2">
        <v>7000</v>
      </c>
      <c r="I1237" s="2">
        <v>7000</v>
      </c>
      <c r="J1237" s="2">
        <v>7218.34</v>
      </c>
      <c r="K1237">
        <v>0</v>
      </c>
      <c r="L1237">
        <v>0</v>
      </c>
      <c r="M1237">
        <v>0</v>
      </c>
      <c r="N1237" s="2">
        <v>7218.34</v>
      </c>
      <c r="P1237" s="1">
        <v>45537</v>
      </c>
      <c r="Q1237" s="1">
        <v>45522</v>
      </c>
      <c r="R1237" s="1">
        <v>45868</v>
      </c>
      <c r="S1237" s="1">
        <v>45868</v>
      </c>
      <c r="W1237" t="s">
        <v>155</v>
      </c>
      <c r="X1237" t="s">
        <v>191</v>
      </c>
      <c r="Z1237" t="s">
        <v>160</v>
      </c>
      <c r="AA1237">
        <v>2</v>
      </c>
      <c r="AB1237" t="s">
        <v>1037</v>
      </c>
      <c r="AC1237" t="s">
        <v>155</v>
      </c>
      <c r="AD1237" t="s">
        <v>162</v>
      </c>
      <c r="AE1237" t="s">
        <v>1276</v>
      </c>
      <c r="AF1237" t="s">
        <v>1277</v>
      </c>
      <c r="AG1237" t="s">
        <v>1278</v>
      </c>
    </row>
    <row r="1238" spans="1:34" x14ac:dyDescent="0.25">
      <c r="A1238">
        <v>25792</v>
      </c>
      <c r="B1238" t="s">
        <v>246</v>
      </c>
      <c r="C1238" t="s">
        <v>1</v>
      </c>
      <c r="D1238" t="s">
        <v>753</v>
      </c>
      <c r="E1238" t="s">
        <v>1201</v>
      </c>
      <c r="F1238" t="s">
        <v>117</v>
      </c>
      <c r="G1238" t="s">
        <v>100</v>
      </c>
      <c r="H1238" s="2">
        <v>3000</v>
      </c>
      <c r="I1238" s="2">
        <v>3000</v>
      </c>
      <c r="J1238" s="2">
        <v>3115.69</v>
      </c>
      <c r="K1238">
        <v>0</v>
      </c>
      <c r="L1238">
        <v>0</v>
      </c>
      <c r="M1238">
        <v>0</v>
      </c>
      <c r="N1238" s="2">
        <v>3115.69</v>
      </c>
      <c r="P1238" s="1">
        <v>45510</v>
      </c>
      <c r="Q1238" s="1">
        <v>45504</v>
      </c>
      <c r="R1238" s="1">
        <v>45868</v>
      </c>
      <c r="S1238" s="1">
        <v>45868</v>
      </c>
      <c r="W1238" t="s">
        <v>155</v>
      </c>
      <c r="X1238" t="s">
        <v>191</v>
      </c>
      <c r="Z1238" t="s">
        <v>160</v>
      </c>
      <c r="AA1238">
        <v>2</v>
      </c>
      <c r="AB1238" t="s">
        <v>1037</v>
      </c>
      <c r="AC1238" t="s">
        <v>155</v>
      </c>
      <c r="AD1238" t="s">
        <v>162</v>
      </c>
      <c r="AE1238" t="s">
        <v>1276</v>
      </c>
      <c r="AF1238" t="s">
        <v>1277</v>
      </c>
      <c r="AG1238" t="s">
        <v>1278</v>
      </c>
    </row>
    <row r="1239" spans="1:34" x14ac:dyDescent="0.25">
      <c r="A1239">
        <v>24475</v>
      </c>
      <c r="B1239" t="s">
        <v>246</v>
      </c>
      <c r="C1239" t="s">
        <v>1</v>
      </c>
      <c r="D1239" t="s">
        <v>811</v>
      </c>
      <c r="E1239" t="s">
        <v>1352</v>
      </c>
      <c r="F1239" t="s">
        <v>117</v>
      </c>
      <c r="G1239" t="s">
        <v>1039</v>
      </c>
      <c r="H1239" s="2">
        <v>17000</v>
      </c>
      <c r="I1239" s="2">
        <v>17000</v>
      </c>
      <c r="J1239" s="2">
        <v>17949.66</v>
      </c>
      <c r="K1239">
        <v>0</v>
      </c>
      <c r="L1239">
        <v>0</v>
      </c>
      <c r="M1239">
        <v>0</v>
      </c>
      <c r="N1239" s="2">
        <v>17949.66</v>
      </c>
      <c r="O1239">
        <v>0</v>
      </c>
      <c r="P1239" s="1">
        <v>45400</v>
      </c>
      <c r="Q1239" s="1">
        <v>45397</v>
      </c>
      <c r="R1239" s="1">
        <v>45868</v>
      </c>
      <c r="S1239" s="1">
        <v>45868</v>
      </c>
      <c r="W1239" t="s">
        <v>155</v>
      </c>
      <c r="X1239" t="s">
        <v>191</v>
      </c>
      <c r="Z1239" t="s">
        <v>160</v>
      </c>
      <c r="AA1239">
        <v>2</v>
      </c>
      <c r="AB1239" t="s">
        <v>1037</v>
      </c>
      <c r="AC1239" t="s">
        <v>155</v>
      </c>
      <c r="AD1239" t="s">
        <v>162</v>
      </c>
      <c r="AE1239" t="s">
        <v>1276</v>
      </c>
      <c r="AF1239" t="s">
        <v>1277</v>
      </c>
      <c r="AG1239" t="s">
        <v>1278</v>
      </c>
      <c r="AH1239" t="s">
        <v>191</v>
      </c>
    </row>
    <row r="1240" spans="1:34" x14ac:dyDescent="0.25">
      <c r="A1240">
        <v>24670</v>
      </c>
      <c r="B1240" t="s">
        <v>246</v>
      </c>
      <c r="C1240" t="s">
        <v>1</v>
      </c>
      <c r="D1240" t="s">
        <v>830</v>
      </c>
      <c r="E1240" t="s">
        <v>1029</v>
      </c>
      <c r="F1240" t="s">
        <v>117</v>
      </c>
      <c r="G1240" t="s">
        <v>106</v>
      </c>
      <c r="H1240" s="2">
        <v>1000</v>
      </c>
      <c r="I1240" s="2">
        <v>1000</v>
      </c>
      <c r="J1240" s="2">
        <v>1055.8599999999999</v>
      </c>
      <c r="K1240">
        <v>0</v>
      </c>
      <c r="L1240">
        <v>0</v>
      </c>
      <c r="M1240">
        <v>0</v>
      </c>
      <c r="N1240" s="2">
        <v>1055.8599999999999</v>
      </c>
      <c r="P1240" s="1">
        <v>45412</v>
      </c>
      <c r="Q1240" s="1">
        <v>45404</v>
      </c>
      <c r="R1240" s="1">
        <v>45868</v>
      </c>
      <c r="S1240" s="1">
        <v>45868</v>
      </c>
      <c r="W1240" t="s">
        <v>155</v>
      </c>
      <c r="X1240" t="s">
        <v>191</v>
      </c>
      <c r="Z1240" t="s">
        <v>160</v>
      </c>
      <c r="AA1240">
        <v>2</v>
      </c>
      <c r="AB1240" t="s">
        <v>1037</v>
      </c>
      <c r="AC1240" t="s">
        <v>155</v>
      </c>
      <c r="AD1240" t="s">
        <v>162</v>
      </c>
      <c r="AE1240" t="s">
        <v>1276</v>
      </c>
      <c r="AF1240" t="s">
        <v>1277</v>
      </c>
      <c r="AG1240" t="s">
        <v>1278</v>
      </c>
    </row>
    <row r="1241" spans="1:34" x14ac:dyDescent="0.25">
      <c r="A1241">
        <v>24749</v>
      </c>
      <c r="B1241" t="s">
        <v>246</v>
      </c>
      <c r="C1241" t="s">
        <v>1</v>
      </c>
      <c r="D1241" t="s">
        <v>795</v>
      </c>
      <c r="E1241" t="s">
        <v>1034</v>
      </c>
      <c r="F1241" t="s">
        <v>117</v>
      </c>
      <c r="G1241" t="s">
        <v>106</v>
      </c>
      <c r="H1241" s="2">
        <v>6000</v>
      </c>
      <c r="I1241" s="2">
        <v>6000</v>
      </c>
      <c r="J1241" s="2">
        <v>6335.17</v>
      </c>
      <c r="K1241">
        <v>0</v>
      </c>
      <c r="L1241">
        <v>0</v>
      </c>
      <c r="M1241">
        <v>0</v>
      </c>
      <c r="N1241" s="2">
        <v>6335.17</v>
      </c>
      <c r="P1241" s="1">
        <v>45412</v>
      </c>
      <c r="Q1241" s="1">
        <v>45407</v>
      </c>
      <c r="R1241" s="1">
        <v>45868</v>
      </c>
      <c r="S1241" s="1">
        <v>45868</v>
      </c>
      <c r="W1241" t="s">
        <v>155</v>
      </c>
      <c r="X1241" t="s">
        <v>191</v>
      </c>
      <c r="Z1241" t="s">
        <v>160</v>
      </c>
      <c r="AA1241">
        <v>2</v>
      </c>
      <c r="AB1241" t="s">
        <v>1037</v>
      </c>
      <c r="AC1241" t="s">
        <v>155</v>
      </c>
      <c r="AD1241" t="s">
        <v>162</v>
      </c>
      <c r="AE1241" t="s">
        <v>1276</v>
      </c>
      <c r="AF1241" t="s">
        <v>1277</v>
      </c>
      <c r="AG1241" t="s">
        <v>1278</v>
      </c>
    </row>
    <row r="1242" spans="1:34" x14ac:dyDescent="0.25">
      <c r="A1242">
        <v>24694</v>
      </c>
      <c r="B1242" t="s">
        <v>246</v>
      </c>
      <c r="C1242" t="s">
        <v>1</v>
      </c>
      <c r="D1242" t="s">
        <v>804</v>
      </c>
      <c r="E1242" t="s">
        <v>1030</v>
      </c>
      <c r="F1242" t="s">
        <v>117</v>
      </c>
      <c r="G1242" t="s">
        <v>106</v>
      </c>
      <c r="H1242" s="2">
        <v>1000</v>
      </c>
      <c r="I1242" s="2">
        <v>1000</v>
      </c>
      <c r="J1242" s="2">
        <v>1055.8599999999999</v>
      </c>
      <c r="K1242">
        <v>0</v>
      </c>
      <c r="L1242">
        <v>0</v>
      </c>
      <c r="M1242">
        <v>0</v>
      </c>
      <c r="N1242" s="2">
        <v>1055.8599999999999</v>
      </c>
      <c r="P1242" s="1">
        <v>45408</v>
      </c>
      <c r="Q1242" s="1">
        <v>45404</v>
      </c>
      <c r="R1242" s="1">
        <v>45868</v>
      </c>
      <c r="S1242" s="1">
        <v>45868</v>
      </c>
      <c r="W1242" t="s">
        <v>155</v>
      </c>
      <c r="X1242" t="s">
        <v>191</v>
      </c>
      <c r="Z1242" t="s">
        <v>160</v>
      </c>
      <c r="AA1242">
        <v>2</v>
      </c>
      <c r="AB1242" t="s">
        <v>1037</v>
      </c>
      <c r="AC1242" t="s">
        <v>155</v>
      </c>
      <c r="AD1242" t="s">
        <v>162</v>
      </c>
      <c r="AE1242" t="s">
        <v>1276</v>
      </c>
      <c r="AF1242" t="s">
        <v>1277</v>
      </c>
      <c r="AG1242" t="s">
        <v>1278</v>
      </c>
    </row>
    <row r="1243" spans="1:34" x14ac:dyDescent="0.25">
      <c r="A1243">
        <v>24898</v>
      </c>
      <c r="B1243" t="s">
        <v>246</v>
      </c>
      <c r="C1243" t="s">
        <v>1</v>
      </c>
      <c r="D1243" t="s">
        <v>802</v>
      </c>
      <c r="E1243" t="s">
        <v>1032</v>
      </c>
      <c r="F1243" t="s">
        <v>117</v>
      </c>
      <c r="G1243" t="s">
        <v>103</v>
      </c>
      <c r="H1243" s="2">
        <v>6000</v>
      </c>
      <c r="I1243" s="2">
        <v>6000</v>
      </c>
      <c r="J1243" s="2">
        <v>6335.17</v>
      </c>
      <c r="K1243">
        <v>0</v>
      </c>
      <c r="L1243">
        <v>0</v>
      </c>
      <c r="M1243">
        <v>0</v>
      </c>
      <c r="N1243" s="2">
        <v>6335.17</v>
      </c>
      <c r="P1243" s="1">
        <v>45421</v>
      </c>
      <c r="Q1243" s="1">
        <v>45410</v>
      </c>
      <c r="R1243" s="1">
        <v>45868</v>
      </c>
      <c r="S1243" s="1">
        <v>45868</v>
      </c>
      <c r="W1243" t="s">
        <v>155</v>
      </c>
      <c r="X1243" t="s">
        <v>191</v>
      </c>
      <c r="Z1243" t="s">
        <v>160</v>
      </c>
      <c r="AA1243">
        <v>2</v>
      </c>
      <c r="AB1243" t="s">
        <v>1037</v>
      </c>
      <c r="AC1243" t="s">
        <v>155</v>
      </c>
      <c r="AD1243" t="s">
        <v>162</v>
      </c>
      <c r="AE1243" t="s">
        <v>1276</v>
      </c>
      <c r="AF1243" t="s">
        <v>1277</v>
      </c>
      <c r="AG1243" t="s">
        <v>1278</v>
      </c>
    </row>
    <row r="1244" spans="1:34" x14ac:dyDescent="0.25">
      <c r="A1244">
        <v>29676</v>
      </c>
      <c r="B1244" t="s">
        <v>246</v>
      </c>
      <c r="C1244" t="s">
        <v>1</v>
      </c>
      <c r="D1244" t="s">
        <v>832</v>
      </c>
      <c r="E1244" t="s">
        <v>1116</v>
      </c>
      <c r="F1244" t="s">
        <v>117</v>
      </c>
      <c r="G1244" t="s">
        <v>105</v>
      </c>
      <c r="H1244" s="2">
        <v>1000</v>
      </c>
      <c r="I1244" s="2">
        <v>1000</v>
      </c>
      <c r="J1244" s="2">
        <v>1052.92</v>
      </c>
      <c r="K1244">
        <v>0</v>
      </c>
      <c r="L1244">
        <v>0</v>
      </c>
      <c r="M1244">
        <v>0</v>
      </c>
      <c r="N1244" s="2">
        <v>1052.92</v>
      </c>
      <c r="P1244" s="1">
        <v>45595</v>
      </c>
      <c r="Q1244" s="1">
        <v>45436</v>
      </c>
      <c r="R1244" s="1">
        <v>45868</v>
      </c>
      <c r="S1244" s="1">
        <v>45868</v>
      </c>
      <c r="W1244" t="s">
        <v>155</v>
      </c>
      <c r="X1244" t="s">
        <v>191</v>
      </c>
      <c r="Z1244" t="s">
        <v>160</v>
      </c>
      <c r="AA1244">
        <v>2</v>
      </c>
      <c r="AB1244" t="s">
        <v>1037</v>
      </c>
      <c r="AC1244" t="s">
        <v>155</v>
      </c>
      <c r="AD1244" t="s">
        <v>162</v>
      </c>
      <c r="AE1244" t="s">
        <v>1276</v>
      </c>
      <c r="AF1244" t="s">
        <v>1277</v>
      </c>
      <c r="AG1244" t="s">
        <v>1278</v>
      </c>
    </row>
    <row r="1245" spans="1:34" x14ac:dyDescent="0.25">
      <c r="A1245">
        <v>25155</v>
      </c>
      <c r="B1245" t="s">
        <v>246</v>
      </c>
      <c r="C1245" t="s">
        <v>1</v>
      </c>
      <c r="D1245" t="s">
        <v>783</v>
      </c>
      <c r="E1245" t="s">
        <v>1112</v>
      </c>
      <c r="F1245" t="s">
        <v>117</v>
      </c>
      <c r="G1245" t="s">
        <v>102</v>
      </c>
      <c r="H1245" s="2">
        <v>5000</v>
      </c>
      <c r="I1245" s="2">
        <v>5000</v>
      </c>
      <c r="J1245" s="2">
        <v>5264.6</v>
      </c>
      <c r="K1245">
        <v>0</v>
      </c>
      <c r="L1245">
        <v>0</v>
      </c>
      <c r="M1245">
        <v>0</v>
      </c>
      <c r="N1245" s="2">
        <v>5264.6</v>
      </c>
      <c r="P1245" s="1">
        <v>45453</v>
      </c>
      <c r="Q1245" s="1">
        <v>45442</v>
      </c>
      <c r="R1245" s="1">
        <v>45868</v>
      </c>
      <c r="S1245" s="1">
        <v>45868</v>
      </c>
      <c r="W1245" t="s">
        <v>155</v>
      </c>
      <c r="X1245" t="s">
        <v>191</v>
      </c>
      <c r="Z1245" t="s">
        <v>160</v>
      </c>
      <c r="AA1245">
        <v>2</v>
      </c>
      <c r="AB1245" t="s">
        <v>1037</v>
      </c>
      <c r="AC1245" t="s">
        <v>155</v>
      </c>
      <c r="AD1245" t="s">
        <v>162</v>
      </c>
      <c r="AE1245" t="s">
        <v>1276</v>
      </c>
      <c r="AF1245" t="s">
        <v>1277</v>
      </c>
      <c r="AG1245" t="s">
        <v>1278</v>
      </c>
    </row>
    <row r="1246" spans="1:34" x14ac:dyDescent="0.25">
      <c r="A1246">
        <v>30310</v>
      </c>
      <c r="B1246" t="s">
        <v>246</v>
      </c>
      <c r="C1246" t="s">
        <v>1</v>
      </c>
      <c r="D1246" t="s">
        <v>782</v>
      </c>
      <c r="E1246" t="s">
        <v>1330</v>
      </c>
      <c r="F1246" t="s">
        <v>117</v>
      </c>
      <c r="G1246" t="s">
        <v>99</v>
      </c>
      <c r="H1246" s="2">
        <v>2000</v>
      </c>
      <c r="I1246" s="2">
        <v>2000</v>
      </c>
      <c r="J1246" s="2">
        <v>2021.6</v>
      </c>
      <c r="K1246">
        <v>0</v>
      </c>
      <c r="L1246">
        <v>0</v>
      </c>
      <c r="M1246">
        <v>0</v>
      </c>
      <c r="N1246" s="2">
        <v>2021.6</v>
      </c>
      <c r="P1246" s="1">
        <v>45628</v>
      </c>
      <c r="Q1246" s="1">
        <v>45621</v>
      </c>
      <c r="R1246" s="1">
        <v>45868</v>
      </c>
      <c r="S1246" s="1">
        <v>45868</v>
      </c>
      <c r="W1246" t="s">
        <v>155</v>
      </c>
      <c r="X1246" t="s">
        <v>191</v>
      </c>
      <c r="Z1246" t="s">
        <v>160</v>
      </c>
      <c r="AA1246">
        <v>2</v>
      </c>
      <c r="AB1246" t="s">
        <v>1037</v>
      </c>
      <c r="AC1246" t="s">
        <v>155</v>
      </c>
      <c r="AD1246" t="s">
        <v>162</v>
      </c>
      <c r="AE1246" t="s">
        <v>1276</v>
      </c>
      <c r="AF1246" t="s">
        <v>1277</v>
      </c>
      <c r="AG1246" t="s">
        <v>1278</v>
      </c>
    </row>
    <row r="1247" spans="1:34" x14ac:dyDescent="0.25">
      <c r="A1247">
        <v>19393</v>
      </c>
      <c r="B1247" t="s">
        <v>246</v>
      </c>
      <c r="C1247" t="s">
        <v>252</v>
      </c>
      <c r="D1247" t="s">
        <v>279</v>
      </c>
      <c r="E1247" t="s">
        <v>614</v>
      </c>
      <c r="F1247" t="s">
        <v>117</v>
      </c>
      <c r="G1247" t="s">
        <v>212</v>
      </c>
      <c r="H1247" s="2">
        <v>1080</v>
      </c>
      <c r="I1247" s="2">
        <v>1080</v>
      </c>
      <c r="J1247" s="2">
        <v>1157.3399999999999</v>
      </c>
      <c r="K1247">
        <v>0</v>
      </c>
      <c r="L1247">
        <v>0</v>
      </c>
      <c r="M1247">
        <v>0</v>
      </c>
      <c r="N1247" s="2">
        <v>1157.3399999999999</v>
      </c>
      <c r="P1247" s="1">
        <v>45205</v>
      </c>
      <c r="Q1247" s="1">
        <v>45197</v>
      </c>
      <c r="R1247" s="1">
        <v>45868</v>
      </c>
      <c r="S1247" s="1">
        <v>45868</v>
      </c>
      <c r="W1247" t="s">
        <v>155</v>
      </c>
      <c r="X1247" t="s">
        <v>191</v>
      </c>
      <c r="Z1247" t="s">
        <v>160</v>
      </c>
      <c r="AA1247">
        <v>2</v>
      </c>
      <c r="AB1247" t="s">
        <v>161</v>
      </c>
      <c r="AC1247" t="s">
        <v>155</v>
      </c>
      <c r="AD1247" t="s">
        <v>162</v>
      </c>
      <c r="AE1247" t="s">
        <v>1276</v>
      </c>
      <c r="AF1247" t="s">
        <v>1277</v>
      </c>
      <c r="AG1247" t="s">
        <v>1278</v>
      </c>
    </row>
    <row r="1248" spans="1:34" x14ac:dyDescent="0.25">
      <c r="A1248">
        <v>23830</v>
      </c>
      <c r="B1248" t="s">
        <v>246</v>
      </c>
      <c r="C1248" t="s">
        <v>1</v>
      </c>
      <c r="D1248" t="s">
        <v>824</v>
      </c>
      <c r="E1248" t="s">
        <v>955</v>
      </c>
      <c r="F1248" t="s">
        <v>117</v>
      </c>
      <c r="G1248" t="s">
        <v>95</v>
      </c>
      <c r="H1248" s="2">
        <v>5000</v>
      </c>
      <c r="I1248" s="2">
        <v>5000</v>
      </c>
      <c r="J1248" s="2">
        <v>5286.25</v>
      </c>
      <c r="K1248">
        <v>0</v>
      </c>
      <c r="L1248">
        <v>0</v>
      </c>
      <c r="M1248">
        <v>0</v>
      </c>
      <c r="N1248" s="2">
        <v>5286.25</v>
      </c>
      <c r="P1248" s="1">
        <v>45377</v>
      </c>
      <c r="Q1248" s="1">
        <v>45371</v>
      </c>
      <c r="R1248" s="1">
        <v>45868</v>
      </c>
      <c r="S1248" s="1">
        <v>45868</v>
      </c>
      <c r="W1248" t="s">
        <v>155</v>
      </c>
      <c r="X1248" t="s">
        <v>191</v>
      </c>
      <c r="Z1248" t="s">
        <v>160</v>
      </c>
      <c r="AA1248">
        <v>2</v>
      </c>
      <c r="AB1248" t="s">
        <v>161</v>
      </c>
      <c r="AC1248" t="s">
        <v>155</v>
      </c>
      <c r="AD1248" t="s">
        <v>162</v>
      </c>
      <c r="AE1248" t="s">
        <v>1276</v>
      </c>
      <c r="AF1248" t="s">
        <v>1277</v>
      </c>
      <c r="AG1248" t="s">
        <v>1278</v>
      </c>
    </row>
    <row r="1249" spans="1:33" x14ac:dyDescent="0.25">
      <c r="A1249">
        <v>23257</v>
      </c>
      <c r="B1249" t="s">
        <v>246</v>
      </c>
      <c r="C1249" t="s">
        <v>252</v>
      </c>
      <c r="D1249" t="s">
        <v>742</v>
      </c>
      <c r="E1249" t="s">
        <v>926</v>
      </c>
      <c r="F1249" t="s">
        <v>117</v>
      </c>
      <c r="G1249" t="s">
        <v>105</v>
      </c>
      <c r="H1249" s="2">
        <v>2300</v>
      </c>
      <c r="I1249" s="2">
        <v>2300</v>
      </c>
      <c r="J1249" s="2">
        <v>2438.2399999999998</v>
      </c>
      <c r="K1249">
        <v>0</v>
      </c>
      <c r="L1249">
        <v>0</v>
      </c>
      <c r="M1249">
        <v>0</v>
      </c>
      <c r="N1249" s="2">
        <v>2438.2399999999998</v>
      </c>
      <c r="P1249" s="1">
        <v>45345</v>
      </c>
      <c r="Q1249" s="1">
        <v>45331</v>
      </c>
      <c r="R1249" s="1">
        <v>45868</v>
      </c>
      <c r="S1249" s="1">
        <v>45868</v>
      </c>
      <c r="W1249" t="s">
        <v>155</v>
      </c>
      <c r="X1249" t="s">
        <v>191</v>
      </c>
      <c r="Z1249" t="s">
        <v>160</v>
      </c>
      <c r="AA1249">
        <v>2</v>
      </c>
      <c r="AB1249" t="s">
        <v>161</v>
      </c>
      <c r="AC1249" t="s">
        <v>155</v>
      </c>
      <c r="AD1249" t="s">
        <v>162</v>
      </c>
      <c r="AE1249" t="s">
        <v>1276</v>
      </c>
      <c r="AF1249" t="s">
        <v>1277</v>
      </c>
      <c r="AG1249" t="s">
        <v>1278</v>
      </c>
    </row>
    <row r="1250" spans="1:33" x14ac:dyDescent="0.25">
      <c r="A1250">
        <v>25514</v>
      </c>
      <c r="B1250" t="s">
        <v>246</v>
      </c>
      <c r="C1250" t="s">
        <v>1</v>
      </c>
      <c r="D1250" t="s">
        <v>286</v>
      </c>
      <c r="E1250" t="s">
        <v>616</v>
      </c>
      <c r="F1250" t="s">
        <v>117</v>
      </c>
      <c r="G1250" t="s">
        <v>107</v>
      </c>
      <c r="H1250" s="2">
        <v>5200</v>
      </c>
      <c r="I1250" s="2">
        <v>5200</v>
      </c>
      <c r="J1250" s="2">
        <v>5572.38</v>
      </c>
      <c r="K1250">
        <v>0</v>
      </c>
      <c r="L1250">
        <v>0</v>
      </c>
      <c r="M1250">
        <v>0</v>
      </c>
      <c r="N1250" s="2">
        <v>5572.38</v>
      </c>
      <c r="P1250" s="1">
        <v>45484</v>
      </c>
      <c r="Q1250" s="1">
        <v>45186</v>
      </c>
      <c r="R1250" s="1">
        <v>45868</v>
      </c>
      <c r="S1250" s="1">
        <v>45868</v>
      </c>
      <c r="W1250" t="s">
        <v>155</v>
      </c>
      <c r="X1250" t="s">
        <v>191</v>
      </c>
      <c r="Z1250" t="s">
        <v>160</v>
      </c>
      <c r="AA1250">
        <v>2</v>
      </c>
      <c r="AB1250" t="s">
        <v>161</v>
      </c>
      <c r="AC1250" t="s">
        <v>155</v>
      </c>
      <c r="AD1250" t="s">
        <v>162</v>
      </c>
      <c r="AE1250" t="s">
        <v>1276</v>
      </c>
      <c r="AF1250" t="s">
        <v>1277</v>
      </c>
      <c r="AG1250" t="s">
        <v>1278</v>
      </c>
    </row>
    <row r="1251" spans="1:33" x14ac:dyDescent="0.25">
      <c r="A1251">
        <v>17183</v>
      </c>
      <c r="B1251" t="s">
        <v>246</v>
      </c>
      <c r="C1251" t="s">
        <v>1</v>
      </c>
      <c r="D1251" t="s">
        <v>204</v>
      </c>
      <c r="E1251" t="s">
        <v>411</v>
      </c>
      <c r="F1251" t="s">
        <v>117</v>
      </c>
      <c r="G1251" t="s">
        <v>112</v>
      </c>
      <c r="H1251" s="2">
        <v>4000</v>
      </c>
      <c r="I1251" s="2">
        <v>4000</v>
      </c>
      <c r="J1251" s="2">
        <v>4321.3999999999996</v>
      </c>
      <c r="K1251">
        <v>0</v>
      </c>
      <c r="L1251">
        <v>0</v>
      </c>
      <c r="M1251">
        <v>0</v>
      </c>
      <c r="N1251" s="2">
        <v>4321.3999999999996</v>
      </c>
      <c r="P1251" s="1">
        <v>45140</v>
      </c>
      <c r="Q1251" s="1">
        <v>45129</v>
      </c>
      <c r="R1251" s="1">
        <v>45868</v>
      </c>
      <c r="S1251" s="1">
        <v>45868</v>
      </c>
      <c r="W1251" t="s">
        <v>155</v>
      </c>
      <c r="X1251" t="s">
        <v>191</v>
      </c>
      <c r="Z1251" t="s">
        <v>160</v>
      </c>
      <c r="AA1251">
        <v>2</v>
      </c>
      <c r="AB1251" t="s">
        <v>161</v>
      </c>
      <c r="AC1251" t="s">
        <v>155</v>
      </c>
      <c r="AD1251" t="s">
        <v>162</v>
      </c>
      <c r="AE1251" t="s">
        <v>1276</v>
      </c>
      <c r="AF1251" t="s">
        <v>1277</v>
      </c>
      <c r="AG1251" t="s">
        <v>1278</v>
      </c>
    </row>
    <row r="1252" spans="1:33" x14ac:dyDescent="0.25">
      <c r="A1252">
        <v>16755</v>
      </c>
      <c r="B1252" t="s">
        <v>246</v>
      </c>
      <c r="C1252" t="s">
        <v>1</v>
      </c>
      <c r="D1252" t="s">
        <v>284</v>
      </c>
      <c r="E1252" t="s">
        <v>367</v>
      </c>
      <c r="F1252" t="s">
        <v>117</v>
      </c>
      <c r="G1252" t="s">
        <v>212</v>
      </c>
      <c r="H1252" s="2">
        <v>1000</v>
      </c>
      <c r="I1252" s="2">
        <v>1000</v>
      </c>
      <c r="J1252" s="2">
        <v>1086.74</v>
      </c>
      <c r="K1252">
        <v>0</v>
      </c>
      <c r="L1252">
        <v>0</v>
      </c>
      <c r="M1252">
        <v>0</v>
      </c>
      <c r="N1252" s="2">
        <v>1086.74</v>
      </c>
      <c r="P1252" s="1">
        <v>45110</v>
      </c>
      <c r="Q1252" s="1">
        <v>45094</v>
      </c>
      <c r="R1252" s="1">
        <v>45868</v>
      </c>
      <c r="S1252" s="1">
        <v>45868</v>
      </c>
      <c r="W1252" t="s">
        <v>155</v>
      </c>
      <c r="X1252" t="s">
        <v>191</v>
      </c>
      <c r="Z1252" t="s">
        <v>160</v>
      </c>
      <c r="AA1252">
        <v>2</v>
      </c>
      <c r="AB1252" t="s">
        <v>161</v>
      </c>
      <c r="AC1252" t="s">
        <v>155</v>
      </c>
      <c r="AD1252" t="s">
        <v>162</v>
      </c>
      <c r="AE1252" t="s">
        <v>1276</v>
      </c>
      <c r="AF1252" t="s">
        <v>1277</v>
      </c>
      <c r="AG1252" t="s">
        <v>1278</v>
      </c>
    </row>
    <row r="1253" spans="1:33" x14ac:dyDescent="0.25">
      <c r="A1253">
        <v>16040</v>
      </c>
      <c r="B1253" t="s">
        <v>246</v>
      </c>
      <c r="C1253" t="s">
        <v>1</v>
      </c>
      <c r="D1253" t="s">
        <v>202</v>
      </c>
      <c r="E1253" t="s">
        <v>294</v>
      </c>
      <c r="F1253" t="s">
        <v>117</v>
      </c>
      <c r="G1253" t="s">
        <v>215</v>
      </c>
      <c r="H1253" s="2">
        <v>1500</v>
      </c>
      <c r="I1253" s="2">
        <v>1500</v>
      </c>
      <c r="J1253" s="2">
        <v>1632.45</v>
      </c>
      <c r="K1253">
        <v>0</v>
      </c>
      <c r="L1253">
        <v>0</v>
      </c>
      <c r="M1253">
        <v>0</v>
      </c>
      <c r="N1253" s="2">
        <v>1632.45</v>
      </c>
      <c r="P1253" s="1">
        <v>45057</v>
      </c>
      <c r="Q1253" s="1">
        <v>45052</v>
      </c>
      <c r="R1253" s="1">
        <v>45868</v>
      </c>
      <c r="S1253" s="1">
        <v>45868</v>
      </c>
      <c r="W1253" t="s">
        <v>155</v>
      </c>
      <c r="X1253" t="s">
        <v>191</v>
      </c>
      <c r="Z1253" t="s">
        <v>160</v>
      </c>
      <c r="AA1253">
        <v>2</v>
      </c>
      <c r="AB1253" t="s">
        <v>161</v>
      </c>
      <c r="AC1253" t="s">
        <v>155</v>
      </c>
      <c r="AD1253" t="s">
        <v>162</v>
      </c>
      <c r="AE1253" t="s">
        <v>1276</v>
      </c>
      <c r="AF1253" t="s">
        <v>1277</v>
      </c>
      <c r="AG1253" t="s">
        <v>1278</v>
      </c>
    </row>
    <row r="1254" spans="1:33" x14ac:dyDescent="0.25">
      <c r="A1254">
        <v>30521</v>
      </c>
      <c r="B1254" t="s">
        <v>246</v>
      </c>
      <c r="C1254" t="s">
        <v>1</v>
      </c>
      <c r="D1254" t="s">
        <v>249</v>
      </c>
      <c r="E1254" t="s">
        <v>250</v>
      </c>
      <c r="F1254" t="s">
        <v>117</v>
      </c>
      <c r="G1254" t="s">
        <v>1382</v>
      </c>
      <c r="H1254" s="2">
        <v>5391.47</v>
      </c>
      <c r="I1254" s="2">
        <v>5391.47</v>
      </c>
      <c r="J1254" s="2">
        <v>5412.84</v>
      </c>
      <c r="K1254">
        <v>0</v>
      </c>
      <c r="L1254">
        <v>0</v>
      </c>
      <c r="M1254">
        <v>0</v>
      </c>
      <c r="N1254" s="2">
        <v>5412.84</v>
      </c>
      <c r="O1254">
        <v>0</v>
      </c>
      <c r="P1254" s="1">
        <v>45637</v>
      </c>
      <c r="Q1254" s="1">
        <v>45637</v>
      </c>
      <c r="R1254" s="1">
        <v>45869</v>
      </c>
      <c r="S1254" s="1">
        <v>45869</v>
      </c>
      <c r="W1254" t="s">
        <v>155</v>
      </c>
      <c r="X1254" t="s">
        <v>191</v>
      </c>
      <c r="Z1254" t="s">
        <v>160</v>
      </c>
      <c r="AA1254">
        <v>2</v>
      </c>
      <c r="AB1254" t="s">
        <v>161</v>
      </c>
      <c r="AC1254" t="s">
        <v>155</v>
      </c>
      <c r="AD1254" t="s">
        <v>162</v>
      </c>
      <c r="AE1254" t="s">
        <v>1276</v>
      </c>
      <c r="AF1254" t="s">
        <v>1277</v>
      </c>
      <c r="AG1254" t="s">
        <v>1278</v>
      </c>
    </row>
    <row r="1255" spans="1:33" x14ac:dyDescent="0.25">
      <c r="A1255">
        <v>30504</v>
      </c>
      <c r="B1255" t="s">
        <v>246</v>
      </c>
      <c r="C1255" t="s">
        <v>1</v>
      </c>
      <c r="D1255" t="s">
        <v>205</v>
      </c>
      <c r="E1255" t="s">
        <v>247</v>
      </c>
      <c r="F1255" t="s">
        <v>117</v>
      </c>
      <c r="G1255" t="s">
        <v>1382</v>
      </c>
      <c r="H1255" s="2">
        <v>2767.11</v>
      </c>
      <c r="I1255" s="2">
        <v>2767.11</v>
      </c>
      <c r="J1255" s="2">
        <v>2778.07</v>
      </c>
      <c r="K1255">
        <v>0</v>
      </c>
      <c r="L1255">
        <v>0</v>
      </c>
      <c r="M1255">
        <v>0</v>
      </c>
      <c r="N1255" s="2">
        <v>2778.07</v>
      </c>
      <c r="O1255">
        <v>0</v>
      </c>
      <c r="P1255" s="1">
        <v>45637</v>
      </c>
      <c r="Q1255" s="1">
        <v>45637</v>
      </c>
      <c r="R1255" s="1">
        <v>45869</v>
      </c>
      <c r="S1255" s="1">
        <v>45869</v>
      </c>
      <c r="W1255" t="s">
        <v>155</v>
      </c>
      <c r="X1255" t="s">
        <v>191</v>
      </c>
      <c r="Z1255" t="s">
        <v>160</v>
      </c>
      <c r="AA1255">
        <v>2</v>
      </c>
      <c r="AB1255" t="s">
        <v>161</v>
      </c>
      <c r="AC1255" t="s">
        <v>155</v>
      </c>
      <c r="AD1255" t="s">
        <v>162</v>
      </c>
      <c r="AE1255" t="s">
        <v>1276</v>
      </c>
      <c r="AF1255" t="s">
        <v>1277</v>
      </c>
      <c r="AG1255" t="s">
        <v>1278</v>
      </c>
    </row>
    <row r="1256" spans="1:33" x14ac:dyDescent="0.25">
      <c r="A1256">
        <v>31185</v>
      </c>
      <c r="B1256" t="s">
        <v>246</v>
      </c>
      <c r="C1256" t="s">
        <v>1</v>
      </c>
      <c r="D1256" t="s">
        <v>249</v>
      </c>
      <c r="E1256" t="s">
        <v>250</v>
      </c>
      <c r="F1256" t="s">
        <v>117</v>
      </c>
      <c r="G1256" t="s">
        <v>1382</v>
      </c>
      <c r="H1256" s="2">
        <v>2115.75</v>
      </c>
      <c r="I1256" s="2">
        <v>2115.75</v>
      </c>
      <c r="J1256" s="2">
        <v>2124.14</v>
      </c>
      <c r="K1256">
        <v>0</v>
      </c>
      <c r="L1256">
        <v>0</v>
      </c>
      <c r="M1256">
        <v>0</v>
      </c>
      <c r="N1256" s="2">
        <v>2124.14</v>
      </c>
      <c r="O1256">
        <v>0</v>
      </c>
      <c r="P1256" s="1">
        <v>45649</v>
      </c>
      <c r="Q1256" s="1">
        <v>45643</v>
      </c>
      <c r="R1256" s="1">
        <v>45869</v>
      </c>
      <c r="S1256" s="1">
        <v>45869</v>
      </c>
      <c r="W1256" t="s">
        <v>155</v>
      </c>
      <c r="X1256" t="s">
        <v>191</v>
      </c>
      <c r="Z1256" t="s">
        <v>160</v>
      </c>
      <c r="AA1256">
        <v>2</v>
      </c>
      <c r="AB1256" t="s">
        <v>161</v>
      </c>
      <c r="AC1256" t="s">
        <v>155</v>
      </c>
      <c r="AD1256" t="s">
        <v>162</v>
      </c>
      <c r="AE1256" t="s">
        <v>1276</v>
      </c>
      <c r="AF1256" t="s">
        <v>1277</v>
      </c>
      <c r="AG1256" t="s">
        <v>1278</v>
      </c>
    </row>
    <row r="1257" spans="1:33" x14ac:dyDescent="0.25">
      <c r="A1257">
        <v>31063</v>
      </c>
      <c r="B1257" t="s">
        <v>246</v>
      </c>
      <c r="C1257" t="s">
        <v>1</v>
      </c>
      <c r="D1257" t="s">
        <v>199</v>
      </c>
      <c r="E1257" t="s">
        <v>292</v>
      </c>
      <c r="F1257" t="s">
        <v>117</v>
      </c>
      <c r="G1257" t="s">
        <v>1382</v>
      </c>
      <c r="H1257" s="2">
        <v>6683.44</v>
      </c>
      <c r="I1257" s="2">
        <v>6683.44</v>
      </c>
      <c r="J1257" s="2">
        <v>6709.94</v>
      </c>
      <c r="K1257">
        <v>0</v>
      </c>
      <c r="L1257">
        <v>0</v>
      </c>
      <c r="M1257">
        <v>0</v>
      </c>
      <c r="N1257" s="2">
        <v>6709.94</v>
      </c>
      <c r="O1257">
        <v>0</v>
      </c>
      <c r="P1257" s="1">
        <v>45646</v>
      </c>
      <c r="Q1257" s="1">
        <v>45644</v>
      </c>
      <c r="R1257" s="1">
        <v>45869</v>
      </c>
      <c r="S1257" s="1">
        <v>45869</v>
      </c>
      <c r="W1257" t="s">
        <v>155</v>
      </c>
      <c r="X1257" t="s">
        <v>191</v>
      </c>
      <c r="Z1257" t="s">
        <v>160</v>
      </c>
      <c r="AA1257">
        <v>2</v>
      </c>
      <c r="AB1257" t="s">
        <v>161</v>
      </c>
      <c r="AC1257" t="s">
        <v>155</v>
      </c>
      <c r="AD1257" t="s">
        <v>162</v>
      </c>
      <c r="AE1257" t="s">
        <v>1276</v>
      </c>
      <c r="AF1257" t="s">
        <v>1277</v>
      </c>
      <c r="AG1257" t="s">
        <v>1278</v>
      </c>
    </row>
    <row r="1258" spans="1:33" x14ac:dyDescent="0.25">
      <c r="A1258">
        <v>30930</v>
      </c>
      <c r="B1258" t="s">
        <v>246</v>
      </c>
      <c r="C1258" t="s">
        <v>1</v>
      </c>
      <c r="D1258" t="s">
        <v>284</v>
      </c>
      <c r="E1258" t="s">
        <v>367</v>
      </c>
      <c r="F1258" t="s">
        <v>117</v>
      </c>
      <c r="G1258" t="s">
        <v>1382</v>
      </c>
      <c r="H1258" s="2">
        <v>4042.26</v>
      </c>
      <c r="I1258" s="2">
        <v>4042.26</v>
      </c>
      <c r="J1258" s="2">
        <v>4058.28</v>
      </c>
      <c r="K1258">
        <v>0</v>
      </c>
      <c r="L1258">
        <v>0</v>
      </c>
      <c r="M1258">
        <v>0</v>
      </c>
      <c r="N1258" s="2">
        <v>4058.28</v>
      </c>
      <c r="O1258">
        <v>0</v>
      </c>
      <c r="P1258" s="1">
        <v>45644</v>
      </c>
      <c r="Q1258" s="1">
        <v>45643</v>
      </c>
      <c r="R1258" s="1">
        <v>45869</v>
      </c>
      <c r="S1258" s="1">
        <v>45869</v>
      </c>
      <c r="W1258" t="s">
        <v>155</v>
      </c>
      <c r="X1258" t="s">
        <v>191</v>
      </c>
      <c r="Z1258" t="s">
        <v>160</v>
      </c>
      <c r="AA1258">
        <v>2</v>
      </c>
      <c r="AB1258" t="s">
        <v>161</v>
      </c>
      <c r="AC1258" t="s">
        <v>155</v>
      </c>
      <c r="AD1258" t="s">
        <v>162</v>
      </c>
      <c r="AE1258" t="s">
        <v>1276</v>
      </c>
      <c r="AF1258" t="s">
        <v>1277</v>
      </c>
      <c r="AG1258" t="s">
        <v>1278</v>
      </c>
    </row>
    <row r="1259" spans="1:33" x14ac:dyDescent="0.25">
      <c r="A1259">
        <v>31045</v>
      </c>
      <c r="B1259" t="s">
        <v>246</v>
      </c>
      <c r="C1259" t="s">
        <v>1</v>
      </c>
      <c r="D1259" t="s">
        <v>204</v>
      </c>
      <c r="E1259" t="s">
        <v>411</v>
      </c>
      <c r="F1259" t="s">
        <v>117</v>
      </c>
      <c r="G1259" t="s">
        <v>1382</v>
      </c>
      <c r="H1259" s="2">
        <v>6576.01</v>
      </c>
      <c r="I1259" s="2">
        <v>6576.01</v>
      </c>
      <c r="J1259" s="2">
        <v>6602.07</v>
      </c>
      <c r="K1259">
        <v>0</v>
      </c>
      <c r="L1259">
        <v>0</v>
      </c>
      <c r="M1259">
        <v>0</v>
      </c>
      <c r="N1259" s="2">
        <v>6602.07</v>
      </c>
      <c r="O1259">
        <v>0</v>
      </c>
      <c r="P1259" s="1">
        <v>45646</v>
      </c>
      <c r="Q1259" s="1">
        <v>45632</v>
      </c>
      <c r="R1259" s="1">
        <v>45869</v>
      </c>
      <c r="S1259" s="1">
        <v>45869</v>
      </c>
      <c r="W1259" t="s">
        <v>155</v>
      </c>
      <c r="X1259" t="s">
        <v>191</v>
      </c>
      <c r="Z1259" t="s">
        <v>160</v>
      </c>
      <c r="AA1259">
        <v>2</v>
      </c>
      <c r="AB1259" t="s">
        <v>161</v>
      </c>
      <c r="AC1259" t="s">
        <v>155</v>
      </c>
      <c r="AD1259" t="s">
        <v>162</v>
      </c>
      <c r="AE1259" t="s">
        <v>1276</v>
      </c>
      <c r="AF1259" t="s">
        <v>1277</v>
      </c>
      <c r="AG1259" t="s">
        <v>1278</v>
      </c>
    </row>
    <row r="1260" spans="1:33" x14ac:dyDescent="0.25">
      <c r="A1260">
        <v>30947</v>
      </c>
      <c r="B1260" t="s">
        <v>246</v>
      </c>
      <c r="C1260" t="s">
        <v>252</v>
      </c>
      <c r="D1260" t="s">
        <v>258</v>
      </c>
      <c r="E1260" t="s">
        <v>422</v>
      </c>
      <c r="F1260" t="s">
        <v>117</v>
      </c>
      <c r="G1260" t="s">
        <v>1382</v>
      </c>
      <c r="H1260" s="2">
        <v>3647.97</v>
      </c>
      <c r="I1260" s="2">
        <v>3647.97</v>
      </c>
      <c r="J1260" s="2">
        <v>3662.43</v>
      </c>
      <c r="K1260">
        <v>0</v>
      </c>
      <c r="L1260">
        <v>0</v>
      </c>
      <c r="M1260">
        <v>0</v>
      </c>
      <c r="N1260" s="2">
        <v>3662.43</v>
      </c>
      <c r="O1260">
        <v>0</v>
      </c>
      <c r="P1260" s="1">
        <v>45645</v>
      </c>
      <c r="Q1260" s="1">
        <v>45642</v>
      </c>
      <c r="R1260" s="1">
        <v>45869</v>
      </c>
      <c r="S1260" s="1">
        <v>45869</v>
      </c>
      <c r="W1260" t="s">
        <v>155</v>
      </c>
      <c r="X1260" t="s">
        <v>191</v>
      </c>
      <c r="Z1260" t="s">
        <v>160</v>
      </c>
      <c r="AA1260">
        <v>2</v>
      </c>
      <c r="AB1260" t="s">
        <v>161</v>
      </c>
      <c r="AC1260" t="s">
        <v>155</v>
      </c>
      <c r="AD1260" t="s">
        <v>162</v>
      </c>
      <c r="AE1260" t="s">
        <v>1276</v>
      </c>
      <c r="AF1260" t="s">
        <v>1277</v>
      </c>
      <c r="AG1260" t="s">
        <v>1278</v>
      </c>
    </row>
    <row r="1261" spans="1:33" x14ac:dyDescent="0.25">
      <c r="A1261">
        <v>30743</v>
      </c>
      <c r="B1261" t="s">
        <v>246</v>
      </c>
      <c r="C1261" t="s">
        <v>1</v>
      </c>
      <c r="D1261" t="s">
        <v>198</v>
      </c>
      <c r="E1261" t="s">
        <v>965</v>
      </c>
      <c r="F1261" t="s">
        <v>117</v>
      </c>
      <c r="G1261" t="s">
        <v>1382</v>
      </c>
      <c r="H1261" s="2">
        <v>5386.49</v>
      </c>
      <c r="I1261" s="2">
        <v>5386.49</v>
      </c>
      <c r="J1261" s="2">
        <v>5407.84</v>
      </c>
      <c r="K1261">
        <v>0</v>
      </c>
      <c r="L1261">
        <v>0</v>
      </c>
      <c r="M1261">
        <v>0</v>
      </c>
      <c r="N1261" s="2">
        <v>5407.84</v>
      </c>
      <c r="O1261">
        <v>0</v>
      </c>
      <c r="P1261" s="1">
        <v>45644</v>
      </c>
      <c r="Q1261" s="1">
        <v>45642</v>
      </c>
      <c r="R1261" s="1">
        <v>45869</v>
      </c>
      <c r="S1261" s="1">
        <v>45869</v>
      </c>
      <c r="W1261" t="s">
        <v>155</v>
      </c>
      <c r="X1261" t="s">
        <v>191</v>
      </c>
      <c r="Z1261" t="s">
        <v>160</v>
      </c>
      <c r="AA1261">
        <v>2</v>
      </c>
      <c r="AB1261" t="s">
        <v>161</v>
      </c>
      <c r="AC1261" t="s">
        <v>155</v>
      </c>
      <c r="AD1261" t="s">
        <v>162</v>
      </c>
      <c r="AE1261" t="s">
        <v>1276</v>
      </c>
      <c r="AF1261" t="s">
        <v>1277</v>
      </c>
      <c r="AG1261" t="s">
        <v>1278</v>
      </c>
    </row>
    <row r="1262" spans="1:33" x14ac:dyDescent="0.25">
      <c r="A1262">
        <v>31168</v>
      </c>
      <c r="B1262" t="s">
        <v>246</v>
      </c>
      <c r="C1262" t="s">
        <v>1</v>
      </c>
      <c r="D1262" t="s">
        <v>833</v>
      </c>
      <c r="E1262" t="s">
        <v>928</v>
      </c>
      <c r="F1262" t="s">
        <v>117</v>
      </c>
      <c r="G1262" t="s">
        <v>1382</v>
      </c>
      <c r="H1262" s="2">
        <v>6178.77</v>
      </c>
      <c r="I1262" s="2">
        <v>6178.78</v>
      </c>
      <c r="J1262" s="2">
        <v>6203.27</v>
      </c>
      <c r="K1262">
        <v>0</v>
      </c>
      <c r="L1262">
        <v>0</v>
      </c>
      <c r="M1262">
        <v>0</v>
      </c>
      <c r="N1262" s="2">
        <v>6203.27</v>
      </c>
      <c r="O1262">
        <v>0</v>
      </c>
      <c r="P1262" s="1">
        <v>45649</v>
      </c>
      <c r="Q1262" s="1">
        <v>45640</v>
      </c>
      <c r="R1262" s="1">
        <v>45869</v>
      </c>
      <c r="S1262" s="1">
        <v>45869</v>
      </c>
      <c r="W1262" t="s">
        <v>155</v>
      </c>
      <c r="X1262" t="s">
        <v>191</v>
      </c>
      <c r="Z1262" t="s">
        <v>160</v>
      </c>
      <c r="AA1262">
        <v>2</v>
      </c>
      <c r="AB1262" t="s">
        <v>161</v>
      </c>
      <c r="AC1262" t="s">
        <v>155</v>
      </c>
      <c r="AD1262" t="s">
        <v>162</v>
      </c>
      <c r="AE1262" t="s">
        <v>1276</v>
      </c>
      <c r="AF1262" t="s">
        <v>1277</v>
      </c>
      <c r="AG1262" t="s">
        <v>1278</v>
      </c>
    </row>
    <row r="1263" spans="1:33" x14ac:dyDescent="0.25">
      <c r="A1263">
        <v>30958</v>
      </c>
      <c r="B1263" t="s">
        <v>246</v>
      </c>
      <c r="C1263" t="s">
        <v>252</v>
      </c>
      <c r="D1263" t="s">
        <v>724</v>
      </c>
      <c r="E1263" t="s">
        <v>953</v>
      </c>
      <c r="F1263" t="s">
        <v>117</v>
      </c>
      <c r="G1263" t="s">
        <v>1382</v>
      </c>
      <c r="H1263" s="2">
        <v>2015.85</v>
      </c>
      <c r="I1263" s="2">
        <v>2015.85</v>
      </c>
      <c r="J1263" s="2">
        <v>2023.84</v>
      </c>
      <c r="K1263">
        <v>0</v>
      </c>
      <c r="L1263">
        <v>0</v>
      </c>
      <c r="M1263">
        <v>0</v>
      </c>
      <c r="N1263" s="2">
        <v>2023.84</v>
      </c>
      <c r="O1263">
        <v>0</v>
      </c>
      <c r="P1263" s="1">
        <v>45645</v>
      </c>
      <c r="Q1263" s="1">
        <v>45642</v>
      </c>
      <c r="R1263" s="1">
        <v>45869</v>
      </c>
      <c r="S1263" s="1">
        <v>45869</v>
      </c>
      <c r="W1263" t="s">
        <v>155</v>
      </c>
      <c r="X1263" t="s">
        <v>191</v>
      </c>
      <c r="Z1263" t="s">
        <v>160</v>
      </c>
      <c r="AA1263">
        <v>2</v>
      </c>
      <c r="AB1263" t="s">
        <v>161</v>
      </c>
      <c r="AC1263" t="s">
        <v>155</v>
      </c>
      <c r="AD1263" t="s">
        <v>162</v>
      </c>
      <c r="AE1263" t="s">
        <v>1276</v>
      </c>
      <c r="AF1263" t="s">
        <v>1277</v>
      </c>
      <c r="AG1263" t="s">
        <v>1278</v>
      </c>
    </row>
    <row r="1264" spans="1:33" x14ac:dyDescent="0.25">
      <c r="A1264">
        <v>31015</v>
      </c>
      <c r="B1264" t="s">
        <v>246</v>
      </c>
      <c r="C1264" t="s">
        <v>1</v>
      </c>
      <c r="D1264" t="s">
        <v>831</v>
      </c>
      <c r="E1264" t="s">
        <v>954</v>
      </c>
      <c r="F1264" t="s">
        <v>117</v>
      </c>
      <c r="G1264" t="s">
        <v>1382</v>
      </c>
      <c r="H1264" s="2">
        <v>9341.39</v>
      </c>
      <c r="I1264" s="2">
        <v>9341.39</v>
      </c>
      <c r="J1264" s="2">
        <v>9378.41</v>
      </c>
      <c r="K1264">
        <v>0</v>
      </c>
      <c r="L1264">
        <v>0</v>
      </c>
      <c r="M1264">
        <v>0</v>
      </c>
      <c r="N1264" s="2">
        <v>9378.41</v>
      </c>
      <c r="O1264">
        <v>0</v>
      </c>
      <c r="P1264" s="1">
        <v>45645</v>
      </c>
      <c r="Q1264" s="1">
        <v>45643</v>
      </c>
      <c r="R1264" s="1">
        <v>45869</v>
      </c>
      <c r="S1264" s="1">
        <v>45869</v>
      </c>
      <c r="W1264" t="s">
        <v>155</v>
      </c>
      <c r="X1264" t="s">
        <v>191</v>
      </c>
      <c r="Z1264" t="s">
        <v>160</v>
      </c>
      <c r="AA1264">
        <v>2</v>
      </c>
      <c r="AB1264" t="s">
        <v>161</v>
      </c>
      <c r="AC1264" t="s">
        <v>155</v>
      </c>
      <c r="AD1264" t="s">
        <v>162</v>
      </c>
      <c r="AE1264" t="s">
        <v>1276</v>
      </c>
      <c r="AF1264" t="s">
        <v>1277</v>
      </c>
      <c r="AG1264" t="s">
        <v>1278</v>
      </c>
    </row>
    <row r="1265" spans="1:33" x14ac:dyDescent="0.25">
      <c r="A1265">
        <v>24084</v>
      </c>
      <c r="B1265" t="s">
        <v>246</v>
      </c>
      <c r="C1265" t="s">
        <v>1</v>
      </c>
      <c r="D1265" t="s">
        <v>818</v>
      </c>
      <c r="E1265" t="s">
        <v>958</v>
      </c>
      <c r="F1265" t="s">
        <v>117</v>
      </c>
      <c r="G1265" t="s">
        <v>104</v>
      </c>
      <c r="H1265" s="2">
        <v>5000</v>
      </c>
      <c r="I1265" s="2">
        <v>5000</v>
      </c>
      <c r="J1265" s="2">
        <v>5286.25</v>
      </c>
      <c r="K1265">
        <v>0</v>
      </c>
      <c r="L1265">
        <v>0</v>
      </c>
      <c r="M1265">
        <v>0</v>
      </c>
      <c r="N1265" s="2">
        <v>5286.25</v>
      </c>
      <c r="P1265" s="1">
        <v>45385</v>
      </c>
      <c r="Q1265" s="1">
        <v>45373</v>
      </c>
      <c r="R1265" s="1">
        <v>45869</v>
      </c>
      <c r="S1265" s="1">
        <v>45869</v>
      </c>
      <c r="W1265" t="s">
        <v>155</v>
      </c>
      <c r="X1265" t="s">
        <v>191</v>
      </c>
      <c r="Z1265" t="s">
        <v>160</v>
      </c>
      <c r="AA1265">
        <v>2</v>
      </c>
      <c r="AB1265" t="s">
        <v>161</v>
      </c>
      <c r="AC1265" t="s">
        <v>155</v>
      </c>
      <c r="AD1265" t="s">
        <v>162</v>
      </c>
      <c r="AE1265" t="s">
        <v>1276</v>
      </c>
      <c r="AF1265" t="s">
        <v>1277</v>
      </c>
      <c r="AG1265" t="s">
        <v>1278</v>
      </c>
    </row>
    <row r="1266" spans="1:33" x14ac:dyDescent="0.25">
      <c r="A1266">
        <v>30719</v>
      </c>
      <c r="B1266" t="s">
        <v>246</v>
      </c>
      <c r="C1266" t="s">
        <v>1</v>
      </c>
      <c r="D1266" t="s">
        <v>818</v>
      </c>
      <c r="E1266" t="s">
        <v>958</v>
      </c>
      <c r="F1266" t="s">
        <v>117</v>
      </c>
      <c r="G1266" t="s">
        <v>1382</v>
      </c>
      <c r="H1266" s="2">
        <v>2035.17</v>
      </c>
      <c r="I1266" s="2">
        <v>2035.18</v>
      </c>
      <c r="J1266" s="2">
        <v>2043.24</v>
      </c>
      <c r="K1266">
        <v>0</v>
      </c>
      <c r="L1266">
        <v>0</v>
      </c>
      <c r="M1266">
        <v>0</v>
      </c>
      <c r="N1266" s="2">
        <v>2043.24</v>
      </c>
      <c r="O1266">
        <v>0</v>
      </c>
      <c r="P1266" s="1">
        <v>45644</v>
      </c>
      <c r="Q1266" s="1">
        <v>45644</v>
      </c>
      <c r="R1266" s="1">
        <v>45869</v>
      </c>
      <c r="S1266" s="1">
        <v>45869</v>
      </c>
      <c r="W1266" t="s">
        <v>155</v>
      </c>
      <c r="X1266" t="s">
        <v>191</v>
      </c>
      <c r="Z1266" t="s">
        <v>160</v>
      </c>
      <c r="AA1266">
        <v>2</v>
      </c>
      <c r="AB1266" t="s">
        <v>161</v>
      </c>
      <c r="AC1266" t="s">
        <v>155</v>
      </c>
      <c r="AD1266" t="s">
        <v>162</v>
      </c>
      <c r="AE1266" t="s">
        <v>1276</v>
      </c>
      <c r="AF1266" t="s">
        <v>1277</v>
      </c>
      <c r="AG1266" t="s">
        <v>1278</v>
      </c>
    </row>
    <row r="1267" spans="1:33" x14ac:dyDescent="0.25">
      <c r="A1267">
        <v>30768</v>
      </c>
      <c r="B1267" t="s">
        <v>246</v>
      </c>
      <c r="C1267" t="s">
        <v>1</v>
      </c>
      <c r="D1267" t="s">
        <v>811</v>
      </c>
      <c r="E1267" t="s">
        <v>1352</v>
      </c>
      <c r="F1267" t="s">
        <v>117</v>
      </c>
      <c r="G1267" t="s">
        <v>1382</v>
      </c>
      <c r="H1267" s="2">
        <v>8527.7900000000009</v>
      </c>
      <c r="I1267" s="2">
        <v>8527.7900000000009</v>
      </c>
      <c r="J1267" s="2">
        <v>8561.59</v>
      </c>
      <c r="K1267">
        <v>0</v>
      </c>
      <c r="L1267">
        <v>0</v>
      </c>
      <c r="M1267">
        <v>0</v>
      </c>
      <c r="N1267" s="2">
        <v>8561.59</v>
      </c>
      <c r="O1267">
        <v>0</v>
      </c>
      <c r="P1267" s="1">
        <v>45644</v>
      </c>
      <c r="Q1267" s="1">
        <v>45638</v>
      </c>
      <c r="R1267" s="1">
        <v>45869</v>
      </c>
      <c r="S1267" s="1">
        <v>45869</v>
      </c>
      <c r="W1267" t="s">
        <v>155</v>
      </c>
      <c r="X1267" t="s">
        <v>191</v>
      </c>
      <c r="Z1267" t="s">
        <v>160</v>
      </c>
      <c r="AA1267">
        <v>2</v>
      </c>
      <c r="AB1267" t="s">
        <v>1037</v>
      </c>
      <c r="AC1267" t="s">
        <v>155</v>
      </c>
      <c r="AD1267" t="s">
        <v>162</v>
      </c>
      <c r="AE1267" t="s">
        <v>1276</v>
      </c>
      <c r="AF1267" t="s">
        <v>1277</v>
      </c>
      <c r="AG1267" t="s">
        <v>1278</v>
      </c>
    </row>
    <row r="1268" spans="1:33" x14ac:dyDescent="0.25">
      <c r="A1268">
        <v>24456</v>
      </c>
      <c r="B1268" t="s">
        <v>246</v>
      </c>
      <c r="C1268" t="s">
        <v>1</v>
      </c>
      <c r="D1268" t="s">
        <v>811</v>
      </c>
      <c r="E1268" t="s">
        <v>1352</v>
      </c>
      <c r="F1268" t="s">
        <v>117</v>
      </c>
      <c r="G1268" t="s">
        <v>106</v>
      </c>
      <c r="H1268" s="2">
        <v>4500</v>
      </c>
      <c r="I1268" s="2">
        <v>4500</v>
      </c>
      <c r="J1268" s="2">
        <v>4751.38</v>
      </c>
      <c r="K1268">
        <v>0</v>
      </c>
      <c r="L1268">
        <v>0</v>
      </c>
      <c r="M1268">
        <v>0</v>
      </c>
      <c r="N1268" s="2">
        <v>4751.38</v>
      </c>
      <c r="P1268" s="1">
        <v>45400</v>
      </c>
      <c r="Q1268" s="1">
        <v>45397</v>
      </c>
      <c r="R1268" s="1">
        <v>45869</v>
      </c>
      <c r="S1268" s="1">
        <v>45869</v>
      </c>
      <c r="W1268" t="s">
        <v>155</v>
      </c>
      <c r="X1268" t="s">
        <v>191</v>
      </c>
      <c r="Z1268" t="s">
        <v>160</v>
      </c>
      <c r="AA1268">
        <v>2</v>
      </c>
      <c r="AB1268" t="s">
        <v>1037</v>
      </c>
      <c r="AC1268" t="s">
        <v>155</v>
      </c>
      <c r="AD1268" t="s">
        <v>162</v>
      </c>
      <c r="AE1268" t="s">
        <v>1276</v>
      </c>
      <c r="AF1268" t="s">
        <v>1277</v>
      </c>
      <c r="AG1268" t="s">
        <v>1278</v>
      </c>
    </row>
    <row r="1269" spans="1:33" x14ac:dyDescent="0.25">
      <c r="A1269">
        <v>24208</v>
      </c>
      <c r="B1269" t="s">
        <v>246</v>
      </c>
      <c r="C1269" t="s">
        <v>1</v>
      </c>
      <c r="D1269" t="s">
        <v>775</v>
      </c>
      <c r="E1269" t="s">
        <v>966</v>
      </c>
      <c r="F1269" t="s">
        <v>117</v>
      </c>
      <c r="G1269" t="s">
        <v>104</v>
      </c>
      <c r="H1269" s="2">
        <v>5000</v>
      </c>
      <c r="I1269" s="2">
        <v>5000</v>
      </c>
      <c r="J1269" s="2">
        <v>5286.25</v>
      </c>
      <c r="K1269">
        <v>0</v>
      </c>
      <c r="L1269">
        <v>0</v>
      </c>
      <c r="M1269">
        <v>0</v>
      </c>
      <c r="N1269" s="2">
        <v>5286.25</v>
      </c>
      <c r="P1269" s="1">
        <v>45383</v>
      </c>
      <c r="Q1269" s="1">
        <v>45381</v>
      </c>
      <c r="R1269" s="1">
        <v>45869</v>
      </c>
      <c r="S1269" s="1">
        <v>45869</v>
      </c>
      <c r="W1269" t="s">
        <v>155</v>
      </c>
      <c r="X1269" t="s">
        <v>191</v>
      </c>
      <c r="Z1269" t="s">
        <v>160</v>
      </c>
      <c r="AA1269">
        <v>2</v>
      </c>
      <c r="AB1269" t="s">
        <v>161</v>
      </c>
      <c r="AC1269" t="s">
        <v>155</v>
      </c>
      <c r="AD1269" t="s">
        <v>162</v>
      </c>
      <c r="AE1269" t="s">
        <v>1276</v>
      </c>
      <c r="AF1269" t="s">
        <v>1277</v>
      </c>
      <c r="AG1269" t="s">
        <v>1278</v>
      </c>
    </row>
    <row r="1270" spans="1:33" x14ac:dyDescent="0.25">
      <c r="A1270">
        <v>30917</v>
      </c>
      <c r="B1270" t="s">
        <v>246</v>
      </c>
      <c r="C1270" t="s">
        <v>1</v>
      </c>
      <c r="D1270" t="s">
        <v>285</v>
      </c>
      <c r="E1270" t="s">
        <v>615</v>
      </c>
      <c r="F1270" t="s">
        <v>117</v>
      </c>
      <c r="G1270" t="s">
        <v>1382</v>
      </c>
      <c r="H1270" s="2">
        <v>2165.25</v>
      </c>
      <c r="I1270" s="2">
        <v>2165.25</v>
      </c>
      <c r="J1270" s="2">
        <v>2173.83</v>
      </c>
      <c r="K1270">
        <v>0</v>
      </c>
      <c r="L1270">
        <v>0</v>
      </c>
      <c r="M1270">
        <v>0</v>
      </c>
      <c r="N1270" s="2">
        <v>2173.83</v>
      </c>
      <c r="O1270">
        <v>0</v>
      </c>
      <c r="P1270" s="1">
        <v>45644</v>
      </c>
      <c r="Q1270" s="1">
        <v>45642</v>
      </c>
      <c r="R1270" s="1">
        <v>45869</v>
      </c>
      <c r="S1270" s="1">
        <v>45869</v>
      </c>
      <c r="W1270" t="s">
        <v>155</v>
      </c>
      <c r="X1270" t="s">
        <v>191</v>
      </c>
      <c r="Z1270" t="s">
        <v>160</v>
      </c>
      <c r="AA1270">
        <v>2</v>
      </c>
      <c r="AB1270" t="s">
        <v>161</v>
      </c>
      <c r="AC1270" t="s">
        <v>155</v>
      </c>
      <c r="AD1270" t="s">
        <v>162</v>
      </c>
      <c r="AE1270" t="s">
        <v>1276</v>
      </c>
      <c r="AF1270" t="s">
        <v>1277</v>
      </c>
      <c r="AG1270" t="s">
        <v>1278</v>
      </c>
    </row>
    <row r="1271" spans="1:33" x14ac:dyDescent="0.25">
      <c r="A1271">
        <v>30991</v>
      </c>
      <c r="B1271" t="s">
        <v>246</v>
      </c>
      <c r="C1271" t="s">
        <v>1</v>
      </c>
      <c r="D1271" t="s">
        <v>826</v>
      </c>
      <c r="E1271" t="s">
        <v>881</v>
      </c>
      <c r="F1271" t="s">
        <v>117</v>
      </c>
      <c r="G1271" t="s">
        <v>1382</v>
      </c>
      <c r="H1271" s="2">
        <v>6689.9</v>
      </c>
      <c r="I1271" s="2">
        <v>6689.9</v>
      </c>
      <c r="J1271" s="2">
        <v>6716.42</v>
      </c>
      <c r="K1271">
        <v>0</v>
      </c>
      <c r="L1271">
        <v>0</v>
      </c>
      <c r="M1271">
        <v>0</v>
      </c>
      <c r="N1271" s="2">
        <v>6716.42</v>
      </c>
      <c r="O1271">
        <v>0</v>
      </c>
      <c r="P1271" s="1">
        <v>45645</v>
      </c>
      <c r="Q1271" s="1">
        <v>45642</v>
      </c>
      <c r="R1271" s="1">
        <v>45869</v>
      </c>
      <c r="S1271" s="1">
        <v>45869</v>
      </c>
      <c r="W1271" t="s">
        <v>155</v>
      </c>
      <c r="X1271" t="s">
        <v>191</v>
      </c>
      <c r="Z1271" t="s">
        <v>160</v>
      </c>
      <c r="AA1271">
        <v>2</v>
      </c>
      <c r="AB1271" t="s">
        <v>161</v>
      </c>
      <c r="AC1271" t="s">
        <v>155</v>
      </c>
      <c r="AD1271" t="s">
        <v>162</v>
      </c>
      <c r="AE1271" t="s">
        <v>1276</v>
      </c>
      <c r="AF1271" t="s">
        <v>1277</v>
      </c>
      <c r="AG1271" t="s">
        <v>1278</v>
      </c>
    </row>
    <row r="1272" spans="1:33" x14ac:dyDescent="0.25">
      <c r="A1272">
        <v>30543</v>
      </c>
      <c r="B1272" t="s">
        <v>246</v>
      </c>
      <c r="C1272" t="s">
        <v>1</v>
      </c>
      <c r="D1272" t="s">
        <v>788</v>
      </c>
      <c r="E1272" t="s">
        <v>1329</v>
      </c>
      <c r="F1272" t="s">
        <v>117</v>
      </c>
      <c r="G1272" t="s">
        <v>1382</v>
      </c>
      <c r="H1272">
        <v>1067.4000000000001</v>
      </c>
      <c r="I1272">
        <v>1067.4000000000001</v>
      </c>
      <c r="J1272">
        <v>1071.6300000000001</v>
      </c>
      <c r="K1272">
        <v>0</v>
      </c>
      <c r="L1272">
        <v>0</v>
      </c>
      <c r="M1272">
        <v>0</v>
      </c>
      <c r="N1272">
        <v>1071.6300000000001</v>
      </c>
      <c r="O1272">
        <v>0</v>
      </c>
      <c r="P1272" s="1">
        <v>45637</v>
      </c>
      <c r="Q1272" s="1">
        <v>45637</v>
      </c>
      <c r="R1272" s="1">
        <v>45869</v>
      </c>
      <c r="S1272" s="1">
        <v>45869</v>
      </c>
      <c r="W1272" t="s">
        <v>155</v>
      </c>
      <c r="X1272" t="s">
        <v>191</v>
      </c>
      <c r="Z1272" t="s">
        <v>160</v>
      </c>
      <c r="AA1272">
        <v>2</v>
      </c>
      <c r="AB1272" t="s">
        <v>1037</v>
      </c>
      <c r="AC1272" t="s">
        <v>155</v>
      </c>
      <c r="AD1272" t="s">
        <v>162</v>
      </c>
      <c r="AE1272" t="s">
        <v>1276</v>
      </c>
      <c r="AF1272" t="s">
        <v>1277</v>
      </c>
      <c r="AG1272" t="s">
        <v>1278</v>
      </c>
    </row>
    <row r="1273" spans="1:33" x14ac:dyDescent="0.25">
      <c r="A1273">
        <v>30974</v>
      </c>
      <c r="B1273" t="s">
        <v>246</v>
      </c>
      <c r="C1273" t="s">
        <v>1</v>
      </c>
      <c r="D1273" t="s">
        <v>200</v>
      </c>
      <c r="E1273" t="s">
        <v>1150</v>
      </c>
      <c r="F1273" t="s">
        <v>117</v>
      </c>
      <c r="G1273" t="s">
        <v>1382</v>
      </c>
      <c r="H1273" s="2">
        <v>2531.75</v>
      </c>
      <c r="I1273" s="2">
        <v>2531.75</v>
      </c>
      <c r="J1273" s="2">
        <v>2559.09</v>
      </c>
      <c r="K1273">
        <v>0</v>
      </c>
      <c r="L1273">
        <v>0</v>
      </c>
      <c r="M1273">
        <v>0</v>
      </c>
      <c r="N1273" s="2">
        <v>2559.09</v>
      </c>
      <c r="O1273">
        <v>0</v>
      </c>
      <c r="P1273" s="1">
        <v>45645</v>
      </c>
      <c r="Q1273" s="1">
        <v>45625</v>
      </c>
      <c r="R1273" s="1">
        <v>45869</v>
      </c>
      <c r="S1273" s="1">
        <v>45869</v>
      </c>
      <c r="W1273" t="s">
        <v>155</v>
      </c>
      <c r="X1273" t="s">
        <v>191</v>
      </c>
      <c r="Z1273" t="s">
        <v>160</v>
      </c>
      <c r="AA1273">
        <v>2</v>
      </c>
      <c r="AB1273" t="s">
        <v>1037</v>
      </c>
      <c r="AC1273" t="s">
        <v>155</v>
      </c>
      <c r="AD1273" t="s">
        <v>162</v>
      </c>
      <c r="AE1273" t="s">
        <v>1276</v>
      </c>
      <c r="AF1273" t="s">
        <v>1277</v>
      </c>
      <c r="AG1273" t="s">
        <v>1278</v>
      </c>
    </row>
    <row r="1274" spans="1:33" x14ac:dyDescent="0.25">
      <c r="A1274">
        <v>30856</v>
      </c>
      <c r="B1274" t="s">
        <v>246</v>
      </c>
      <c r="C1274" t="s">
        <v>1</v>
      </c>
      <c r="D1274" t="s">
        <v>802</v>
      </c>
      <c r="E1274" t="s">
        <v>1032</v>
      </c>
      <c r="F1274" t="s">
        <v>117</v>
      </c>
      <c r="G1274" t="s">
        <v>1382</v>
      </c>
      <c r="H1274">
        <v>5017.05</v>
      </c>
      <c r="I1274">
        <v>5017.05</v>
      </c>
      <c r="J1274">
        <v>5036.9399999999996</v>
      </c>
      <c r="K1274">
        <v>0</v>
      </c>
      <c r="L1274">
        <v>0</v>
      </c>
      <c r="M1274">
        <v>0</v>
      </c>
      <c r="N1274">
        <v>5036.9399999999996</v>
      </c>
      <c r="O1274">
        <v>0</v>
      </c>
      <c r="P1274" s="1">
        <v>45644</v>
      </c>
      <c r="Q1274" s="1">
        <v>45642</v>
      </c>
      <c r="R1274" s="1">
        <v>45869</v>
      </c>
      <c r="S1274" s="1">
        <v>45869</v>
      </c>
      <c r="W1274" t="s">
        <v>155</v>
      </c>
      <c r="X1274" t="s">
        <v>191</v>
      </c>
      <c r="Z1274" t="s">
        <v>160</v>
      </c>
      <c r="AA1274">
        <v>2</v>
      </c>
      <c r="AB1274" t="s">
        <v>1037</v>
      </c>
      <c r="AC1274" t="s">
        <v>155</v>
      </c>
      <c r="AD1274" t="s">
        <v>162</v>
      </c>
      <c r="AE1274" t="s">
        <v>1276</v>
      </c>
      <c r="AF1274" t="s">
        <v>1277</v>
      </c>
      <c r="AG1274" t="s">
        <v>1278</v>
      </c>
    </row>
    <row r="1275" spans="1:33" x14ac:dyDescent="0.25">
      <c r="A1275">
        <v>30907</v>
      </c>
      <c r="B1275" t="s">
        <v>246</v>
      </c>
      <c r="C1275" t="s">
        <v>252</v>
      </c>
      <c r="D1275" t="s">
        <v>730</v>
      </c>
      <c r="E1275" t="s">
        <v>1035</v>
      </c>
      <c r="F1275" t="s">
        <v>117</v>
      </c>
      <c r="G1275" t="s">
        <v>1382</v>
      </c>
      <c r="H1275" s="2">
        <v>2055.64</v>
      </c>
      <c r="I1275" s="2">
        <v>2055.64</v>
      </c>
      <c r="J1275" s="2">
        <v>2063.79</v>
      </c>
      <c r="K1275">
        <v>0</v>
      </c>
      <c r="L1275">
        <v>0</v>
      </c>
      <c r="M1275">
        <v>0</v>
      </c>
      <c r="N1275" s="2">
        <v>2063.79</v>
      </c>
      <c r="O1275">
        <v>0</v>
      </c>
      <c r="P1275" s="1">
        <v>45644</v>
      </c>
      <c r="Q1275" s="1">
        <v>45636</v>
      </c>
      <c r="R1275" s="1">
        <v>45869</v>
      </c>
      <c r="S1275" s="1">
        <v>45869</v>
      </c>
      <c r="W1275" t="s">
        <v>155</v>
      </c>
      <c r="X1275" t="s">
        <v>191</v>
      </c>
      <c r="Z1275" t="s">
        <v>160</v>
      </c>
      <c r="AA1275">
        <v>2</v>
      </c>
      <c r="AB1275" t="s">
        <v>1037</v>
      </c>
      <c r="AC1275" t="s">
        <v>155</v>
      </c>
      <c r="AD1275" t="s">
        <v>162</v>
      </c>
      <c r="AE1275" t="s">
        <v>1276</v>
      </c>
      <c r="AF1275" t="s">
        <v>1277</v>
      </c>
      <c r="AG1275" t="s">
        <v>1278</v>
      </c>
    </row>
    <row r="1276" spans="1:33" x14ac:dyDescent="0.25">
      <c r="A1276">
        <v>30487</v>
      </c>
      <c r="B1276" t="s">
        <v>246</v>
      </c>
      <c r="C1276" t="s">
        <v>1</v>
      </c>
      <c r="D1276" t="s">
        <v>715</v>
      </c>
      <c r="E1276" t="s">
        <v>1206</v>
      </c>
      <c r="F1276" t="s">
        <v>117</v>
      </c>
      <c r="G1276" t="s">
        <v>1382</v>
      </c>
      <c r="H1276" s="2">
        <v>6562.5</v>
      </c>
      <c r="I1276" s="2">
        <v>6562.5</v>
      </c>
      <c r="J1276" s="2">
        <v>6588.51</v>
      </c>
      <c r="K1276">
        <v>0</v>
      </c>
      <c r="L1276">
        <v>0</v>
      </c>
      <c r="M1276">
        <v>0</v>
      </c>
      <c r="N1276" s="2">
        <v>6588.51</v>
      </c>
      <c r="O1276">
        <v>0</v>
      </c>
      <c r="P1276" s="1">
        <v>45637</v>
      </c>
      <c r="Q1276" s="1">
        <v>45637</v>
      </c>
      <c r="R1276" s="1">
        <v>45869</v>
      </c>
      <c r="S1276" s="1">
        <v>45869</v>
      </c>
      <c r="W1276" t="s">
        <v>155</v>
      </c>
      <c r="X1276" t="s">
        <v>191</v>
      </c>
      <c r="Z1276" t="s">
        <v>160</v>
      </c>
      <c r="AA1276">
        <v>2</v>
      </c>
      <c r="AB1276" t="s">
        <v>1037</v>
      </c>
      <c r="AC1276" t="s">
        <v>155</v>
      </c>
      <c r="AD1276" t="s">
        <v>162</v>
      </c>
      <c r="AE1276" t="s">
        <v>1276</v>
      </c>
      <c r="AF1276" t="s">
        <v>1277</v>
      </c>
      <c r="AG1276" t="s">
        <v>1278</v>
      </c>
    </row>
    <row r="1277" spans="1:33" x14ac:dyDescent="0.25">
      <c r="A1277">
        <v>25392</v>
      </c>
      <c r="B1277" t="s">
        <v>246</v>
      </c>
      <c r="C1277" t="s">
        <v>1</v>
      </c>
      <c r="D1277" t="s">
        <v>200</v>
      </c>
      <c r="E1277" t="s">
        <v>1150</v>
      </c>
      <c r="F1277" t="s">
        <v>117</v>
      </c>
      <c r="G1277" t="s">
        <v>103</v>
      </c>
      <c r="H1277" s="2">
        <v>5000</v>
      </c>
      <c r="I1277" s="2">
        <v>5000</v>
      </c>
      <c r="J1277" s="2">
        <v>5237.59</v>
      </c>
      <c r="K1277">
        <v>0</v>
      </c>
      <c r="L1277">
        <v>0</v>
      </c>
      <c r="M1277">
        <v>0</v>
      </c>
      <c r="N1277" s="2">
        <v>5237.59</v>
      </c>
      <c r="P1277" s="1">
        <v>45470</v>
      </c>
      <c r="Q1277" s="1">
        <v>45461</v>
      </c>
      <c r="R1277" s="1">
        <v>45869</v>
      </c>
      <c r="S1277" s="1">
        <v>45869</v>
      </c>
      <c r="W1277" t="s">
        <v>155</v>
      </c>
      <c r="X1277" t="s">
        <v>191</v>
      </c>
      <c r="Z1277" t="s">
        <v>160</v>
      </c>
      <c r="AA1277">
        <v>2</v>
      </c>
      <c r="AB1277" t="s">
        <v>1037</v>
      </c>
      <c r="AC1277" t="s">
        <v>155</v>
      </c>
      <c r="AD1277" t="s">
        <v>162</v>
      </c>
      <c r="AE1277" t="s">
        <v>1276</v>
      </c>
      <c r="AF1277" t="s">
        <v>1277</v>
      </c>
      <c r="AG1277" t="s">
        <v>1278</v>
      </c>
    </row>
    <row r="1278" spans="1:33" x14ac:dyDescent="0.25">
      <c r="A1278">
        <v>30890</v>
      </c>
      <c r="B1278" t="s">
        <v>246</v>
      </c>
      <c r="C1278" t="s">
        <v>1</v>
      </c>
      <c r="D1278" t="s">
        <v>789</v>
      </c>
      <c r="E1278" t="s">
        <v>1210</v>
      </c>
      <c r="F1278" t="s">
        <v>117</v>
      </c>
      <c r="G1278" t="s">
        <v>1382</v>
      </c>
      <c r="H1278" s="2">
        <v>7338.31</v>
      </c>
      <c r="I1278" s="2">
        <v>7338.31</v>
      </c>
      <c r="J1278" s="2">
        <v>7367.4</v>
      </c>
      <c r="K1278">
        <v>0</v>
      </c>
      <c r="L1278">
        <v>0</v>
      </c>
      <c r="M1278">
        <v>0</v>
      </c>
      <c r="N1278" s="2">
        <v>7367.4</v>
      </c>
      <c r="O1278">
        <v>0</v>
      </c>
      <c r="P1278" s="1">
        <v>45644</v>
      </c>
      <c r="Q1278" s="1">
        <v>45639</v>
      </c>
      <c r="R1278" s="1">
        <v>45869</v>
      </c>
      <c r="S1278" s="1">
        <v>45869</v>
      </c>
      <c r="W1278" t="s">
        <v>155</v>
      </c>
      <c r="X1278" t="s">
        <v>191</v>
      </c>
      <c r="Z1278" t="s">
        <v>160</v>
      </c>
      <c r="AA1278">
        <v>2</v>
      </c>
      <c r="AB1278" t="s">
        <v>1037</v>
      </c>
      <c r="AC1278" t="s">
        <v>155</v>
      </c>
      <c r="AD1278" t="s">
        <v>162</v>
      </c>
      <c r="AE1278" t="s">
        <v>1276</v>
      </c>
      <c r="AF1278" t="s">
        <v>1277</v>
      </c>
      <c r="AG1278" t="s">
        <v>1278</v>
      </c>
    </row>
    <row r="1279" spans="1:33" x14ac:dyDescent="0.25">
      <c r="A1279">
        <v>29828</v>
      </c>
      <c r="B1279" t="s">
        <v>246</v>
      </c>
      <c r="C1279" t="s">
        <v>1</v>
      </c>
      <c r="D1279" t="s">
        <v>788</v>
      </c>
      <c r="E1279" t="s">
        <v>1329</v>
      </c>
      <c r="F1279" t="s">
        <v>117</v>
      </c>
      <c r="G1279" t="s">
        <v>94</v>
      </c>
      <c r="H1279" s="2">
        <v>3300</v>
      </c>
      <c r="I1279" s="2">
        <v>3300</v>
      </c>
      <c r="J1279" s="2">
        <v>3335.64</v>
      </c>
      <c r="K1279">
        <v>0</v>
      </c>
      <c r="L1279">
        <v>0</v>
      </c>
      <c r="M1279">
        <v>0</v>
      </c>
      <c r="N1279" s="2">
        <v>3335.64</v>
      </c>
      <c r="P1279" s="1">
        <v>45613</v>
      </c>
      <c r="Q1279" s="1">
        <v>45608</v>
      </c>
      <c r="R1279" s="1">
        <v>45879</v>
      </c>
      <c r="S1279" s="1">
        <v>45879</v>
      </c>
      <c r="W1279" t="s">
        <v>155</v>
      </c>
      <c r="X1279" t="s">
        <v>191</v>
      </c>
      <c r="Z1279" t="s">
        <v>160</v>
      </c>
      <c r="AA1279">
        <v>2</v>
      </c>
      <c r="AB1279" t="s">
        <v>1037</v>
      </c>
      <c r="AC1279" t="s">
        <v>155</v>
      </c>
      <c r="AD1279" t="s">
        <v>162</v>
      </c>
      <c r="AE1279" t="s">
        <v>1276</v>
      </c>
      <c r="AF1279" t="s">
        <v>1277</v>
      </c>
      <c r="AG1279" t="s">
        <v>1278</v>
      </c>
    </row>
    <row r="1280" spans="1:33" x14ac:dyDescent="0.25">
      <c r="A1280">
        <v>20718</v>
      </c>
      <c r="B1280" t="s">
        <v>246</v>
      </c>
      <c r="C1280" t="s">
        <v>1</v>
      </c>
      <c r="D1280" t="s">
        <v>289</v>
      </c>
      <c r="E1280" t="s">
        <v>688</v>
      </c>
      <c r="F1280" t="s">
        <v>117</v>
      </c>
      <c r="G1280" t="s">
        <v>110</v>
      </c>
      <c r="H1280" s="2">
        <v>5000</v>
      </c>
      <c r="I1280" s="2">
        <v>5000</v>
      </c>
      <c r="J1280" s="2">
        <v>5349.18</v>
      </c>
      <c r="K1280">
        <v>0</v>
      </c>
      <c r="L1280">
        <v>0</v>
      </c>
      <c r="M1280">
        <v>0</v>
      </c>
      <c r="N1280" s="2">
        <v>5349.18</v>
      </c>
      <c r="P1280" s="1">
        <v>45240</v>
      </c>
      <c r="Q1280" s="1">
        <v>45230</v>
      </c>
      <c r="R1280" s="1">
        <v>45879</v>
      </c>
      <c r="S1280" s="1">
        <v>45879</v>
      </c>
      <c r="W1280" t="s">
        <v>155</v>
      </c>
      <c r="X1280" t="s">
        <v>191</v>
      </c>
      <c r="Z1280" t="s">
        <v>160</v>
      </c>
      <c r="AA1280">
        <v>2</v>
      </c>
      <c r="AB1280" t="s">
        <v>161</v>
      </c>
      <c r="AC1280" t="s">
        <v>155</v>
      </c>
      <c r="AD1280" t="s">
        <v>162</v>
      </c>
      <c r="AE1280" t="s">
        <v>1276</v>
      </c>
      <c r="AF1280" t="s">
        <v>1277</v>
      </c>
      <c r="AG1280" t="s">
        <v>1278</v>
      </c>
    </row>
    <row r="1281" spans="1:33" x14ac:dyDescent="0.25">
      <c r="A1281">
        <v>22535</v>
      </c>
      <c r="B1281" t="s">
        <v>246</v>
      </c>
      <c r="C1281" t="s">
        <v>252</v>
      </c>
      <c r="D1281" t="s">
        <v>733</v>
      </c>
      <c r="E1281" t="s">
        <v>885</v>
      </c>
      <c r="F1281" t="s">
        <v>117</v>
      </c>
      <c r="G1281" t="s">
        <v>110</v>
      </c>
      <c r="H1281">
        <v>3500</v>
      </c>
      <c r="I1281">
        <v>3500</v>
      </c>
      <c r="J1281">
        <v>3721.74</v>
      </c>
      <c r="K1281">
        <v>0</v>
      </c>
      <c r="L1281">
        <v>0</v>
      </c>
      <c r="M1281">
        <v>0</v>
      </c>
      <c r="N1281">
        <v>3721.74</v>
      </c>
      <c r="P1281" s="1">
        <v>45314</v>
      </c>
      <c r="Q1281" s="1">
        <v>45301</v>
      </c>
      <c r="R1281" s="1">
        <v>45879</v>
      </c>
      <c r="S1281" s="1">
        <v>45879</v>
      </c>
      <c r="W1281" t="s">
        <v>155</v>
      </c>
      <c r="X1281" t="s">
        <v>191</v>
      </c>
      <c r="Z1281" t="s">
        <v>160</v>
      </c>
      <c r="AA1281">
        <v>2</v>
      </c>
      <c r="AB1281" t="s">
        <v>161</v>
      </c>
      <c r="AC1281" t="s">
        <v>155</v>
      </c>
      <c r="AD1281" t="s">
        <v>162</v>
      </c>
      <c r="AE1281" t="s">
        <v>1276</v>
      </c>
      <c r="AF1281" t="s">
        <v>1277</v>
      </c>
      <c r="AG1281" t="s">
        <v>1278</v>
      </c>
    </row>
    <row r="1282" spans="1:33" x14ac:dyDescent="0.25">
      <c r="A1282">
        <v>24116</v>
      </c>
      <c r="B1282" t="s">
        <v>246</v>
      </c>
      <c r="C1282" t="s">
        <v>1</v>
      </c>
      <c r="D1282" t="s">
        <v>796</v>
      </c>
      <c r="E1282" t="s">
        <v>960</v>
      </c>
      <c r="F1282" t="s">
        <v>117</v>
      </c>
      <c r="G1282" t="s">
        <v>104</v>
      </c>
      <c r="H1282" s="2">
        <v>6200</v>
      </c>
      <c r="I1282" s="2">
        <v>6200</v>
      </c>
      <c r="J1282" s="2">
        <v>6554.96</v>
      </c>
      <c r="K1282">
        <v>0</v>
      </c>
      <c r="L1282">
        <v>0</v>
      </c>
      <c r="M1282">
        <v>0</v>
      </c>
      <c r="N1282" s="2">
        <v>6554.96</v>
      </c>
      <c r="P1282" s="1">
        <v>45394</v>
      </c>
      <c r="Q1282" s="1">
        <v>45366</v>
      </c>
      <c r="R1282" s="1">
        <v>45879</v>
      </c>
      <c r="S1282" s="1">
        <v>45879</v>
      </c>
      <c r="W1282" t="s">
        <v>155</v>
      </c>
      <c r="X1282" t="s">
        <v>191</v>
      </c>
      <c r="Z1282" t="s">
        <v>160</v>
      </c>
      <c r="AA1282">
        <v>2</v>
      </c>
      <c r="AB1282" t="s">
        <v>161</v>
      </c>
      <c r="AC1282" t="s">
        <v>155</v>
      </c>
      <c r="AD1282" t="s">
        <v>162</v>
      </c>
      <c r="AE1282" t="s">
        <v>1276</v>
      </c>
      <c r="AF1282" t="s">
        <v>1277</v>
      </c>
      <c r="AG1282" t="s">
        <v>1278</v>
      </c>
    </row>
    <row r="1283" spans="1:33" x14ac:dyDescent="0.25">
      <c r="A1283">
        <v>17304</v>
      </c>
      <c r="B1283" t="s">
        <v>246</v>
      </c>
      <c r="C1283" t="s">
        <v>1</v>
      </c>
      <c r="D1283" t="s">
        <v>196</v>
      </c>
      <c r="E1283" t="s">
        <v>435</v>
      </c>
      <c r="F1283" t="s">
        <v>117</v>
      </c>
      <c r="G1283" t="s">
        <v>111</v>
      </c>
      <c r="H1283" s="2">
        <v>5000</v>
      </c>
      <c r="I1283" s="2">
        <v>5000</v>
      </c>
      <c r="J1283" s="2">
        <v>5363.47</v>
      </c>
      <c r="K1283">
        <v>0</v>
      </c>
      <c r="L1283">
        <v>0</v>
      </c>
      <c r="M1283">
        <v>0</v>
      </c>
      <c r="N1283" s="2">
        <v>5363.47</v>
      </c>
      <c r="P1283" s="1">
        <v>45154</v>
      </c>
      <c r="Q1283" s="1">
        <v>45145</v>
      </c>
      <c r="R1283" s="1">
        <v>45879</v>
      </c>
      <c r="S1283" s="1">
        <v>45879</v>
      </c>
      <c r="W1283" t="s">
        <v>155</v>
      </c>
      <c r="X1283" t="s">
        <v>191</v>
      </c>
      <c r="Z1283" t="s">
        <v>160</v>
      </c>
      <c r="AA1283">
        <v>2</v>
      </c>
      <c r="AB1283" t="s">
        <v>161</v>
      </c>
      <c r="AC1283" t="s">
        <v>155</v>
      </c>
      <c r="AD1283" t="s">
        <v>162</v>
      </c>
      <c r="AE1283" t="s">
        <v>1276</v>
      </c>
      <c r="AF1283" t="s">
        <v>1277</v>
      </c>
      <c r="AG1283" t="s">
        <v>1278</v>
      </c>
    </row>
    <row r="1284" spans="1:33" x14ac:dyDescent="0.25">
      <c r="A1284">
        <v>17603</v>
      </c>
      <c r="B1284" t="s">
        <v>246</v>
      </c>
      <c r="C1284" t="s">
        <v>1</v>
      </c>
      <c r="D1284" t="s">
        <v>195</v>
      </c>
      <c r="E1284" t="s">
        <v>596</v>
      </c>
      <c r="F1284" t="s">
        <v>117</v>
      </c>
      <c r="G1284" t="s">
        <v>112</v>
      </c>
      <c r="H1284" s="2">
        <v>5000</v>
      </c>
      <c r="I1284" s="2">
        <v>5000</v>
      </c>
      <c r="J1284" s="2">
        <v>5363.47</v>
      </c>
      <c r="K1284">
        <v>0</v>
      </c>
      <c r="L1284">
        <v>0</v>
      </c>
      <c r="M1284">
        <v>0</v>
      </c>
      <c r="N1284" s="2">
        <v>5363.47</v>
      </c>
      <c r="P1284" s="1">
        <v>45173</v>
      </c>
      <c r="Q1284" s="1">
        <v>45168</v>
      </c>
      <c r="R1284" s="1">
        <v>45879</v>
      </c>
      <c r="S1284" s="1">
        <v>45879</v>
      </c>
      <c r="W1284" t="s">
        <v>155</v>
      </c>
      <c r="X1284" t="s">
        <v>191</v>
      </c>
      <c r="Z1284" t="s">
        <v>160</v>
      </c>
      <c r="AA1284">
        <v>2</v>
      </c>
      <c r="AB1284" t="s">
        <v>161</v>
      </c>
      <c r="AC1284" t="s">
        <v>155</v>
      </c>
      <c r="AD1284" t="s">
        <v>162</v>
      </c>
      <c r="AE1284" t="s">
        <v>1276</v>
      </c>
      <c r="AF1284" t="s">
        <v>1277</v>
      </c>
      <c r="AG1284" t="s">
        <v>1278</v>
      </c>
    </row>
    <row r="1285" spans="1:33" x14ac:dyDescent="0.25">
      <c r="A1285">
        <v>17260</v>
      </c>
      <c r="B1285" t="s">
        <v>246</v>
      </c>
      <c r="C1285" t="s">
        <v>252</v>
      </c>
      <c r="D1285" t="s">
        <v>258</v>
      </c>
      <c r="E1285" t="s">
        <v>422</v>
      </c>
      <c r="F1285" t="s">
        <v>117</v>
      </c>
      <c r="G1285" t="s">
        <v>112</v>
      </c>
      <c r="H1285" s="2">
        <v>1800</v>
      </c>
      <c r="I1285" s="2">
        <v>1800</v>
      </c>
      <c r="J1285" s="2">
        <v>1930.85</v>
      </c>
      <c r="K1285">
        <v>0</v>
      </c>
      <c r="L1285">
        <v>0</v>
      </c>
      <c r="M1285">
        <v>0</v>
      </c>
      <c r="N1285" s="2">
        <v>1930.85</v>
      </c>
      <c r="P1285" s="1">
        <v>45148</v>
      </c>
      <c r="Q1285" s="1">
        <v>45140</v>
      </c>
      <c r="R1285" s="1">
        <v>45879</v>
      </c>
      <c r="S1285" s="1">
        <v>45879</v>
      </c>
      <c r="W1285" t="s">
        <v>155</v>
      </c>
      <c r="X1285" t="s">
        <v>191</v>
      </c>
      <c r="Z1285" t="s">
        <v>160</v>
      </c>
      <c r="AA1285">
        <v>2</v>
      </c>
      <c r="AB1285" t="s">
        <v>161</v>
      </c>
      <c r="AC1285" t="s">
        <v>155</v>
      </c>
      <c r="AD1285" t="s">
        <v>162</v>
      </c>
      <c r="AE1285" t="s">
        <v>1276</v>
      </c>
      <c r="AF1285" t="s">
        <v>1277</v>
      </c>
      <c r="AG1285" t="s">
        <v>1278</v>
      </c>
    </row>
    <row r="1286" spans="1:33" x14ac:dyDescent="0.25">
      <c r="A1286">
        <v>16184</v>
      </c>
      <c r="B1286" t="s">
        <v>246</v>
      </c>
      <c r="C1286" t="s">
        <v>252</v>
      </c>
      <c r="D1286" t="s">
        <v>259</v>
      </c>
      <c r="E1286" t="s">
        <v>260</v>
      </c>
      <c r="F1286" t="s">
        <v>117</v>
      </c>
      <c r="G1286" t="s">
        <v>214</v>
      </c>
      <c r="H1286" s="2">
        <v>1290</v>
      </c>
      <c r="I1286" s="2">
        <v>1290</v>
      </c>
      <c r="J1286" s="2">
        <v>1403.91</v>
      </c>
      <c r="K1286">
        <v>0</v>
      </c>
      <c r="L1286">
        <v>0</v>
      </c>
      <c r="M1286">
        <v>0</v>
      </c>
      <c r="N1286" s="2">
        <v>1403.91</v>
      </c>
      <c r="P1286" s="1">
        <v>45063</v>
      </c>
      <c r="Q1286" s="1">
        <v>45054</v>
      </c>
      <c r="R1286" s="1">
        <v>45879</v>
      </c>
      <c r="S1286" s="1">
        <v>45879</v>
      </c>
      <c r="W1286" t="s">
        <v>155</v>
      </c>
      <c r="X1286" t="s">
        <v>191</v>
      </c>
      <c r="Z1286" t="s">
        <v>160</v>
      </c>
      <c r="AA1286">
        <v>2</v>
      </c>
      <c r="AB1286" t="s">
        <v>161</v>
      </c>
      <c r="AC1286" t="s">
        <v>155</v>
      </c>
      <c r="AD1286" t="s">
        <v>162</v>
      </c>
      <c r="AE1286" t="s">
        <v>1276</v>
      </c>
      <c r="AF1286" t="s">
        <v>1277</v>
      </c>
      <c r="AG1286" t="s">
        <v>1278</v>
      </c>
    </row>
    <row r="1287" spans="1:33" x14ac:dyDescent="0.25">
      <c r="A1287">
        <v>16614</v>
      </c>
      <c r="B1287" t="s">
        <v>246</v>
      </c>
      <c r="C1287" t="s">
        <v>1</v>
      </c>
      <c r="D1287" t="s">
        <v>201</v>
      </c>
      <c r="E1287" t="s">
        <v>290</v>
      </c>
      <c r="F1287" t="s">
        <v>117</v>
      </c>
      <c r="G1287" t="s">
        <v>217</v>
      </c>
      <c r="H1287" s="2">
        <v>1000</v>
      </c>
      <c r="I1287" s="2">
        <v>1000</v>
      </c>
      <c r="J1287" s="2">
        <v>1088.3</v>
      </c>
      <c r="K1287">
        <v>0</v>
      </c>
      <c r="L1287">
        <v>0</v>
      </c>
      <c r="M1287">
        <v>0</v>
      </c>
      <c r="N1287" s="2">
        <v>1088.3</v>
      </c>
      <c r="P1287" s="1">
        <v>45083</v>
      </c>
      <c r="Q1287" s="1">
        <v>45062</v>
      </c>
      <c r="R1287" s="1">
        <v>45879</v>
      </c>
      <c r="S1287" s="1">
        <v>45879</v>
      </c>
      <c r="W1287" t="s">
        <v>155</v>
      </c>
      <c r="X1287" t="s">
        <v>191</v>
      </c>
      <c r="Z1287" t="s">
        <v>160</v>
      </c>
      <c r="AA1287">
        <v>2</v>
      </c>
      <c r="AB1287" t="s">
        <v>161</v>
      </c>
      <c r="AC1287" t="s">
        <v>155</v>
      </c>
      <c r="AD1287" t="s">
        <v>162</v>
      </c>
      <c r="AE1287" t="s">
        <v>1276</v>
      </c>
      <c r="AF1287" t="s">
        <v>1277</v>
      </c>
      <c r="AG1287" t="s">
        <v>1278</v>
      </c>
    </row>
    <row r="1288" spans="1:33" x14ac:dyDescent="0.25">
      <c r="A1288">
        <v>16090</v>
      </c>
      <c r="B1288" t="s">
        <v>246</v>
      </c>
      <c r="C1288" t="s">
        <v>1</v>
      </c>
      <c r="D1288" t="s">
        <v>249</v>
      </c>
      <c r="E1288" t="s">
        <v>250</v>
      </c>
      <c r="F1288" t="s">
        <v>117</v>
      </c>
      <c r="G1288" t="s">
        <v>214</v>
      </c>
      <c r="H1288" s="2">
        <v>2400</v>
      </c>
      <c r="I1288" s="2">
        <v>2400</v>
      </c>
      <c r="J1288" s="2">
        <v>2611.92</v>
      </c>
      <c r="K1288">
        <v>0</v>
      </c>
      <c r="L1288">
        <v>0</v>
      </c>
      <c r="M1288">
        <v>0</v>
      </c>
      <c r="N1288" s="2">
        <v>2611.92</v>
      </c>
      <c r="P1288" s="1">
        <v>45056</v>
      </c>
      <c r="Q1288" s="1">
        <v>45052</v>
      </c>
      <c r="R1288" s="1">
        <v>45879</v>
      </c>
      <c r="S1288" s="1">
        <v>45879</v>
      </c>
      <c r="W1288" t="s">
        <v>155</v>
      </c>
      <c r="X1288" t="s">
        <v>191</v>
      </c>
      <c r="Z1288" t="s">
        <v>160</v>
      </c>
      <c r="AA1288">
        <v>2</v>
      </c>
      <c r="AB1288" t="s">
        <v>161</v>
      </c>
      <c r="AC1288" t="s">
        <v>155</v>
      </c>
      <c r="AD1288" t="s">
        <v>162</v>
      </c>
      <c r="AE1288" t="s">
        <v>1276</v>
      </c>
      <c r="AF1288" t="s">
        <v>1277</v>
      </c>
      <c r="AG1288" t="s">
        <v>1278</v>
      </c>
    </row>
    <row r="1289" spans="1:33" x14ac:dyDescent="0.25">
      <c r="A1289">
        <v>16291</v>
      </c>
      <c r="B1289" t="s">
        <v>246</v>
      </c>
      <c r="C1289" t="s">
        <v>1</v>
      </c>
      <c r="D1289" t="s">
        <v>199</v>
      </c>
      <c r="E1289" t="s">
        <v>292</v>
      </c>
      <c r="F1289" t="s">
        <v>117</v>
      </c>
      <c r="G1289" t="s">
        <v>217</v>
      </c>
      <c r="H1289" s="2">
        <v>3000</v>
      </c>
      <c r="I1289" s="2">
        <v>3000</v>
      </c>
      <c r="J1289" s="2">
        <v>3264.9</v>
      </c>
      <c r="K1289">
        <v>0</v>
      </c>
      <c r="L1289">
        <v>0</v>
      </c>
      <c r="M1289">
        <v>0</v>
      </c>
      <c r="N1289" s="2">
        <v>3264.9</v>
      </c>
      <c r="P1289" s="1">
        <v>45077</v>
      </c>
      <c r="Q1289" s="1">
        <v>45062</v>
      </c>
      <c r="R1289" s="1">
        <v>45884</v>
      </c>
      <c r="S1289" s="1">
        <v>45884</v>
      </c>
      <c r="W1289" t="s">
        <v>155</v>
      </c>
      <c r="X1289" t="s">
        <v>191</v>
      </c>
      <c r="Z1289" t="s">
        <v>160</v>
      </c>
      <c r="AA1289">
        <v>2</v>
      </c>
      <c r="AB1289" t="s">
        <v>161</v>
      </c>
      <c r="AC1289" t="s">
        <v>155</v>
      </c>
      <c r="AD1289" t="s">
        <v>162</v>
      </c>
      <c r="AE1289" t="s">
        <v>1276</v>
      </c>
      <c r="AF1289" t="s">
        <v>1277</v>
      </c>
      <c r="AG1289" t="s">
        <v>1278</v>
      </c>
    </row>
    <row r="1290" spans="1:33" x14ac:dyDescent="0.25">
      <c r="A1290">
        <v>29780</v>
      </c>
      <c r="B1290" t="s">
        <v>246</v>
      </c>
      <c r="C1290" t="s">
        <v>1</v>
      </c>
      <c r="D1290" t="s">
        <v>807</v>
      </c>
      <c r="E1290" t="s">
        <v>1327</v>
      </c>
      <c r="F1290" t="s">
        <v>117</v>
      </c>
      <c r="G1290" t="s">
        <v>97</v>
      </c>
      <c r="H1290" s="2">
        <v>4000</v>
      </c>
      <c r="I1290" s="2">
        <v>4000</v>
      </c>
      <c r="J1290" s="2">
        <v>4043.2</v>
      </c>
      <c r="K1290">
        <v>0</v>
      </c>
      <c r="L1290">
        <v>0</v>
      </c>
      <c r="M1290">
        <v>0</v>
      </c>
      <c r="N1290" s="2">
        <v>4043.2</v>
      </c>
      <c r="P1290" s="1">
        <v>45624</v>
      </c>
      <c r="Q1290" s="1">
        <v>45603</v>
      </c>
      <c r="R1290" s="1">
        <v>45884</v>
      </c>
      <c r="S1290" s="1">
        <v>45884</v>
      </c>
      <c r="W1290" t="s">
        <v>155</v>
      </c>
      <c r="X1290" t="s">
        <v>191</v>
      </c>
      <c r="Z1290" t="s">
        <v>160</v>
      </c>
      <c r="AA1290">
        <v>2</v>
      </c>
      <c r="AB1290" t="s">
        <v>1037</v>
      </c>
      <c r="AC1290" t="s">
        <v>155</v>
      </c>
      <c r="AD1290" t="s">
        <v>162</v>
      </c>
      <c r="AE1290" t="s">
        <v>1276</v>
      </c>
      <c r="AF1290" t="s">
        <v>1277</v>
      </c>
      <c r="AG1290" t="s">
        <v>1278</v>
      </c>
    </row>
    <row r="1291" spans="1:33" x14ac:dyDescent="0.25">
      <c r="A1291">
        <v>25024</v>
      </c>
      <c r="B1291" t="s">
        <v>246</v>
      </c>
      <c r="C1291" t="s">
        <v>1</v>
      </c>
      <c r="D1291" t="s">
        <v>790</v>
      </c>
      <c r="E1291" t="s">
        <v>1115</v>
      </c>
      <c r="F1291" t="s">
        <v>117</v>
      </c>
      <c r="G1291" t="s">
        <v>106</v>
      </c>
      <c r="H1291" s="2">
        <v>5000</v>
      </c>
      <c r="I1291" s="2">
        <v>5000</v>
      </c>
      <c r="J1291" s="2">
        <v>5264.6</v>
      </c>
      <c r="K1291">
        <v>0</v>
      </c>
      <c r="L1291">
        <v>0</v>
      </c>
      <c r="M1291">
        <v>0</v>
      </c>
      <c r="N1291" s="2">
        <v>5264.6</v>
      </c>
      <c r="P1291" s="1">
        <v>45435</v>
      </c>
      <c r="Q1291" s="1">
        <v>45423</v>
      </c>
      <c r="R1291" s="1">
        <v>45884</v>
      </c>
      <c r="S1291" s="1">
        <v>45884</v>
      </c>
      <c r="W1291" t="s">
        <v>155</v>
      </c>
      <c r="X1291" t="s">
        <v>191</v>
      </c>
      <c r="Z1291" t="s">
        <v>160</v>
      </c>
      <c r="AA1291">
        <v>2</v>
      </c>
      <c r="AB1291" t="s">
        <v>1037</v>
      </c>
      <c r="AC1291" t="s">
        <v>155</v>
      </c>
      <c r="AD1291" t="s">
        <v>162</v>
      </c>
      <c r="AE1291" t="s">
        <v>1276</v>
      </c>
      <c r="AF1291" t="s">
        <v>1277</v>
      </c>
      <c r="AG1291" t="s">
        <v>1278</v>
      </c>
    </row>
    <row r="1292" spans="1:33" x14ac:dyDescent="0.25">
      <c r="A1292">
        <v>25369</v>
      </c>
      <c r="B1292" t="s">
        <v>246</v>
      </c>
      <c r="C1292" t="s">
        <v>252</v>
      </c>
      <c r="D1292" t="s">
        <v>731</v>
      </c>
      <c r="E1292" t="s">
        <v>1152</v>
      </c>
      <c r="F1292" t="s">
        <v>117</v>
      </c>
      <c r="G1292" t="s">
        <v>105</v>
      </c>
      <c r="H1292" s="2">
        <v>800</v>
      </c>
      <c r="I1292" s="2">
        <v>800</v>
      </c>
      <c r="J1292" s="2">
        <v>838.01</v>
      </c>
      <c r="K1292">
        <v>0</v>
      </c>
      <c r="L1292">
        <v>0</v>
      </c>
      <c r="M1292">
        <v>0</v>
      </c>
      <c r="N1292" s="2">
        <v>838.01</v>
      </c>
      <c r="P1292" s="1">
        <v>45474</v>
      </c>
      <c r="Q1292" s="1">
        <v>45460</v>
      </c>
      <c r="R1292" s="1">
        <v>45889</v>
      </c>
      <c r="S1292" s="1">
        <v>45889</v>
      </c>
      <c r="W1292" t="s">
        <v>155</v>
      </c>
      <c r="X1292" t="s">
        <v>191</v>
      </c>
      <c r="Z1292" t="s">
        <v>160</v>
      </c>
      <c r="AA1292">
        <v>2</v>
      </c>
      <c r="AB1292" t="s">
        <v>1037</v>
      </c>
      <c r="AC1292" t="s">
        <v>155</v>
      </c>
      <c r="AD1292" t="s">
        <v>162</v>
      </c>
      <c r="AE1292" t="s">
        <v>1276</v>
      </c>
      <c r="AF1292" t="s">
        <v>1277</v>
      </c>
      <c r="AG1292" t="s">
        <v>1278</v>
      </c>
    </row>
    <row r="1293" spans="1:33" x14ac:dyDescent="0.25">
      <c r="A1293">
        <v>28932</v>
      </c>
      <c r="B1293" t="s">
        <v>246</v>
      </c>
      <c r="C1293" t="s">
        <v>1</v>
      </c>
      <c r="D1293" t="s">
        <v>803</v>
      </c>
      <c r="E1293" t="s">
        <v>1261</v>
      </c>
      <c r="F1293" t="s">
        <v>117</v>
      </c>
      <c r="G1293" t="s">
        <v>96</v>
      </c>
      <c r="H1293" s="2">
        <v>4000</v>
      </c>
      <c r="I1293" s="2">
        <v>4000</v>
      </c>
      <c r="J1293" s="2">
        <v>4095.16</v>
      </c>
      <c r="K1293">
        <v>0</v>
      </c>
      <c r="L1293">
        <v>0</v>
      </c>
      <c r="M1293">
        <v>0</v>
      </c>
      <c r="N1293" s="2">
        <v>4095.16</v>
      </c>
      <c r="P1293" s="1">
        <v>45555</v>
      </c>
      <c r="Q1293" s="1">
        <v>45554</v>
      </c>
      <c r="R1293" s="1">
        <v>45889</v>
      </c>
      <c r="S1293" s="1">
        <v>45889</v>
      </c>
      <c r="W1293" t="s">
        <v>155</v>
      </c>
      <c r="X1293" t="s">
        <v>191</v>
      </c>
      <c r="Z1293" t="s">
        <v>160</v>
      </c>
      <c r="AA1293">
        <v>2</v>
      </c>
      <c r="AB1293" t="s">
        <v>1037</v>
      </c>
      <c r="AC1293" t="s">
        <v>155</v>
      </c>
      <c r="AD1293" t="s">
        <v>162</v>
      </c>
      <c r="AE1293" t="s">
        <v>1276</v>
      </c>
      <c r="AF1293" t="s">
        <v>1277</v>
      </c>
      <c r="AG1293" t="s">
        <v>1278</v>
      </c>
    </row>
    <row r="1294" spans="1:33" x14ac:dyDescent="0.25">
      <c r="A1294">
        <v>25430</v>
      </c>
      <c r="B1294" t="s">
        <v>246</v>
      </c>
      <c r="C1294" t="s">
        <v>252</v>
      </c>
      <c r="D1294" t="s">
        <v>735</v>
      </c>
      <c r="E1294" t="s">
        <v>1151</v>
      </c>
      <c r="F1294" t="s">
        <v>117</v>
      </c>
      <c r="G1294" t="s">
        <v>105</v>
      </c>
      <c r="H1294" s="2">
        <v>800</v>
      </c>
      <c r="I1294" s="2">
        <v>800</v>
      </c>
      <c r="J1294" s="2">
        <v>838.01</v>
      </c>
      <c r="K1294">
        <v>0</v>
      </c>
      <c r="L1294">
        <v>0</v>
      </c>
      <c r="M1294">
        <v>0</v>
      </c>
      <c r="N1294" s="2">
        <v>838.01</v>
      </c>
      <c r="P1294" s="1">
        <v>45476</v>
      </c>
      <c r="Q1294" s="1">
        <v>45468</v>
      </c>
      <c r="R1294" s="1">
        <v>45889</v>
      </c>
      <c r="S1294" s="1">
        <v>45889</v>
      </c>
      <c r="W1294" t="s">
        <v>155</v>
      </c>
      <c r="X1294" t="s">
        <v>191</v>
      </c>
      <c r="Z1294" t="s">
        <v>160</v>
      </c>
      <c r="AA1294">
        <v>2</v>
      </c>
      <c r="AB1294" t="s">
        <v>1037</v>
      </c>
      <c r="AC1294" t="s">
        <v>155</v>
      </c>
      <c r="AD1294" t="s">
        <v>162</v>
      </c>
      <c r="AE1294" t="s">
        <v>1276</v>
      </c>
      <c r="AF1294" t="s">
        <v>1277</v>
      </c>
      <c r="AG1294" t="s">
        <v>1278</v>
      </c>
    </row>
    <row r="1295" spans="1:33" x14ac:dyDescent="0.25">
      <c r="A1295">
        <v>25470</v>
      </c>
      <c r="B1295" t="s">
        <v>246</v>
      </c>
      <c r="C1295" t="s">
        <v>1</v>
      </c>
      <c r="D1295" t="s">
        <v>839</v>
      </c>
      <c r="E1295" t="s">
        <v>1148</v>
      </c>
      <c r="F1295" t="s">
        <v>117</v>
      </c>
      <c r="G1295" t="s">
        <v>102</v>
      </c>
      <c r="H1295" s="2">
        <v>6600</v>
      </c>
      <c r="I1295" s="2">
        <v>6600</v>
      </c>
      <c r="J1295" s="2">
        <v>6913.62</v>
      </c>
      <c r="K1295">
        <v>0</v>
      </c>
      <c r="L1295">
        <v>0</v>
      </c>
      <c r="M1295">
        <v>0</v>
      </c>
      <c r="N1295" s="2">
        <v>6913.62</v>
      </c>
      <c r="P1295" s="1">
        <v>45476</v>
      </c>
      <c r="Q1295" s="1">
        <v>45469</v>
      </c>
      <c r="R1295" s="1">
        <v>45889</v>
      </c>
      <c r="S1295" s="1">
        <v>45889</v>
      </c>
      <c r="W1295" t="s">
        <v>155</v>
      </c>
      <c r="X1295" t="s">
        <v>191</v>
      </c>
      <c r="Z1295" t="s">
        <v>160</v>
      </c>
      <c r="AA1295">
        <v>2</v>
      </c>
      <c r="AB1295" t="s">
        <v>1037</v>
      </c>
      <c r="AC1295" t="s">
        <v>155</v>
      </c>
      <c r="AD1295" t="s">
        <v>162</v>
      </c>
      <c r="AE1295" t="s">
        <v>1276</v>
      </c>
      <c r="AF1295" t="s">
        <v>1277</v>
      </c>
      <c r="AG1295" t="s">
        <v>1278</v>
      </c>
    </row>
    <row r="1296" spans="1:33" x14ac:dyDescent="0.25">
      <c r="A1296">
        <v>18129</v>
      </c>
      <c r="B1296" t="s">
        <v>246</v>
      </c>
      <c r="C1296" t="s">
        <v>1</v>
      </c>
      <c r="D1296" t="s">
        <v>198</v>
      </c>
      <c r="E1296" t="s">
        <v>965</v>
      </c>
      <c r="F1296" t="s">
        <v>117</v>
      </c>
      <c r="G1296" t="s">
        <v>111</v>
      </c>
      <c r="H1296" s="2">
        <v>3000</v>
      </c>
      <c r="I1296" s="2">
        <v>3000</v>
      </c>
      <c r="J1296" s="2">
        <v>3214.84</v>
      </c>
      <c r="K1296">
        <v>0</v>
      </c>
      <c r="L1296">
        <v>0</v>
      </c>
      <c r="M1296">
        <v>0</v>
      </c>
      <c r="N1296" s="2">
        <v>3214.84</v>
      </c>
      <c r="P1296" s="1">
        <v>45190</v>
      </c>
      <c r="Q1296" s="1">
        <v>45172</v>
      </c>
      <c r="R1296" s="1">
        <v>45889</v>
      </c>
      <c r="S1296" s="1">
        <v>45889</v>
      </c>
      <c r="W1296" t="s">
        <v>155</v>
      </c>
      <c r="X1296" t="s">
        <v>191</v>
      </c>
      <c r="Z1296" t="s">
        <v>160</v>
      </c>
      <c r="AA1296">
        <v>2</v>
      </c>
      <c r="AB1296" t="s">
        <v>161</v>
      </c>
      <c r="AC1296" t="s">
        <v>155</v>
      </c>
      <c r="AD1296" t="s">
        <v>162</v>
      </c>
      <c r="AE1296" t="s">
        <v>1276</v>
      </c>
      <c r="AF1296" t="s">
        <v>1277</v>
      </c>
      <c r="AG1296" t="s">
        <v>1278</v>
      </c>
    </row>
    <row r="1297" spans="1:34" x14ac:dyDescent="0.25">
      <c r="A1297">
        <v>23636</v>
      </c>
      <c r="B1297" t="s">
        <v>246</v>
      </c>
      <c r="C1297" t="s">
        <v>252</v>
      </c>
      <c r="D1297" t="s">
        <v>724</v>
      </c>
      <c r="E1297" t="s">
        <v>953</v>
      </c>
      <c r="F1297" t="s">
        <v>117</v>
      </c>
      <c r="G1297" t="s">
        <v>104</v>
      </c>
      <c r="H1297" s="2">
        <v>9340</v>
      </c>
      <c r="I1297" s="2">
        <v>9340</v>
      </c>
      <c r="J1297" s="2">
        <v>9874.7199999999993</v>
      </c>
      <c r="K1297">
        <v>0</v>
      </c>
      <c r="L1297">
        <v>0</v>
      </c>
      <c r="M1297">
        <v>0</v>
      </c>
      <c r="N1297" s="2">
        <v>9874.7199999999993</v>
      </c>
      <c r="P1297" s="1">
        <v>45371</v>
      </c>
      <c r="Q1297" s="1">
        <v>45355</v>
      </c>
      <c r="R1297" s="1">
        <v>45889</v>
      </c>
      <c r="S1297" s="1">
        <v>45889</v>
      </c>
      <c r="W1297" t="s">
        <v>155</v>
      </c>
      <c r="X1297" t="s">
        <v>191</v>
      </c>
      <c r="Z1297" t="s">
        <v>160</v>
      </c>
      <c r="AA1297">
        <v>2</v>
      </c>
      <c r="AB1297" t="s">
        <v>161</v>
      </c>
      <c r="AC1297" t="s">
        <v>155</v>
      </c>
      <c r="AD1297" t="s">
        <v>162</v>
      </c>
      <c r="AE1297" t="s">
        <v>1276</v>
      </c>
      <c r="AF1297" t="s">
        <v>1277</v>
      </c>
      <c r="AG1297" t="s">
        <v>1278</v>
      </c>
    </row>
    <row r="1298" spans="1:34" x14ac:dyDescent="0.25">
      <c r="A1298">
        <v>23234</v>
      </c>
      <c r="B1298" t="s">
        <v>246</v>
      </c>
      <c r="C1298" t="s">
        <v>1</v>
      </c>
      <c r="D1298" t="s">
        <v>833</v>
      </c>
      <c r="E1298" t="s">
        <v>928</v>
      </c>
      <c r="F1298" t="s">
        <v>117</v>
      </c>
      <c r="G1298" t="s">
        <v>106</v>
      </c>
      <c r="H1298" s="2">
        <v>4000</v>
      </c>
      <c r="I1298" s="2">
        <v>4000</v>
      </c>
      <c r="J1298" s="2">
        <v>4240.42</v>
      </c>
      <c r="K1298">
        <v>0</v>
      </c>
      <c r="L1298">
        <v>0</v>
      </c>
      <c r="M1298">
        <v>0</v>
      </c>
      <c r="N1298" s="2">
        <v>4240.42</v>
      </c>
      <c r="P1298" s="1">
        <v>45345</v>
      </c>
      <c r="Q1298" s="1">
        <v>45337</v>
      </c>
      <c r="R1298" s="1">
        <v>45889</v>
      </c>
      <c r="S1298" s="1">
        <v>45889</v>
      </c>
      <c r="W1298" t="s">
        <v>155</v>
      </c>
      <c r="X1298" t="s">
        <v>191</v>
      </c>
      <c r="Z1298" t="s">
        <v>160</v>
      </c>
      <c r="AA1298">
        <v>2</v>
      </c>
      <c r="AB1298" t="s">
        <v>161</v>
      </c>
      <c r="AC1298" t="s">
        <v>155</v>
      </c>
      <c r="AD1298" t="s">
        <v>162</v>
      </c>
      <c r="AE1298" t="s">
        <v>1276</v>
      </c>
      <c r="AF1298" t="s">
        <v>1277</v>
      </c>
      <c r="AG1298" t="s">
        <v>1278</v>
      </c>
    </row>
    <row r="1299" spans="1:34" x14ac:dyDescent="0.25">
      <c r="A1299">
        <v>23221</v>
      </c>
      <c r="B1299" t="s">
        <v>246</v>
      </c>
      <c r="C1299" t="s">
        <v>1</v>
      </c>
      <c r="D1299" t="s">
        <v>833</v>
      </c>
      <c r="E1299" t="s">
        <v>928</v>
      </c>
      <c r="F1299" t="s">
        <v>117</v>
      </c>
      <c r="G1299" t="s">
        <v>210</v>
      </c>
      <c r="H1299" s="2">
        <v>60000</v>
      </c>
      <c r="I1299" s="2">
        <v>60000</v>
      </c>
      <c r="J1299" s="2">
        <v>63606.3</v>
      </c>
      <c r="K1299">
        <v>0</v>
      </c>
      <c r="L1299">
        <v>0</v>
      </c>
      <c r="M1299">
        <v>0</v>
      </c>
      <c r="N1299" s="2">
        <v>63606.3</v>
      </c>
      <c r="O1299">
        <v>0</v>
      </c>
      <c r="P1299" s="1">
        <v>45345</v>
      </c>
      <c r="Q1299" s="1">
        <v>45337</v>
      </c>
      <c r="R1299" s="1">
        <v>45889</v>
      </c>
      <c r="S1299" s="1">
        <v>45889</v>
      </c>
      <c r="W1299" t="s">
        <v>155</v>
      </c>
      <c r="X1299" t="s">
        <v>191</v>
      </c>
      <c r="Z1299" t="s">
        <v>160</v>
      </c>
      <c r="AA1299">
        <v>2</v>
      </c>
      <c r="AB1299" t="s">
        <v>161</v>
      </c>
      <c r="AC1299" t="s">
        <v>155</v>
      </c>
      <c r="AD1299" t="s">
        <v>162</v>
      </c>
      <c r="AE1299" t="s">
        <v>1276</v>
      </c>
      <c r="AF1299" t="s">
        <v>1277</v>
      </c>
      <c r="AG1299" t="s">
        <v>1278</v>
      </c>
      <c r="AH1299" t="s">
        <v>191</v>
      </c>
    </row>
    <row r="1300" spans="1:34" x14ac:dyDescent="0.25">
      <c r="A1300">
        <v>19465</v>
      </c>
      <c r="B1300" t="s">
        <v>246</v>
      </c>
      <c r="C1300" t="s">
        <v>252</v>
      </c>
      <c r="D1300" t="s">
        <v>262</v>
      </c>
      <c r="E1300" t="s">
        <v>613</v>
      </c>
      <c r="F1300" t="s">
        <v>117</v>
      </c>
      <c r="G1300" t="s">
        <v>105</v>
      </c>
      <c r="H1300" s="2">
        <v>1000</v>
      </c>
      <c r="I1300" s="2">
        <v>1000</v>
      </c>
      <c r="J1300" s="2">
        <v>1069.8399999999999</v>
      </c>
      <c r="K1300">
        <v>0</v>
      </c>
      <c r="L1300">
        <v>0</v>
      </c>
      <c r="M1300">
        <v>0</v>
      </c>
      <c r="N1300" s="2">
        <v>1069.8399999999999</v>
      </c>
      <c r="P1300" s="1">
        <v>45218</v>
      </c>
      <c r="Q1300" s="1">
        <v>45211</v>
      </c>
      <c r="R1300" s="1">
        <v>45889</v>
      </c>
      <c r="S1300" s="1">
        <v>45889</v>
      </c>
      <c r="W1300" t="s">
        <v>155</v>
      </c>
      <c r="X1300" t="s">
        <v>191</v>
      </c>
      <c r="Z1300" t="s">
        <v>160</v>
      </c>
      <c r="AA1300">
        <v>2</v>
      </c>
      <c r="AB1300" t="s">
        <v>161</v>
      </c>
      <c r="AC1300" t="s">
        <v>155</v>
      </c>
      <c r="AD1300" t="s">
        <v>162</v>
      </c>
      <c r="AE1300" t="s">
        <v>1276</v>
      </c>
      <c r="AF1300" t="s">
        <v>1277</v>
      </c>
      <c r="AG1300" t="s">
        <v>1278</v>
      </c>
    </row>
    <row r="1301" spans="1:34" x14ac:dyDescent="0.25">
      <c r="A1301">
        <v>19536</v>
      </c>
      <c r="B1301" t="s">
        <v>246</v>
      </c>
      <c r="C1301" t="s">
        <v>252</v>
      </c>
      <c r="D1301" t="s">
        <v>272</v>
      </c>
      <c r="E1301" t="s">
        <v>668</v>
      </c>
      <c r="F1301" t="s">
        <v>117</v>
      </c>
      <c r="G1301" t="s">
        <v>112</v>
      </c>
      <c r="H1301" s="2">
        <v>3000</v>
      </c>
      <c r="I1301" s="2">
        <v>3000</v>
      </c>
      <c r="J1301" s="2">
        <v>3209.51</v>
      </c>
      <c r="K1301">
        <v>0</v>
      </c>
      <c r="L1301">
        <v>0</v>
      </c>
      <c r="M1301">
        <v>0</v>
      </c>
      <c r="N1301" s="2">
        <v>3209.51</v>
      </c>
      <c r="P1301" s="1">
        <v>45229</v>
      </c>
      <c r="Q1301" s="1">
        <v>45220</v>
      </c>
      <c r="R1301" s="1">
        <v>45889</v>
      </c>
      <c r="S1301" s="1">
        <v>45889</v>
      </c>
      <c r="W1301" t="s">
        <v>155</v>
      </c>
      <c r="X1301" t="s">
        <v>191</v>
      </c>
      <c r="Z1301" t="s">
        <v>160</v>
      </c>
      <c r="AA1301">
        <v>2</v>
      </c>
      <c r="AB1301" t="s">
        <v>161</v>
      </c>
      <c r="AC1301" t="s">
        <v>155</v>
      </c>
      <c r="AD1301" t="s">
        <v>162</v>
      </c>
      <c r="AE1301" t="s">
        <v>1276</v>
      </c>
      <c r="AF1301" t="s">
        <v>1277</v>
      </c>
      <c r="AG1301" t="s">
        <v>1278</v>
      </c>
    </row>
    <row r="1302" spans="1:34" x14ac:dyDescent="0.25">
      <c r="A1302">
        <v>19256</v>
      </c>
      <c r="B1302" t="s">
        <v>246</v>
      </c>
      <c r="C1302" t="s">
        <v>1</v>
      </c>
      <c r="D1302" t="s">
        <v>285</v>
      </c>
      <c r="E1302" t="s">
        <v>615</v>
      </c>
      <c r="F1302" t="s">
        <v>117</v>
      </c>
      <c r="G1302" t="s">
        <v>111</v>
      </c>
      <c r="H1302" s="2">
        <v>4900</v>
      </c>
      <c r="I1302" s="2">
        <v>4900</v>
      </c>
      <c r="J1302" s="2">
        <v>5250.9</v>
      </c>
      <c r="K1302">
        <v>0</v>
      </c>
      <c r="L1302">
        <v>0</v>
      </c>
      <c r="M1302">
        <v>0</v>
      </c>
      <c r="N1302" s="2">
        <v>5250.9</v>
      </c>
      <c r="P1302" s="1">
        <v>45197</v>
      </c>
      <c r="Q1302" s="1">
        <v>45188</v>
      </c>
      <c r="R1302" s="1">
        <v>45894</v>
      </c>
      <c r="S1302" s="1">
        <v>45894</v>
      </c>
      <c r="W1302" t="s">
        <v>155</v>
      </c>
      <c r="X1302" t="s">
        <v>191</v>
      </c>
      <c r="Z1302" t="s">
        <v>160</v>
      </c>
      <c r="AA1302">
        <v>2</v>
      </c>
      <c r="AB1302" t="s">
        <v>161</v>
      </c>
      <c r="AC1302" t="s">
        <v>155</v>
      </c>
      <c r="AD1302" t="s">
        <v>162</v>
      </c>
      <c r="AE1302" t="s">
        <v>1276</v>
      </c>
      <c r="AF1302" t="s">
        <v>1277</v>
      </c>
      <c r="AG1302" t="s">
        <v>1278</v>
      </c>
    </row>
    <row r="1303" spans="1:34" x14ac:dyDescent="0.25">
      <c r="A1303">
        <v>22806</v>
      </c>
      <c r="B1303" t="s">
        <v>246</v>
      </c>
      <c r="C1303" t="s">
        <v>1</v>
      </c>
      <c r="D1303" t="s">
        <v>826</v>
      </c>
      <c r="E1303" t="s">
        <v>881</v>
      </c>
      <c r="F1303" t="s">
        <v>117</v>
      </c>
      <c r="G1303" t="s">
        <v>107</v>
      </c>
      <c r="H1303" s="2">
        <v>7000</v>
      </c>
      <c r="I1303" s="2">
        <v>7000</v>
      </c>
      <c r="J1303" s="2">
        <v>7443.48</v>
      </c>
      <c r="K1303">
        <v>0</v>
      </c>
      <c r="L1303">
        <v>0</v>
      </c>
      <c r="M1303">
        <v>0</v>
      </c>
      <c r="N1303" s="2">
        <v>7443.48</v>
      </c>
      <c r="P1303" s="1">
        <v>45323</v>
      </c>
      <c r="Q1303" s="1">
        <v>45314</v>
      </c>
      <c r="R1303" s="1">
        <v>45894</v>
      </c>
      <c r="S1303" s="1">
        <v>45894</v>
      </c>
      <c r="W1303" t="s">
        <v>155</v>
      </c>
      <c r="X1303" t="s">
        <v>191</v>
      </c>
      <c r="Z1303" t="s">
        <v>160</v>
      </c>
      <c r="AA1303">
        <v>2</v>
      </c>
      <c r="AB1303" t="s">
        <v>161</v>
      </c>
      <c r="AC1303" t="s">
        <v>155</v>
      </c>
      <c r="AD1303" t="s">
        <v>162</v>
      </c>
      <c r="AE1303" t="s">
        <v>1276</v>
      </c>
      <c r="AF1303" t="s">
        <v>1277</v>
      </c>
      <c r="AG1303" t="s">
        <v>1278</v>
      </c>
    </row>
    <row r="1304" spans="1:34" x14ac:dyDescent="0.25">
      <c r="A1304">
        <v>21856</v>
      </c>
      <c r="B1304" t="s">
        <v>246</v>
      </c>
      <c r="C1304" t="s">
        <v>1</v>
      </c>
      <c r="D1304" t="s">
        <v>296</v>
      </c>
      <c r="E1304" t="s">
        <v>690</v>
      </c>
      <c r="F1304" t="s">
        <v>117</v>
      </c>
      <c r="G1304" t="s">
        <v>101</v>
      </c>
      <c r="H1304" s="2">
        <v>5500</v>
      </c>
      <c r="I1304" s="2">
        <v>5500</v>
      </c>
      <c r="J1304" s="2">
        <v>5864.03</v>
      </c>
      <c r="K1304">
        <v>0</v>
      </c>
      <c r="L1304">
        <v>0</v>
      </c>
      <c r="M1304">
        <v>0</v>
      </c>
      <c r="N1304" s="2">
        <v>5864.03</v>
      </c>
      <c r="P1304" s="1">
        <v>45259</v>
      </c>
      <c r="Q1304" s="1">
        <v>45240</v>
      </c>
      <c r="R1304" s="1">
        <v>45894</v>
      </c>
      <c r="S1304" s="1">
        <v>45894</v>
      </c>
      <c r="W1304" t="s">
        <v>155</v>
      </c>
      <c r="X1304" t="s">
        <v>191</v>
      </c>
      <c r="Z1304" t="s">
        <v>160</v>
      </c>
      <c r="AA1304">
        <v>2</v>
      </c>
      <c r="AB1304" t="s">
        <v>161</v>
      </c>
      <c r="AC1304" t="s">
        <v>155</v>
      </c>
      <c r="AD1304" t="s">
        <v>162</v>
      </c>
      <c r="AE1304" t="s">
        <v>1276</v>
      </c>
      <c r="AF1304" t="s">
        <v>1277</v>
      </c>
      <c r="AG1304" t="s">
        <v>1278</v>
      </c>
    </row>
    <row r="1305" spans="1:34" x14ac:dyDescent="0.25">
      <c r="A1305">
        <v>29574</v>
      </c>
      <c r="B1305" t="s">
        <v>246</v>
      </c>
      <c r="C1305" t="s">
        <v>1</v>
      </c>
      <c r="D1305" t="s">
        <v>801</v>
      </c>
      <c r="E1305" t="s">
        <v>1280</v>
      </c>
      <c r="F1305" t="s">
        <v>117</v>
      </c>
      <c r="G1305" t="s">
        <v>98</v>
      </c>
      <c r="H1305" s="2">
        <v>400</v>
      </c>
      <c r="I1305" s="2">
        <v>400</v>
      </c>
      <c r="J1305" s="2">
        <v>406.68</v>
      </c>
      <c r="K1305">
        <v>0</v>
      </c>
      <c r="L1305">
        <v>0</v>
      </c>
      <c r="M1305">
        <v>0</v>
      </c>
      <c r="N1305" s="2">
        <v>406.68</v>
      </c>
      <c r="P1305" s="1">
        <v>45595</v>
      </c>
      <c r="Q1305" s="1">
        <v>45587</v>
      </c>
      <c r="R1305" s="1">
        <v>45894</v>
      </c>
      <c r="S1305" s="1">
        <v>45894</v>
      </c>
      <c r="W1305" t="s">
        <v>155</v>
      </c>
      <c r="X1305" t="s">
        <v>191</v>
      </c>
      <c r="Z1305" t="s">
        <v>160</v>
      </c>
      <c r="AA1305">
        <v>2</v>
      </c>
      <c r="AB1305" t="s">
        <v>1037</v>
      </c>
      <c r="AC1305" t="s">
        <v>155</v>
      </c>
      <c r="AD1305" t="s">
        <v>162</v>
      </c>
      <c r="AE1305" t="s">
        <v>1276</v>
      </c>
      <c r="AF1305" t="s">
        <v>1277</v>
      </c>
      <c r="AG1305" t="s">
        <v>1278</v>
      </c>
    </row>
    <row r="1306" spans="1:34" x14ac:dyDescent="0.25">
      <c r="A1306">
        <v>24590</v>
      </c>
      <c r="B1306" t="s">
        <v>246</v>
      </c>
      <c r="C1306" t="s">
        <v>252</v>
      </c>
      <c r="D1306" t="s">
        <v>730</v>
      </c>
      <c r="E1306" t="s">
        <v>1035</v>
      </c>
      <c r="F1306" t="s">
        <v>117</v>
      </c>
      <c r="G1306" t="s">
        <v>104</v>
      </c>
      <c r="H1306" s="2">
        <v>2500</v>
      </c>
      <c r="I1306" s="2">
        <v>2500</v>
      </c>
      <c r="J1306" s="2">
        <v>2639.66</v>
      </c>
      <c r="K1306">
        <v>0</v>
      </c>
      <c r="L1306">
        <v>0</v>
      </c>
      <c r="M1306">
        <v>0</v>
      </c>
      <c r="N1306" s="2">
        <v>2639.66</v>
      </c>
      <c r="P1306" s="1">
        <v>45406</v>
      </c>
      <c r="Q1306" s="1">
        <v>45401</v>
      </c>
      <c r="R1306" s="1">
        <v>45894</v>
      </c>
      <c r="S1306" s="1">
        <v>45894</v>
      </c>
      <c r="W1306" t="s">
        <v>155</v>
      </c>
      <c r="X1306" t="s">
        <v>191</v>
      </c>
      <c r="Z1306" t="s">
        <v>160</v>
      </c>
      <c r="AA1306">
        <v>2</v>
      </c>
      <c r="AB1306" t="s">
        <v>1037</v>
      </c>
      <c r="AC1306" t="s">
        <v>155</v>
      </c>
      <c r="AD1306" t="s">
        <v>162</v>
      </c>
      <c r="AE1306" t="s">
        <v>1276</v>
      </c>
      <c r="AF1306" t="s">
        <v>1277</v>
      </c>
      <c r="AG1306" t="s">
        <v>1278</v>
      </c>
    </row>
    <row r="1307" spans="1:34" x14ac:dyDescent="0.25">
      <c r="A1307">
        <v>30336</v>
      </c>
      <c r="B1307" t="s">
        <v>246</v>
      </c>
      <c r="C1307" t="s">
        <v>1</v>
      </c>
      <c r="D1307" t="s">
        <v>827</v>
      </c>
      <c r="E1307" t="s">
        <v>1341</v>
      </c>
      <c r="F1307" t="s">
        <v>117</v>
      </c>
      <c r="G1307" t="s">
        <v>95</v>
      </c>
      <c r="H1307" s="2">
        <v>1160</v>
      </c>
      <c r="I1307" s="2">
        <v>1160</v>
      </c>
      <c r="J1307" s="2">
        <v>1172.53</v>
      </c>
      <c r="K1307">
        <v>0</v>
      </c>
      <c r="L1307">
        <v>0</v>
      </c>
      <c r="M1307">
        <v>0</v>
      </c>
      <c r="N1307" s="2">
        <v>1172.53</v>
      </c>
      <c r="P1307" s="1">
        <v>45628</v>
      </c>
      <c r="Q1307" s="1">
        <v>45617</v>
      </c>
      <c r="R1307" s="1">
        <v>45894</v>
      </c>
      <c r="S1307" s="1">
        <v>45894</v>
      </c>
      <c r="W1307" t="s">
        <v>155</v>
      </c>
      <c r="X1307" t="s">
        <v>191</v>
      </c>
      <c r="Z1307" t="s">
        <v>160</v>
      </c>
      <c r="AA1307">
        <v>2</v>
      </c>
      <c r="AB1307" t="s">
        <v>1037</v>
      </c>
      <c r="AC1307" t="s">
        <v>155</v>
      </c>
      <c r="AD1307" t="s">
        <v>162</v>
      </c>
      <c r="AE1307" t="s">
        <v>1276</v>
      </c>
      <c r="AF1307" t="s">
        <v>1277</v>
      </c>
      <c r="AG1307" t="s">
        <v>1278</v>
      </c>
    </row>
    <row r="1308" spans="1:34" x14ac:dyDescent="0.25">
      <c r="A1308">
        <v>26178</v>
      </c>
      <c r="B1308" t="s">
        <v>246</v>
      </c>
      <c r="C1308" t="s">
        <v>1</v>
      </c>
      <c r="D1308" t="s">
        <v>755</v>
      </c>
      <c r="E1308" t="s">
        <v>1211</v>
      </c>
      <c r="F1308" t="s">
        <v>117</v>
      </c>
      <c r="G1308" t="s">
        <v>208</v>
      </c>
      <c r="H1308" s="2">
        <v>30000</v>
      </c>
      <c r="I1308" s="2">
        <v>30000</v>
      </c>
      <c r="J1308" s="2">
        <v>30935.75</v>
      </c>
      <c r="K1308">
        <v>0</v>
      </c>
      <c r="L1308">
        <v>0</v>
      </c>
      <c r="M1308">
        <v>0</v>
      </c>
      <c r="N1308" s="2">
        <v>30935.75</v>
      </c>
      <c r="O1308">
        <v>0</v>
      </c>
      <c r="P1308" s="1">
        <v>45537</v>
      </c>
      <c r="Q1308" s="1">
        <v>45531</v>
      </c>
      <c r="R1308" s="1">
        <v>45897</v>
      </c>
      <c r="S1308" s="1">
        <v>45897</v>
      </c>
      <c r="W1308" t="s">
        <v>155</v>
      </c>
      <c r="X1308" t="s">
        <v>191</v>
      </c>
      <c r="Z1308" t="s">
        <v>160</v>
      </c>
      <c r="AA1308">
        <v>2</v>
      </c>
      <c r="AB1308" t="s">
        <v>1037</v>
      </c>
      <c r="AC1308" t="s">
        <v>155</v>
      </c>
      <c r="AD1308" t="s">
        <v>162</v>
      </c>
      <c r="AE1308" t="s">
        <v>1276</v>
      </c>
      <c r="AF1308" t="s">
        <v>1277</v>
      </c>
      <c r="AG1308" t="s">
        <v>1278</v>
      </c>
      <c r="AH1308" t="s">
        <v>191</v>
      </c>
    </row>
    <row r="1309" spans="1:34" x14ac:dyDescent="0.25">
      <c r="A1309">
        <v>27517</v>
      </c>
      <c r="B1309" t="s">
        <v>246</v>
      </c>
      <c r="C1309" t="s">
        <v>1</v>
      </c>
      <c r="D1309" t="s">
        <v>789</v>
      </c>
      <c r="E1309" t="s">
        <v>1210</v>
      </c>
      <c r="F1309" t="s">
        <v>117</v>
      </c>
      <c r="G1309" t="s">
        <v>98</v>
      </c>
      <c r="H1309" s="2">
        <v>7840</v>
      </c>
      <c r="I1309" s="2">
        <v>7840</v>
      </c>
      <c r="J1309" s="2">
        <v>8084.54</v>
      </c>
      <c r="K1309">
        <v>0</v>
      </c>
      <c r="L1309">
        <v>0</v>
      </c>
      <c r="M1309">
        <v>0</v>
      </c>
      <c r="N1309" s="2">
        <v>8084.54</v>
      </c>
      <c r="P1309" s="1">
        <v>45541</v>
      </c>
      <c r="Q1309" s="1">
        <v>45533</v>
      </c>
      <c r="R1309" s="1">
        <v>45897</v>
      </c>
      <c r="S1309" s="1">
        <v>45897</v>
      </c>
      <c r="W1309" t="s">
        <v>155</v>
      </c>
      <c r="X1309" t="s">
        <v>191</v>
      </c>
      <c r="Z1309" t="s">
        <v>160</v>
      </c>
      <c r="AA1309">
        <v>2</v>
      </c>
      <c r="AB1309" t="s">
        <v>1037</v>
      </c>
      <c r="AC1309" t="s">
        <v>155</v>
      </c>
      <c r="AD1309" t="s">
        <v>162</v>
      </c>
      <c r="AE1309" t="s">
        <v>1276</v>
      </c>
      <c r="AF1309" t="s">
        <v>1277</v>
      </c>
      <c r="AG1309" t="s">
        <v>1278</v>
      </c>
    </row>
    <row r="1310" spans="1:34" x14ac:dyDescent="0.25">
      <c r="A1310">
        <v>26001</v>
      </c>
      <c r="B1310" t="s">
        <v>246</v>
      </c>
      <c r="C1310" t="s">
        <v>1</v>
      </c>
      <c r="D1310" t="s">
        <v>715</v>
      </c>
      <c r="E1310" t="s">
        <v>1206</v>
      </c>
      <c r="F1310" t="s">
        <v>117</v>
      </c>
      <c r="G1310" t="s">
        <v>208</v>
      </c>
      <c r="H1310" s="2">
        <v>20000</v>
      </c>
      <c r="I1310" s="2">
        <v>20000</v>
      </c>
      <c r="J1310" s="2">
        <v>20623.830000000002</v>
      </c>
      <c r="K1310">
        <v>0</v>
      </c>
      <c r="L1310">
        <v>0</v>
      </c>
      <c r="M1310">
        <v>0</v>
      </c>
      <c r="N1310" s="2">
        <v>20623.830000000002</v>
      </c>
      <c r="O1310">
        <v>0</v>
      </c>
      <c r="P1310" s="1">
        <v>45537</v>
      </c>
      <c r="Q1310" s="1">
        <v>45522</v>
      </c>
      <c r="R1310" s="1">
        <v>45897</v>
      </c>
      <c r="S1310" s="1">
        <v>45897</v>
      </c>
      <c r="W1310" t="s">
        <v>155</v>
      </c>
      <c r="X1310" t="s">
        <v>191</v>
      </c>
      <c r="Z1310" t="s">
        <v>160</v>
      </c>
      <c r="AA1310">
        <v>2</v>
      </c>
      <c r="AB1310" t="s">
        <v>1037</v>
      </c>
      <c r="AC1310" t="s">
        <v>155</v>
      </c>
      <c r="AD1310" t="s">
        <v>162</v>
      </c>
      <c r="AE1310" t="s">
        <v>1276</v>
      </c>
      <c r="AF1310" t="s">
        <v>1277</v>
      </c>
      <c r="AG1310" t="s">
        <v>1278</v>
      </c>
      <c r="AH1310" t="s">
        <v>191</v>
      </c>
    </row>
    <row r="1311" spans="1:34" x14ac:dyDescent="0.25">
      <c r="A1311">
        <v>25987</v>
      </c>
      <c r="B1311" t="s">
        <v>246</v>
      </c>
      <c r="C1311" t="s">
        <v>1</v>
      </c>
      <c r="D1311" t="s">
        <v>715</v>
      </c>
      <c r="E1311" t="s">
        <v>1206</v>
      </c>
      <c r="F1311" t="s">
        <v>117</v>
      </c>
      <c r="G1311" t="s">
        <v>100</v>
      </c>
      <c r="H1311" s="2">
        <v>7000</v>
      </c>
      <c r="I1311" s="2">
        <v>7000</v>
      </c>
      <c r="J1311" s="2">
        <v>7218.34</v>
      </c>
      <c r="K1311">
        <v>0</v>
      </c>
      <c r="L1311">
        <v>0</v>
      </c>
      <c r="M1311">
        <v>0</v>
      </c>
      <c r="N1311" s="2">
        <v>7218.34</v>
      </c>
      <c r="P1311" s="1">
        <v>45537</v>
      </c>
      <c r="Q1311" s="1">
        <v>45522</v>
      </c>
      <c r="R1311" s="1">
        <v>45899</v>
      </c>
      <c r="S1311" s="1">
        <v>45899</v>
      </c>
      <c r="W1311" t="s">
        <v>155</v>
      </c>
      <c r="X1311" t="s">
        <v>191</v>
      </c>
      <c r="Z1311" t="s">
        <v>160</v>
      </c>
      <c r="AA1311">
        <v>2</v>
      </c>
      <c r="AB1311" t="s">
        <v>1037</v>
      </c>
      <c r="AC1311" t="s">
        <v>155</v>
      </c>
      <c r="AD1311" t="s">
        <v>162</v>
      </c>
      <c r="AE1311" t="s">
        <v>1276</v>
      </c>
      <c r="AF1311" t="s">
        <v>1277</v>
      </c>
      <c r="AG1311" t="s">
        <v>1278</v>
      </c>
    </row>
    <row r="1312" spans="1:34" x14ac:dyDescent="0.25">
      <c r="A1312">
        <v>25793</v>
      </c>
      <c r="B1312" t="s">
        <v>246</v>
      </c>
      <c r="C1312" t="s">
        <v>1</v>
      </c>
      <c r="D1312" t="s">
        <v>753</v>
      </c>
      <c r="E1312" t="s">
        <v>1201</v>
      </c>
      <c r="F1312" t="s">
        <v>117</v>
      </c>
      <c r="G1312" t="s">
        <v>101</v>
      </c>
      <c r="H1312" s="2">
        <v>3000</v>
      </c>
      <c r="I1312" s="2">
        <v>3000</v>
      </c>
      <c r="J1312" s="2">
        <v>3115.69</v>
      </c>
      <c r="K1312">
        <v>0</v>
      </c>
      <c r="L1312">
        <v>0</v>
      </c>
      <c r="M1312">
        <v>0</v>
      </c>
      <c r="N1312" s="2">
        <v>3115.69</v>
      </c>
      <c r="P1312" s="1">
        <v>45510</v>
      </c>
      <c r="Q1312" s="1">
        <v>45504</v>
      </c>
      <c r="R1312" s="1">
        <v>45899</v>
      </c>
      <c r="S1312" s="1">
        <v>45899</v>
      </c>
      <c r="W1312" t="s">
        <v>155</v>
      </c>
      <c r="X1312" t="s">
        <v>191</v>
      </c>
      <c r="Z1312" t="s">
        <v>160</v>
      </c>
      <c r="AA1312">
        <v>2</v>
      </c>
      <c r="AB1312" t="s">
        <v>1037</v>
      </c>
      <c r="AC1312" t="s">
        <v>155</v>
      </c>
      <c r="AD1312" t="s">
        <v>162</v>
      </c>
      <c r="AE1312" t="s">
        <v>1276</v>
      </c>
      <c r="AF1312" t="s">
        <v>1277</v>
      </c>
      <c r="AG1312" t="s">
        <v>1278</v>
      </c>
    </row>
    <row r="1313" spans="1:34" x14ac:dyDescent="0.25">
      <c r="A1313">
        <v>26164</v>
      </c>
      <c r="B1313" t="s">
        <v>246</v>
      </c>
      <c r="C1313" t="s">
        <v>1</v>
      </c>
      <c r="D1313" t="s">
        <v>755</v>
      </c>
      <c r="E1313" t="s">
        <v>1211</v>
      </c>
      <c r="F1313" t="s">
        <v>117</v>
      </c>
      <c r="G1313" t="s">
        <v>100</v>
      </c>
      <c r="H1313" s="2">
        <v>9000</v>
      </c>
      <c r="I1313" s="2">
        <v>9000</v>
      </c>
      <c r="J1313" s="2">
        <v>9280.7199999999993</v>
      </c>
      <c r="K1313">
        <v>0</v>
      </c>
      <c r="L1313">
        <v>0</v>
      </c>
      <c r="M1313">
        <v>0</v>
      </c>
      <c r="N1313" s="2">
        <v>9280.7199999999993</v>
      </c>
      <c r="P1313" s="1">
        <v>45537</v>
      </c>
      <c r="Q1313" s="1">
        <v>45531</v>
      </c>
      <c r="R1313" s="1">
        <v>45899</v>
      </c>
      <c r="S1313" s="1">
        <v>45899</v>
      </c>
      <c r="W1313" t="s">
        <v>155</v>
      </c>
      <c r="X1313" t="s">
        <v>191</v>
      </c>
      <c r="Z1313" t="s">
        <v>160</v>
      </c>
      <c r="AA1313">
        <v>2</v>
      </c>
      <c r="AB1313" t="s">
        <v>1037</v>
      </c>
      <c r="AC1313" t="s">
        <v>155</v>
      </c>
      <c r="AD1313" t="s">
        <v>162</v>
      </c>
      <c r="AE1313" t="s">
        <v>1276</v>
      </c>
      <c r="AF1313" t="s">
        <v>1277</v>
      </c>
      <c r="AG1313" t="s">
        <v>1278</v>
      </c>
    </row>
    <row r="1314" spans="1:34" x14ac:dyDescent="0.25">
      <c r="A1314">
        <v>27752</v>
      </c>
      <c r="B1314" t="s">
        <v>246</v>
      </c>
      <c r="C1314" t="s">
        <v>1</v>
      </c>
      <c r="D1314" t="s">
        <v>814</v>
      </c>
      <c r="E1314" t="s">
        <v>1208</v>
      </c>
      <c r="F1314" t="s">
        <v>117</v>
      </c>
      <c r="G1314" t="s">
        <v>103</v>
      </c>
      <c r="H1314" s="2">
        <v>5000</v>
      </c>
      <c r="I1314" s="2">
        <v>5000</v>
      </c>
      <c r="J1314" s="2">
        <v>5155.96</v>
      </c>
      <c r="K1314">
        <v>0</v>
      </c>
      <c r="L1314">
        <v>0</v>
      </c>
      <c r="M1314">
        <v>0</v>
      </c>
      <c r="N1314" s="2">
        <v>5155.96</v>
      </c>
      <c r="P1314" s="1">
        <v>45541</v>
      </c>
      <c r="Q1314" s="1">
        <v>45535</v>
      </c>
      <c r="R1314" s="1">
        <v>45899</v>
      </c>
      <c r="S1314" s="1">
        <v>45899</v>
      </c>
      <c r="W1314" t="s">
        <v>155</v>
      </c>
      <c r="X1314" t="s">
        <v>191</v>
      </c>
      <c r="Z1314" t="s">
        <v>160</v>
      </c>
      <c r="AA1314">
        <v>2</v>
      </c>
      <c r="AB1314" t="s">
        <v>1037</v>
      </c>
      <c r="AC1314" t="s">
        <v>155</v>
      </c>
      <c r="AD1314" t="s">
        <v>162</v>
      </c>
      <c r="AE1314" t="s">
        <v>1276</v>
      </c>
      <c r="AF1314" t="s">
        <v>1277</v>
      </c>
      <c r="AG1314" t="s">
        <v>1278</v>
      </c>
    </row>
    <row r="1315" spans="1:34" x14ac:dyDescent="0.25">
      <c r="A1315">
        <v>24659</v>
      </c>
      <c r="B1315" t="s">
        <v>246</v>
      </c>
      <c r="C1315" t="s">
        <v>1</v>
      </c>
      <c r="D1315" t="s">
        <v>830</v>
      </c>
      <c r="E1315" t="s">
        <v>1029</v>
      </c>
      <c r="F1315" t="s">
        <v>117</v>
      </c>
      <c r="G1315" t="s">
        <v>107</v>
      </c>
      <c r="H1315" s="2">
        <v>1000</v>
      </c>
      <c r="I1315" s="2">
        <v>1000</v>
      </c>
      <c r="J1315" s="2">
        <v>1055.8599999999999</v>
      </c>
      <c r="K1315">
        <v>0</v>
      </c>
      <c r="L1315">
        <v>0</v>
      </c>
      <c r="M1315">
        <v>0</v>
      </c>
      <c r="N1315" s="2">
        <v>1055.8599999999999</v>
      </c>
      <c r="P1315" s="1">
        <v>45412</v>
      </c>
      <c r="Q1315" s="1">
        <v>45404</v>
      </c>
      <c r="R1315" s="1">
        <v>45899</v>
      </c>
      <c r="S1315" s="1">
        <v>45899</v>
      </c>
      <c r="W1315" t="s">
        <v>155</v>
      </c>
      <c r="X1315" t="s">
        <v>191</v>
      </c>
      <c r="Z1315" t="s">
        <v>160</v>
      </c>
      <c r="AA1315">
        <v>2</v>
      </c>
      <c r="AB1315" t="s">
        <v>1037</v>
      </c>
      <c r="AC1315" t="s">
        <v>155</v>
      </c>
      <c r="AD1315" t="s">
        <v>162</v>
      </c>
      <c r="AE1315" t="s">
        <v>1276</v>
      </c>
      <c r="AF1315" t="s">
        <v>1277</v>
      </c>
      <c r="AG1315" t="s">
        <v>1278</v>
      </c>
    </row>
    <row r="1316" spans="1:34" x14ac:dyDescent="0.25">
      <c r="A1316">
        <v>24695</v>
      </c>
      <c r="B1316" t="s">
        <v>246</v>
      </c>
      <c r="C1316" t="s">
        <v>1</v>
      </c>
      <c r="D1316" t="s">
        <v>804</v>
      </c>
      <c r="E1316" t="s">
        <v>1030</v>
      </c>
      <c r="F1316" t="s">
        <v>117</v>
      </c>
      <c r="G1316" t="s">
        <v>107</v>
      </c>
      <c r="H1316" s="2">
        <v>1000</v>
      </c>
      <c r="I1316" s="2">
        <v>1000</v>
      </c>
      <c r="J1316" s="2">
        <v>1055.8599999999999</v>
      </c>
      <c r="K1316">
        <v>0</v>
      </c>
      <c r="L1316">
        <v>0</v>
      </c>
      <c r="M1316">
        <v>0</v>
      </c>
      <c r="N1316" s="2">
        <v>1055.8599999999999</v>
      </c>
      <c r="P1316" s="1">
        <v>45408</v>
      </c>
      <c r="Q1316" s="1">
        <v>45404</v>
      </c>
      <c r="R1316" s="1">
        <v>45899</v>
      </c>
      <c r="S1316" s="1">
        <v>45899</v>
      </c>
      <c r="W1316" t="s">
        <v>155</v>
      </c>
      <c r="X1316" t="s">
        <v>191</v>
      </c>
      <c r="Z1316" t="s">
        <v>160</v>
      </c>
      <c r="AA1316">
        <v>2</v>
      </c>
      <c r="AB1316" t="s">
        <v>1037</v>
      </c>
      <c r="AC1316" t="s">
        <v>155</v>
      </c>
      <c r="AD1316" t="s">
        <v>162</v>
      </c>
      <c r="AE1316" t="s">
        <v>1276</v>
      </c>
      <c r="AF1316" t="s">
        <v>1277</v>
      </c>
      <c r="AG1316" t="s">
        <v>1278</v>
      </c>
    </row>
    <row r="1317" spans="1:34" x14ac:dyDescent="0.25">
      <c r="A1317">
        <v>24750</v>
      </c>
      <c r="B1317" t="s">
        <v>246</v>
      </c>
      <c r="C1317" t="s">
        <v>1</v>
      </c>
      <c r="D1317" t="s">
        <v>795</v>
      </c>
      <c r="E1317" t="s">
        <v>1034</v>
      </c>
      <c r="F1317" t="s">
        <v>117</v>
      </c>
      <c r="G1317" t="s">
        <v>107</v>
      </c>
      <c r="H1317" s="2">
        <v>6000</v>
      </c>
      <c r="I1317" s="2">
        <v>6000</v>
      </c>
      <c r="J1317" s="2">
        <v>6335.17</v>
      </c>
      <c r="K1317">
        <v>0</v>
      </c>
      <c r="L1317">
        <v>0</v>
      </c>
      <c r="M1317">
        <v>0</v>
      </c>
      <c r="N1317" s="2">
        <v>6335.17</v>
      </c>
      <c r="P1317" s="1">
        <v>45412</v>
      </c>
      <c r="Q1317" s="1">
        <v>45407</v>
      </c>
      <c r="R1317" s="1">
        <v>45899</v>
      </c>
      <c r="S1317" s="1">
        <v>45899</v>
      </c>
      <c r="W1317" t="s">
        <v>155</v>
      </c>
      <c r="X1317" t="s">
        <v>191</v>
      </c>
      <c r="Z1317" t="s">
        <v>160</v>
      </c>
      <c r="AA1317">
        <v>2</v>
      </c>
      <c r="AB1317" t="s">
        <v>1037</v>
      </c>
      <c r="AC1317" t="s">
        <v>155</v>
      </c>
      <c r="AD1317" t="s">
        <v>162</v>
      </c>
      <c r="AE1317" t="s">
        <v>1276</v>
      </c>
      <c r="AF1317" t="s">
        <v>1277</v>
      </c>
      <c r="AG1317" t="s">
        <v>1278</v>
      </c>
    </row>
    <row r="1318" spans="1:34" x14ac:dyDescent="0.25">
      <c r="A1318">
        <v>24899</v>
      </c>
      <c r="B1318" t="s">
        <v>246</v>
      </c>
      <c r="C1318" t="s">
        <v>1</v>
      </c>
      <c r="D1318" t="s">
        <v>802</v>
      </c>
      <c r="E1318" t="s">
        <v>1032</v>
      </c>
      <c r="F1318" t="s">
        <v>117</v>
      </c>
      <c r="G1318" t="s">
        <v>104</v>
      </c>
      <c r="H1318" s="2">
        <v>6000</v>
      </c>
      <c r="I1318" s="2">
        <v>6000</v>
      </c>
      <c r="J1318" s="2">
        <v>6335.17</v>
      </c>
      <c r="K1318">
        <v>0</v>
      </c>
      <c r="L1318">
        <v>0</v>
      </c>
      <c r="M1318">
        <v>0</v>
      </c>
      <c r="N1318" s="2">
        <v>6335.17</v>
      </c>
      <c r="P1318" s="1">
        <v>45421</v>
      </c>
      <c r="Q1318" s="1">
        <v>45410</v>
      </c>
      <c r="R1318" s="1">
        <v>45899</v>
      </c>
      <c r="S1318" s="1">
        <v>45899</v>
      </c>
      <c r="W1318" t="s">
        <v>155</v>
      </c>
      <c r="X1318" t="s">
        <v>191</v>
      </c>
      <c r="Z1318" t="s">
        <v>160</v>
      </c>
      <c r="AA1318">
        <v>2</v>
      </c>
      <c r="AB1318" t="s">
        <v>1037</v>
      </c>
      <c r="AC1318" t="s">
        <v>155</v>
      </c>
      <c r="AD1318" t="s">
        <v>162</v>
      </c>
      <c r="AE1318" t="s">
        <v>1276</v>
      </c>
      <c r="AF1318" t="s">
        <v>1277</v>
      </c>
      <c r="AG1318" t="s">
        <v>1278</v>
      </c>
    </row>
    <row r="1319" spans="1:34" x14ac:dyDescent="0.25">
      <c r="A1319">
        <v>25156</v>
      </c>
      <c r="B1319" t="s">
        <v>246</v>
      </c>
      <c r="C1319" t="s">
        <v>1</v>
      </c>
      <c r="D1319" t="s">
        <v>783</v>
      </c>
      <c r="E1319" t="s">
        <v>1112</v>
      </c>
      <c r="F1319" t="s">
        <v>117</v>
      </c>
      <c r="G1319" t="s">
        <v>103</v>
      </c>
      <c r="H1319" s="2">
        <v>5000</v>
      </c>
      <c r="I1319" s="2">
        <v>5000</v>
      </c>
      <c r="J1319" s="2">
        <v>5264.6</v>
      </c>
      <c r="K1319">
        <v>0</v>
      </c>
      <c r="L1319">
        <v>0</v>
      </c>
      <c r="M1319">
        <v>0</v>
      </c>
      <c r="N1319" s="2">
        <v>5264.6</v>
      </c>
      <c r="P1319" s="1">
        <v>45453</v>
      </c>
      <c r="Q1319" s="1">
        <v>45442</v>
      </c>
      <c r="R1319" s="1">
        <v>45899</v>
      </c>
      <c r="S1319" s="1">
        <v>45899</v>
      </c>
      <c r="W1319" t="s">
        <v>155</v>
      </c>
      <c r="X1319" t="s">
        <v>191</v>
      </c>
      <c r="Z1319" t="s">
        <v>160</v>
      </c>
      <c r="AA1319">
        <v>2</v>
      </c>
      <c r="AB1319" t="s">
        <v>1037</v>
      </c>
      <c r="AC1319" t="s">
        <v>155</v>
      </c>
      <c r="AD1319" t="s">
        <v>162</v>
      </c>
      <c r="AE1319" t="s">
        <v>1276</v>
      </c>
      <c r="AF1319" t="s">
        <v>1277</v>
      </c>
      <c r="AG1319" t="s">
        <v>1278</v>
      </c>
    </row>
    <row r="1320" spans="1:34" x14ac:dyDescent="0.25">
      <c r="A1320">
        <v>29677</v>
      </c>
      <c r="B1320" t="s">
        <v>246</v>
      </c>
      <c r="C1320" t="s">
        <v>1</v>
      </c>
      <c r="D1320" t="s">
        <v>832</v>
      </c>
      <c r="E1320" t="s">
        <v>1116</v>
      </c>
      <c r="F1320" t="s">
        <v>117</v>
      </c>
      <c r="G1320" t="s">
        <v>106</v>
      </c>
      <c r="H1320" s="2">
        <v>1000</v>
      </c>
      <c r="I1320" s="2">
        <v>1000</v>
      </c>
      <c r="J1320" s="2">
        <v>1052.92</v>
      </c>
      <c r="K1320">
        <v>0</v>
      </c>
      <c r="L1320">
        <v>0</v>
      </c>
      <c r="M1320">
        <v>0</v>
      </c>
      <c r="N1320" s="2">
        <v>1052.92</v>
      </c>
      <c r="P1320" s="1">
        <v>45595</v>
      </c>
      <c r="Q1320" s="1">
        <v>45436</v>
      </c>
      <c r="R1320" s="1">
        <v>45899</v>
      </c>
      <c r="S1320" s="1">
        <v>45899</v>
      </c>
      <c r="W1320" t="s">
        <v>155</v>
      </c>
      <c r="X1320" t="s">
        <v>191</v>
      </c>
      <c r="Z1320" t="s">
        <v>160</v>
      </c>
      <c r="AA1320">
        <v>2</v>
      </c>
      <c r="AB1320" t="s">
        <v>1037</v>
      </c>
      <c r="AC1320" t="s">
        <v>155</v>
      </c>
      <c r="AD1320" t="s">
        <v>162</v>
      </c>
      <c r="AE1320" t="s">
        <v>1276</v>
      </c>
      <c r="AF1320" t="s">
        <v>1277</v>
      </c>
      <c r="AG1320" t="s">
        <v>1278</v>
      </c>
    </row>
    <row r="1321" spans="1:34" x14ac:dyDescent="0.25">
      <c r="A1321">
        <v>30311</v>
      </c>
      <c r="B1321" t="s">
        <v>246</v>
      </c>
      <c r="C1321" t="s">
        <v>1</v>
      </c>
      <c r="D1321" t="s">
        <v>782</v>
      </c>
      <c r="E1321" t="s">
        <v>1330</v>
      </c>
      <c r="F1321" t="s">
        <v>117</v>
      </c>
      <c r="G1321" t="s">
        <v>100</v>
      </c>
      <c r="H1321" s="2">
        <v>2000</v>
      </c>
      <c r="I1321" s="2">
        <v>2000</v>
      </c>
      <c r="J1321" s="2">
        <v>2021.6</v>
      </c>
      <c r="K1321">
        <v>0</v>
      </c>
      <c r="L1321">
        <v>0</v>
      </c>
      <c r="M1321">
        <v>0</v>
      </c>
      <c r="N1321" s="2">
        <v>2021.6</v>
      </c>
      <c r="P1321" s="1">
        <v>45628</v>
      </c>
      <c r="Q1321" s="1">
        <v>45621</v>
      </c>
      <c r="R1321" s="1">
        <v>45899</v>
      </c>
      <c r="S1321" s="1">
        <v>45899</v>
      </c>
      <c r="W1321" t="s">
        <v>155</v>
      </c>
      <c r="X1321" t="s">
        <v>191</v>
      </c>
      <c r="Z1321" t="s">
        <v>160</v>
      </c>
      <c r="AA1321">
        <v>2</v>
      </c>
      <c r="AB1321" t="s">
        <v>1037</v>
      </c>
      <c r="AC1321" t="s">
        <v>155</v>
      </c>
      <c r="AD1321" t="s">
        <v>162</v>
      </c>
      <c r="AE1321" t="s">
        <v>1276</v>
      </c>
      <c r="AF1321" t="s">
        <v>1277</v>
      </c>
      <c r="AG1321" t="s">
        <v>1278</v>
      </c>
    </row>
    <row r="1322" spans="1:34" x14ac:dyDescent="0.25">
      <c r="A1322">
        <v>19394</v>
      </c>
      <c r="B1322" t="s">
        <v>246</v>
      </c>
      <c r="C1322" t="s">
        <v>252</v>
      </c>
      <c r="D1322" t="s">
        <v>279</v>
      </c>
      <c r="E1322" t="s">
        <v>614</v>
      </c>
      <c r="F1322" t="s">
        <v>117</v>
      </c>
      <c r="G1322" t="s">
        <v>213</v>
      </c>
      <c r="H1322" s="2">
        <v>1080</v>
      </c>
      <c r="I1322" s="2">
        <v>1080</v>
      </c>
      <c r="J1322" s="2">
        <v>1157.3399999999999</v>
      </c>
      <c r="K1322">
        <v>0</v>
      </c>
      <c r="L1322">
        <v>0</v>
      </c>
      <c r="M1322">
        <v>0</v>
      </c>
      <c r="N1322" s="2">
        <v>1157.3399999999999</v>
      </c>
      <c r="P1322" s="1">
        <v>45205</v>
      </c>
      <c r="Q1322" s="1">
        <v>45197</v>
      </c>
      <c r="R1322" s="1">
        <v>45899</v>
      </c>
      <c r="S1322" s="1">
        <v>45899</v>
      </c>
      <c r="W1322" t="s">
        <v>155</v>
      </c>
      <c r="X1322" t="s">
        <v>191</v>
      </c>
      <c r="Z1322" t="s">
        <v>160</v>
      </c>
      <c r="AA1322">
        <v>2</v>
      </c>
      <c r="AB1322" t="s">
        <v>161</v>
      </c>
      <c r="AC1322" t="s">
        <v>155</v>
      </c>
      <c r="AD1322" t="s">
        <v>162</v>
      </c>
      <c r="AE1322" t="s">
        <v>1276</v>
      </c>
      <c r="AF1322" t="s">
        <v>1277</v>
      </c>
      <c r="AG1322" t="s">
        <v>1278</v>
      </c>
    </row>
    <row r="1323" spans="1:34" x14ac:dyDescent="0.25">
      <c r="A1323">
        <v>23258</v>
      </c>
      <c r="B1323" t="s">
        <v>246</v>
      </c>
      <c r="C1323" t="s">
        <v>252</v>
      </c>
      <c r="D1323" t="s">
        <v>742</v>
      </c>
      <c r="E1323" t="s">
        <v>926</v>
      </c>
      <c r="F1323" t="s">
        <v>117</v>
      </c>
      <c r="G1323" t="s">
        <v>106</v>
      </c>
      <c r="H1323" s="2">
        <v>2300</v>
      </c>
      <c r="I1323" s="2">
        <v>2300</v>
      </c>
      <c r="J1323" s="2">
        <v>2438.2399999999998</v>
      </c>
      <c r="K1323">
        <v>0</v>
      </c>
      <c r="L1323">
        <v>0</v>
      </c>
      <c r="M1323">
        <v>0</v>
      </c>
      <c r="N1323" s="2">
        <v>2438.2399999999998</v>
      </c>
      <c r="P1323" s="1">
        <v>45345</v>
      </c>
      <c r="Q1323" s="1">
        <v>45331</v>
      </c>
      <c r="R1323" s="1">
        <v>45899</v>
      </c>
      <c r="S1323" s="1">
        <v>45899</v>
      </c>
      <c r="W1323" t="s">
        <v>155</v>
      </c>
      <c r="X1323" t="s">
        <v>191</v>
      </c>
      <c r="Z1323" t="s">
        <v>160</v>
      </c>
      <c r="AA1323">
        <v>2</v>
      </c>
      <c r="AB1323" t="s">
        <v>161</v>
      </c>
      <c r="AC1323" t="s">
        <v>155</v>
      </c>
      <c r="AD1323" t="s">
        <v>162</v>
      </c>
      <c r="AE1323" t="s">
        <v>1276</v>
      </c>
      <c r="AF1323" t="s">
        <v>1277</v>
      </c>
      <c r="AG1323" t="s">
        <v>1278</v>
      </c>
    </row>
    <row r="1324" spans="1:34" x14ac:dyDescent="0.25">
      <c r="A1324">
        <v>23278</v>
      </c>
      <c r="B1324" t="s">
        <v>246</v>
      </c>
      <c r="C1324" t="s">
        <v>252</v>
      </c>
      <c r="D1324" t="s">
        <v>742</v>
      </c>
      <c r="E1324" t="s">
        <v>926</v>
      </c>
      <c r="F1324" t="s">
        <v>117</v>
      </c>
      <c r="G1324" t="s">
        <v>209</v>
      </c>
      <c r="H1324" s="2">
        <v>8500</v>
      </c>
      <c r="I1324" s="2">
        <v>8500</v>
      </c>
      <c r="J1324" s="2">
        <v>9010.89</v>
      </c>
      <c r="K1324">
        <v>0</v>
      </c>
      <c r="L1324">
        <v>0</v>
      </c>
      <c r="M1324">
        <v>0</v>
      </c>
      <c r="N1324" s="2">
        <v>9010.89</v>
      </c>
      <c r="O1324">
        <v>0</v>
      </c>
      <c r="P1324" s="1">
        <v>45345</v>
      </c>
      <c r="Q1324" s="1">
        <v>45331</v>
      </c>
      <c r="R1324" s="1">
        <v>45899</v>
      </c>
      <c r="S1324" s="1">
        <v>45899</v>
      </c>
      <c r="W1324" t="s">
        <v>155</v>
      </c>
      <c r="X1324" t="s">
        <v>191</v>
      </c>
      <c r="Z1324" t="s">
        <v>160</v>
      </c>
      <c r="AA1324">
        <v>2</v>
      </c>
      <c r="AB1324" t="s">
        <v>161</v>
      </c>
      <c r="AC1324" t="s">
        <v>155</v>
      </c>
      <c r="AD1324" t="s">
        <v>162</v>
      </c>
      <c r="AE1324" t="s">
        <v>1276</v>
      </c>
      <c r="AF1324" t="s">
        <v>1277</v>
      </c>
      <c r="AG1324" t="s">
        <v>1278</v>
      </c>
      <c r="AH1324" t="s">
        <v>191</v>
      </c>
    </row>
    <row r="1325" spans="1:34" x14ac:dyDescent="0.25">
      <c r="A1325">
        <v>23831</v>
      </c>
      <c r="B1325" t="s">
        <v>246</v>
      </c>
      <c r="C1325" t="s">
        <v>1</v>
      </c>
      <c r="D1325" t="s">
        <v>824</v>
      </c>
      <c r="E1325" t="s">
        <v>955</v>
      </c>
      <c r="F1325" t="s">
        <v>117</v>
      </c>
      <c r="G1325" t="s">
        <v>96</v>
      </c>
      <c r="H1325" s="2">
        <v>5000</v>
      </c>
      <c r="I1325" s="2">
        <v>5000</v>
      </c>
      <c r="J1325" s="2">
        <v>5286.25</v>
      </c>
      <c r="K1325">
        <v>0</v>
      </c>
      <c r="L1325">
        <v>0</v>
      </c>
      <c r="M1325">
        <v>0</v>
      </c>
      <c r="N1325" s="2">
        <v>5286.25</v>
      </c>
      <c r="P1325" s="1">
        <v>45377</v>
      </c>
      <c r="Q1325" s="1">
        <v>45371</v>
      </c>
      <c r="R1325" s="1">
        <v>45899</v>
      </c>
      <c r="S1325" s="1">
        <v>45899</v>
      </c>
      <c r="W1325" t="s">
        <v>155</v>
      </c>
      <c r="X1325" t="s">
        <v>191</v>
      </c>
      <c r="Z1325" t="s">
        <v>160</v>
      </c>
      <c r="AA1325">
        <v>2</v>
      </c>
      <c r="AB1325" t="s">
        <v>161</v>
      </c>
      <c r="AC1325" t="s">
        <v>155</v>
      </c>
      <c r="AD1325" t="s">
        <v>162</v>
      </c>
      <c r="AE1325" t="s">
        <v>1276</v>
      </c>
      <c r="AF1325" t="s">
        <v>1277</v>
      </c>
      <c r="AG1325" t="s">
        <v>1278</v>
      </c>
    </row>
    <row r="1326" spans="1:34" x14ac:dyDescent="0.25">
      <c r="A1326">
        <v>25515</v>
      </c>
      <c r="B1326" t="s">
        <v>246</v>
      </c>
      <c r="C1326" t="s">
        <v>1</v>
      </c>
      <c r="D1326" t="s">
        <v>286</v>
      </c>
      <c r="E1326" t="s">
        <v>616</v>
      </c>
      <c r="F1326" t="s">
        <v>117</v>
      </c>
      <c r="G1326" t="s">
        <v>108</v>
      </c>
      <c r="H1326" s="2">
        <v>5200</v>
      </c>
      <c r="I1326" s="2">
        <v>5200</v>
      </c>
      <c r="J1326" s="2">
        <v>5572.38</v>
      </c>
      <c r="K1326">
        <v>0</v>
      </c>
      <c r="L1326">
        <v>0</v>
      </c>
      <c r="M1326">
        <v>0</v>
      </c>
      <c r="N1326" s="2">
        <v>5572.38</v>
      </c>
      <c r="P1326" s="1">
        <v>45484</v>
      </c>
      <c r="Q1326" s="1">
        <v>45186</v>
      </c>
      <c r="R1326" s="1">
        <v>45899</v>
      </c>
      <c r="S1326" s="1">
        <v>45899</v>
      </c>
      <c r="W1326" t="s">
        <v>155</v>
      </c>
      <c r="X1326" t="s">
        <v>191</v>
      </c>
      <c r="Z1326" t="s">
        <v>160</v>
      </c>
      <c r="AA1326">
        <v>2</v>
      </c>
      <c r="AB1326" t="s">
        <v>161</v>
      </c>
      <c r="AC1326" t="s">
        <v>155</v>
      </c>
      <c r="AD1326" t="s">
        <v>162</v>
      </c>
      <c r="AE1326" t="s">
        <v>1276</v>
      </c>
      <c r="AF1326" t="s">
        <v>1277</v>
      </c>
      <c r="AG1326" t="s">
        <v>1278</v>
      </c>
    </row>
    <row r="1327" spans="1:34" x14ac:dyDescent="0.25">
      <c r="A1327">
        <v>17184</v>
      </c>
      <c r="B1327" t="s">
        <v>246</v>
      </c>
      <c r="C1327" t="s">
        <v>1</v>
      </c>
      <c r="D1327" t="s">
        <v>204</v>
      </c>
      <c r="E1327" t="s">
        <v>411</v>
      </c>
      <c r="F1327" t="s">
        <v>117</v>
      </c>
      <c r="G1327" t="s">
        <v>212</v>
      </c>
      <c r="H1327" s="2">
        <v>4000</v>
      </c>
      <c r="I1327" s="2">
        <v>4000</v>
      </c>
      <c r="J1327" s="2">
        <v>4321.3999999999996</v>
      </c>
      <c r="K1327">
        <v>0</v>
      </c>
      <c r="L1327">
        <v>0</v>
      </c>
      <c r="M1327">
        <v>0</v>
      </c>
      <c r="N1327" s="2">
        <v>4321.3999999999996</v>
      </c>
      <c r="P1327" s="1">
        <v>45140</v>
      </c>
      <c r="Q1327" s="1">
        <v>45129</v>
      </c>
      <c r="R1327" s="1">
        <v>45899</v>
      </c>
      <c r="S1327" s="1">
        <v>45899</v>
      </c>
      <c r="W1327" t="s">
        <v>155</v>
      </c>
      <c r="X1327" t="s">
        <v>191</v>
      </c>
      <c r="Z1327" t="s">
        <v>160</v>
      </c>
      <c r="AA1327">
        <v>2</v>
      </c>
      <c r="AB1327" t="s">
        <v>161</v>
      </c>
      <c r="AC1327" t="s">
        <v>155</v>
      </c>
      <c r="AD1327" t="s">
        <v>162</v>
      </c>
      <c r="AE1327" t="s">
        <v>1276</v>
      </c>
      <c r="AF1327" t="s">
        <v>1277</v>
      </c>
      <c r="AG1327" t="s">
        <v>1278</v>
      </c>
    </row>
    <row r="1328" spans="1:34" x14ac:dyDescent="0.25">
      <c r="A1328">
        <v>16756</v>
      </c>
      <c r="B1328" t="s">
        <v>246</v>
      </c>
      <c r="C1328" t="s">
        <v>1</v>
      </c>
      <c r="D1328" t="s">
        <v>284</v>
      </c>
      <c r="E1328" t="s">
        <v>367</v>
      </c>
      <c r="F1328" t="s">
        <v>117</v>
      </c>
      <c r="G1328" t="s">
        <v>213</v>
      </c>
      <c r="H1328" s="2">
        <v>1000</v>
      </c>
      <c r="I1328" s="2">
        <v>1000</v>
      </c>
      <c r="J1328" s="2">
        <v>1086.74</v>
      </c>
      <c r="K1328">
        <v>0</v>
      </c>
      <c r="L1328">
        <v>0</v>
      </c>
      <c r="M1328">
        <v>0</v>
      </c>
      <c r="N1328" s="2">
        <v>1086.74</v>
      </c>
      <c r="P1328" s="1">
        <v>45110</v>
      </c>
      <c r="Q1328" s="1">
        <v>45094</v>
      </c>
      <c r="R1328" s="1">
        <v>45899</v>
      </c>
      <c r="S1328" s="1">
        <v>45899</v>
      </c>
      <c r="W1328" t="s">
        <v>155</v>
      </c>
      <c r="X1328" t="s">
        <v>191</v>
      </c>
      <c r="Z1328" t="s">
        <v>160</v>
      </c>
      <c r="AA1328">
        <v>2</v>
      </c>
      <c r="AB1328" t="s">
        <v>161</v>
      </c>
      <c r="AC1328" t="s">
        <v>155</v>
      </c>
      <c r="AD1328" t="s">
        <v>162</v>
      </c>
      <c r="AE1328" t="s">
        <v>1276</v>
      </c>
      <c r="AF1328" t="s">
        <v>1277</v>
      </c>
      <c r="AG1328" t="s">
        <v>1278</v>
      </c>
    </row>
    <row r="1329" spans="1:33" x14ac:dyDescent="0.25">
      <c r="A1329">
        <v>16041</v>
      </c>
      <c r="B1329" t="s">
        <v>246</v>
      </c>
      <c r="C1329" t="s">
        <v>1</v>
      </c>
      <c r="D1329" t="s">
        <v>202</v>
      </c>
      <c r="E1329" t="s">
        <v>294</v>
      </c>
      <c r="F1329" t="s">
        <v>117</v>
      </c>
      <c r="G1329" t="s">
        <v>216</v>
      </c>
      <c r="H1329" s="2">
        <v>1500</v>
      </c>
      <c r="I1329" s="2">
        <v>1500</v>
      </c>
      <c r="J1329" s="2">
        <v>1632.45</v>
      </c>
      <c r="K1329">
        <v>0</v>
      </c>
      <c r="L1329">
        <v>0</v>
      </c>
      <c r="M1329">
        <v>0</v>
      </c>
      <c r="N1329" s="2">
        <v>1632.45</v>
      </c>
      <c r="P1329" s="1">
        <v>45057</v>
      </c>
      <c r="Q1329" s="1">
        <v>45052</v>
      </c>
      <c r="R1329" s="1">
        <v>45899</v>
      </c>
      <c r="S1329" s="1">
        <v>45899</v>
      </c>
      <c r="W1329" t="s">
        <v>155</v>
      </c>
      <c r="X1329" t="s">
        <v>191</v>
      </c>
      <c r="Z1329" t="s">
        <v>160</v>
      </c>
      <c r="AA1329">
        <v>2</v>
      </c>
      <c r="AB1329" t="s">
        <v>161</v>
      </c>
      <c r="AC1329" t="s">
        <v>155</v>
      </c>
      <c r="AD1329" t="s">
        <v>162</v>
      </c>
      <c r="AE1329" t="s">
        <v>1276</v>
      </c>
      <c r="AF1329" t="s">
        <v>1277</v>
      </c>
      <c r="AG1329" t="s">
        <v>1278</v>
      </c>
    </row>
    <row r="1330" spans="1:33" x14ac:dyDescent="0.25">
      <c r="A1330">
        <v>31186</v>
      </c>
      <c r="B1330" t="s">
        <v>246</v>
      </c>
      <c r="C1330" t="s">
        <v>1</v>
      </c>
      <c r="D1330" t="s">
        <v>249</v>
      </c>
      <c r="E1330" t="s">
        <v>250</v>
      </c>
      <c r="F1330" t="s">
        <v>117</v>
      </c>
      <c r="G1330" t="s">
        <v>1383</v>
      </c>
      <c r="H1330">
        <v>2115.75</v>
      </c>
      <c r="I1330">
        <v>2115.75</v>
      </c>
      <c r="J1330">
        <v>2124.14</v>
      </c>
      <c r="K1330">
        <v>0</v>
      </c>
      <c r="L1330">
        <v>0</v>
      </c>
      <c r="M1330">
        <v>0</v>
      </c>
      <c r="N1330">
        <v>2124.14</v>
      </c>
      <c r="O1330">
        <v>0</v>
      </c>
      <c r="P1330" s="1">
        <v>45649</v>
      </c>
      <c r="Q1330" s="1">
        <v>45643</v>
      </c>
      <c r="R1330" s="1">
        <v>45900</v>
      </c>
      <c r="S1330" s="1">
        <v>45900</v>
      </c>
      <c r="W1330" t="s">
        <v>155</v>
      </c>
      <c r="X1330" t="s">
        <v>191</v>
      </c>
      <c r="Z1330" t="s">
        <v>160</v>
      </c>
      <c r="AA1330">
        <v>2</v>
      </c>
      <c r="AB1330" t="s">
        <v>161</v>
      </c>
      <c r="AC1330" t="s">
        <v>155</v>
      </c>
      <c r="AD1330" t="s">
        <v>162</v>
      </c>
      <c r="AE1330" t="s">
        <v>1276</v>
      </c>
      <c r="AF1330" t="s">
        <v>1277</v>
      </c>
      <c r="AG1330" t="s">
        <v>1278</v>
      </c>
    </row>
    <row r="1331" spans="1:33" x14ac:dyDescent="0.25">
      <c r="A1331">
        <v>30505</v>
      </c>
      <c r="B1331" t="s">
        <v>246</v>
      </c>
      <c r="C1331" t="s">
        <v>1</v>
      </c>
      <c r="D1331" t="s">
        <v>205</v>
      </c>
      <c r="E1331" t="s">
        <v>247</v>
      </c>
      <c r="F1331" t="s">
        <v>117</v>
      </c>
      <c r="G1331" t="s">
        <v>1383</v>
      </c>
      <c r="H1331">
        <v>2767.11</v>
      </c>
      <c r="I1331">
        <v>2767.11</v>
      </c>
      <c r="J1331">
        <v>2778.07</v>
      </c>
      <c r="K1331">
        <v>0</v>
      </c>
      <c r="L1331">
        <v>0</v>
      </c>
      <c r="M1331">
        <v>0</v>
      </c>
      <c r="N1331">
        <v>2778.07</v>
      </c>
      <c r="O1331">
        <v>0</v>
      </c>
      <c r="P1331" s="1">
        <v>45637</v>
      </c>
      <c r="Q1331" s="1">
        <v>45637</v>
      </c>
      <c r="R1331" s="1">
        <v>45900</v>
      </c>
      <c r="S1331" s="1">
        <v>45900</v>
      </c>
      <c r="W1331" t="s">
        <v>155</v>
      </c>
      <c r="X1331" t="s">
        <v>191</v>
      </c>
      <c r="Z1331" t="s">
        <v>160</v>
      </c>
      <c r="AA1331">
        <v>2</v>
      </c>
      <c r="AB1331" t="s">
        <v>161</v>
      </c>
      <c r="AC1331" t="s">
        <v>155</v>
      </c>
      <c r="AD1331" t="s">
        <v>162</v>
      </c>
      <c r="AE1331" t="s">
        <v>1276</v>
      </c>
      <c r="AF1331" t="s">
        <v>1277</v>
      </c>
      <c r="AG1331" t="s">
        <v>1278</v>
      </c>
    </row>
    <row r="1332" spans="1:33" x14ac:dyDescent="0.25">
      <c r="A1332">
        <v>30522</v>
      </c>
      <c r="B1332" t="s">
        <v>246</v>
      </c>
      <c r="C1332" t="s">
        <v>1</v>
      </c>
      <c r="D1332" t="s">
        <v>249</v>
      </c>
      <c r="E1332" t="s">
        <v>250</v>
      </c>
      <c r="F1332" t="s">
        <v>117</v>
      </c>
      <c r="G1332" t="s">
        <v>1383</v>
      </c>
      <c r="H1332" s="2">
        <v>5391.47</v>
      </c>
      <c r="I1332" s="2">
        <v>5391.47</v>
      </c>
      <c r="J1332" s="2">
        <v>5412.84</v>
      </c>
      <c r="K1332">
        <v>0</v>
      </c>
      <c r="L1332">
        <v>0</v>
      </c>
      <c r="M1332">
        <v>0</v>
      </c>
      <c r="N1332" s="2">
        <v>5412.84</v>
      </c>
      <c r="O1332">
        <v>0</v>
      </c>
      <c r="P1332" s="1">
        <v>45637</v>
      </c>
      <c r="Q1332" s="1">
        <v>45637</v>
      </c>
      <c r="R1332" s="1">
        <v>45900</v>
      </c>
      <c r="S1332" s="1">
        <v>45900</v>
      </c>
      <c r="W1332" t="s">
        <v>155</v>
      </c>
      <c r="X1332" t="s">
        <v>191</v>
      </c>
      <c r="Z1332" t="s">
        <v>160</v>
      </c>
      <c r="AA1332">
        <v>2</v>
      </c>
      <c r="AB1332" t="s">
        <v>161</v>
      </c>
      <c r="AC1332" t="s">
        <v>155</v>
      </c>
      <c r="AD1332" t="s">
        <v>162</v>
      </c>
      <c r="AE1332" t="s">
        <v>1276</v>
      </c>
      <c r="AF1332" t="s">
        <v>1277</v>
      </c>
      <c r="AG1332" t="s">
        <v>1278</v>
      </c>
    </row>
    <row r="1333" spans="1:33" x14ac:dyDescent="0.25">
      <c r="A1333">
        <v>31064</v>
      </c>
      <c r="B1333" t="s">
        <v>246</v>
      </c>
      <c r="C1333" t="s">
        <v>1</v>
      </c>
      <c r="D1333" t="s">
        <v>199</v>
      </c>
      <c r="E1333" t="s">
        <v>292</v>
      </c>
      <c r="F1333" t="s">
        <v>117</v>
      </c>
      <c r="G1333" t="s">
        <v>1383</v>
      </c>
      <c r="H1333" s="2">
        <v>6683.44</v>
      </c>
      <c r="I1333" s="2">
        <v>6683.44</v>
      </c>
      <c r="J1333" s="2">
        <v>6709.94</v>
      </c>
      <c r="K1333">
        <v>0</v>
      </c>
      <c r="L1333">
        <v>0</v>
      </c>
      <c r="M1333">
        <v>0</v>
      </c>
      <c r="N1333" s="2">
        <v>6709.94</v>
      </c>
      <c r="O1333">
        <v>0</v>
      </c>
      <c r="P1333" s="1">
        <v>45646</v>
      </c>
      <c r="Q1333" s="1">
        <v>45644</v>
      </c>
      <c r="R1333" s="1">
        <v>45900</v>
      </c>
      <c r="S1333" s="1">
        <v>45900</v>
      </c>
      <c r="W1333" t="s">
        <v>155</v>
      </c>
      <c r="X1333" t="s">
        <v>191</v>
      </c>
      <c r="Z1333" t="s">
        <v>160</v>
      </c>
      <c r="AA1333">
        <v>2</v>
      </c>
      <c r="AB1333" t="s">
        <v>161</v>
      </c>
      <c r="AC1333" t="s">
        <v>155</v>
      </c>
      <c r="AD1333" t="s">
        <v>162</v>
      </c>
      <c r="AE1333" t="s">
        <v>1276</v>
      </c>
      <c r="AF1333" t="s">
        <v>1277</v>
      </c>
      <c r="AG1333" t="s">
        <v>1278</v>
      </c>
    </row>
    <row r="1334" spans="1:33" x14ac:dyDescent="0.25">
      <c r="A1334">
        <v>30931</v>
      </c>
      <c r="B1334" t="s">
        <v>246</v>
      </c>
      <c r="C1334" t="s">
        <v>1</v>
      </c>
      <c r="D1334" t="s">
        <v>284</v>
      </c>
      <c r="E1334" t="s">
        <v>367</v>
      </c>
      <c r="F1334" t="s">
        <v>117</v>
      </c>
      <c r="G1334" t="s">
        <v>1383</v>
      </c>
      <c r="H1334" s="2">
        <v>4042.26</v>
      </c>
      <c r="I1334" s="2">
        <v>4042.26</v>
      </c>
      <c r="J1334" s="2">
        <v>4058.28</v>
      </c>
      <c r="K1334">
        <v>0</v>
      </c>
      <c r="L1334">
        <v>0</v>
      </c>
      <c r="M1334">
        <v>0</v>
      </c>
      <c r="N1334" s="2">
        <v>4058.28</v>
      </c>
      <c r="O1334">
        <v>0</v>
      </c>
      <c r="P1334" s="1">
        <v>45644</v>
      </c>
      <c r="Q1334" s="1">
        <v>45643</v>
      </c>
      <c r="R1334" s="1">
        <v>45900</v>
      </c>
      <c r="S1334" s="1">
        <v>45900</v>
      </c>
      <c r="W1334" t="s">
        <v>155</v>
      </c>
      <c r="X1334" t="s">
        <v>191</v>
      </c>
      <c r="Z1334" t="s">
        <v>160</v>
      </c>
      <c r="AA1334">
        <v>2</v>
      </c>
      <c r="AB1334" t="s">
        <v>161</v>
      </c>
      <c r="AC1334" t="s">
        <v>155</v>
      </c>
      <c r="AD1334" t="s">
        <v>162</v>
      </c>
      <c r="AE1334" t="s">
        <v>1276</v>
      </c>
      <c r="AF1334" t="s">
        <v>1277</v>
      </c>
      <c r="AG1334" t="s">
        <v>1278</v>
      </c>
    </row>
    <row r="1335" spans="1:33" x14ac:dyDescent="0.25">
      <c r="A1335">
        <v>31046</v>
      </c>
      <c r="B1335" t="s">
        <v>246</v>
      </c>
      <c r="C1335" t="s">
        <v>1</v>
      </c>
      <c r="D1335" t="s">
        <v>204</v>
      </c>
      <c r="E1335" t="s">
        <v>411</v>
      </c>
      <c r="F1335" t="s">
        <v>117</v>
      </c>
      <c r="G1335" t="s">
        <v>1383</v>
      </c>
      <c r="H1335" s="2">
        <v>6576.01</v>
      </c>
      <c r="I1335" s="2">
        <v>6576.01</v>
      </c>
      <c r="J1335" s="2">
        <v>6602.07</v>
      </c>
      <c r="K1335">
        <v>0</v>
      </c>
      <c r="L1335">
        <v>0</v>
      </c>
      <c r="M1335">
        <v>0</v>
      </c>
      <c r="N1335" s="2">
        <v>6602.07</v>
      </c>
      <c r="O1335">
        <v>0</v>
      </c>
      <c r="P1335" s="1">
        <v>45646</v>
      </c>
      <c r="Q1335" s="1">
        <v>45632</v>
      </c>
      <c r="R1335" s="1">
        <v>45900</v>
      </c>
      <c r="S1335" s="1">
        <v>45900</v>
      </c>
      <c r="W1335" t="s">
        <v>155</v>
      </c>
      <c r="X1335" t="s">
        <v>191</v>
      </c>
      <c r="Z1335" t="s">
        <v>160</v>
      </c>
      <c r="AA1335">
        <v>2</v>
      </c>
      <c r="AB1335" t="s">
        <v>161</v>
      </c>
      <c r="AC1335" t="s">
        <v>155</v>
      </c>
      <c r="AD1335" t="s">
        <v>162</v>
      </c>
      <c r="AE1335" t="s">
        <v>1276</v>
      </c>
      <c r="AF1335" t="s">
        <v>1277</v>
      </c>
      <c r="AG1335" t="s">
        <v>1278</v>
      </c>
    </row>
    <row r="1336" spans="1:33" x14ac:dyDescent="0.25">
      <c r="A1336">
        <v>30948</v>
      </c>
      <c r="B1336" t="s">
        <v>246</v>
      </c>
      <c r="C1336" t="s">
        <v>252</v>
      </c>
      <c r="D1336" t="s">
        <v>258</v>
      </c>
      <c r="E1336" t="s">
        <v>422</v>
      </c>
      <c r="F1336" t="s">
        <v>117</v>
      </c>
      <c r="G1336" t="s">
        <v>1383</v>
      </c>
      <c r="H1336">
        <v>3647.97</v>
      </c>
      <c r="I1336">
        <v>3647.97</v>
      </c>
      <c r="J1336">
        <v>3662.43</v>
      </c>
      <c r="K1336">
        <v>0</v>
      </c>
      <c r="L1336">
        <v>0</v>
      </c>
      <c r="M1336">
        <v>0</v>
      </c>
      <c r="N1336">
        <v>3662.43</v>
      </c>
      <c r="O1336">
        <v>0</v>
      </c>
      <c r="P1336" s="1">
        <v>45645</v>
      </c>
      <c r="Q1336" s="1">
        <v>45642</v>
      </c>
      <c r="R1336" s="1">
        <v>45900</v>
      </c>
      <c r="S1336" s="1">
        <v>45900</v>
      </c>
      <c r="W1336" t="s">
        <v>155</v>
      </c>
      <c r="X1336" t="s">
        <v>191</v>
      </c>
      <c r="Z1336" t="s">
        <v>160</v>
      </c>
      <c r="AA1336">
        <v>2</v>
      </c>
      <c r="AB1336" t="s">
        <v>161</v>
      </c>
      <c r="AC1336" t="s">
        <v>155</v>
      </c>
      <c r="AD1336" t="s">
        <v>162</v>
      </c>
      <c r="AE1336" t="s">
        <v>1276</v>
      </c>
      <c r="AF1336" t="s">
        <v>1277</v>
      </c>
      <c r="AG1336" t="s">
        <v>1278</v>
      </c>
    </row>
    <row r="1337" spans="1:33" x14ac:dyDescent="0.25">
      <c r="A1337">
        <v>30744</v>
      </c>
      <c r="B1337" t="s">
        <v>246</v>
      </c>
      <c r="C1337" t="s">
        <v>1</v>
      </c>
      <c r="D1337" t="s">
        <v>198</v>
      </c>
      <c r="E1337" t="s">
        <v>965</v>
      </c>
      <c r="F1337" t="s">
        <v>117</v>
      </c>
      <c r="G1337" t="s">
        <v>1383</v>
      </c>
      <c r="H1337" s="2">
        <v>5386.49</v>
      </c>
      <c r="I1337" s="2">
        <v>5386.49</v>
      </c>
      <c r="J1337" s="2">
        <v>5407.84</v>
      </c>
      <c r="K1337">
        <v>0</v>
      </c>
      <c r="L1337">
        <v>0</v>
      </c>
      <c r="M1337">
        <v>0</v>
      </c>
      <c r="N1337" s="2">
        <v>5407.84</v>
      </c>
      <c r="O1337">
        <v>0</v>
      </c>
      <c r="P1337" s="1">
        <v>45644</v>
      </c>
      <c r="Q1337" s="1">
        <v>45642</v>
      </c>
      <c r="R1337" s="1">
        <v>45900</v>
      </c>
      <c r="S1337" s="1">
        <v>45900</v>
      </c>
      <c r="W1337" t="s">
        <v>155</v>
      </c>
      <c r="X1337" t="s">
        <v>191</v>
      </c>
      <c r="Z1337" t="s">
        <v>160</v>
      </c>
      <c r="AA1337">
        <v>2</v>
      </c>
      <c r="AB1337" t="s">
        <v>161</v>
      </c>
      <c r="AC1337" t="s">
        <v>155</v>
      </c>
      <c r="AD1337" t="s">
        <v>162</v>
      </c>
      <c r="AE1337" t="s">
        <v>1276</v>
      </c>
      <c r="AF1337" t="s">
        <v>1277</v>
      </c>
      <c r="AG1337" t="s">
        <v>1278</v>
      </c>
    </row>
    <row r="1338" spans="1:33" x14ac:dyDescent="0.25">
      <c r="A1338">
        <v>31016</v>
      </c>
      <c r="B1338" t="s">
        <v>246</v>
      </c>
      <c r="C1338" t="s">
        <v>1</v>
      </c>
      <c r="D1338" t="s">
        <v>831</v>
      </c>
      <c r="E1338" t="s">
        <v>954</v>
      </c>
      <c r="F1338" t="s">
        <v>117</v>
      </c>
      <c r="G1338" t="s">
        <v>1383</v>
      </c>
      <c r="H1338" s="2">
        <v>9341.39</v>
      </c>
      <c r="I1338" s="2">
        <v>9341.39</v>
      </c>
      <c r="J1338" s="2">
        <v>9378.41</v>
      </c>
      <c r="K1338">
        <v>0</v>
      </c>
      <c r="L1338">
        <v>0</v>
      </c>
      <c r="M1338">
        <v>0</v>
      </c>
      <c r="N1338" s="2">
        <v>9378.41</v>
      </c>
      <c r="O1338">
        <v>0</v>
      </c>
      <c r="P1338" s="1">
        <v>45645</v>
      </c>
      <c r="Q1338" s="1">
        <v>45643</v>
      </c>
      <c r="R1338" s="1">
        <v>45900</v>
      </c>
      <c r="S1338" s="1">
        <v>45900</v>
      </c>
      <c r="W1338" t="s">
        <v>155</v>
      </c>
      <c r="X1338" t="s">
        <v>191</v>
      </c>
      <c r="Z1338" t="s">
        <v>160</v>
      </c>
      <c r="AA1338">
        <v>2</v>
      </c>
      <c r="AB1338" t="s">
        <v>161</v>
      </c>
      <c r="AC1338" t="s">
        <v>155</v>
      </c>
      <c r="AD1338" t="s">
        <v>162</v>
      </c>
      <c r="AE1338" t="s">
        <v>1276</v>
      </c>
      <c r="AF1338" t="s">
        <v>1277</v>
      </c>
      <c r="AG1338" t="s">
        <v>1278</v>
      </c>
    </row>
    <row r="1339" spans="1:33" x14ac:dyDescent="0.25">
      <c r="A1339">
        <v>30959</v>
      </c>
      <c r="B1339" t="s">
        <v>246</v>
      </c>
      <c r="C1339" t="s">
        <v>252</v>
      </c>
      <c r="D1339" t="s">
        <v>724</v>
      </c>
      <c r="E1339" t="s">
        <v>953</v>
      </c>
      <c r="F1339" t="s">
        <v>117</v>
      </c>
      <c r="G1339" t="s">
        <v>1383</v>
      </c>
      <c r="H1339" s="2">
        <v>2015.85</v>
      </c>
      <c r="I1339" s="2">
        <v>2015.85</v>
      </c>
      <c r="J1339" s="2">
        <v>2023.84</v>
      </c>
      <c r="K1339">
        <v>0</v>
      </c>
      <c r="L1339">
        <v>0</v>
      </c>
      <c r="M1339">
        <v>0</v>
      </c>
      <c r="N1339" s="2">
        <v>2023.84</v>
      </c>
      <c r="O1339">
        <v>0</v>
      </c>
      <c r="P1339" s="1">
        <v>45645</v>
      </c>
      <c r="Q1339" s="1">
        <v>45642</v>
      </c>
      <c r="R1339" s="1">
        <v>45900</v>
      </c>
      <c r="S1339" s="1">
        <v>45900</v>
      </c>
      <c r="W1339" t="s">
        <v>155</v>
      </c>
      <c r="X1339" t="s">
        <v>191</v>
      </c>
      <c r="Z1339" t="s">
        <v>160</v>
      </c>
      <c r="AA1339">
        <v>2</v>
      </c>
      <c r="AB1339" t="s">
        <v>161</v>
      </c>
      <c r="AC1339" t="s">
        <v>155</v>
      </c>
      <c r="AD1339" t="s">
        <v>162</v>
      </c>
      <c r="AE1339" t="s">
        <v>1276</v>
      </c>
      <c r="AF1339" t="s">
        <v>1277</v>
      </c>
      <c r="AG1339" t="s">
        <v>1278</v>
      </c>
    </row>
    <row r="1340" spans="1:33" x14ac:dyDescent="0.25">
      <c r="A1340">
        <v>31169</v>
      </c>
      <c r="B1340" t="s">
        <v>246</v>
      </c>
      <c r="C1340" t="s">
        <v>1</v>
      </c>
      <c r="D1340" t="s">
        <v>833</v>
      </c>
      <c r="E1340" t="s">
        <v>928</v>
      </c>
      <c r="F1340" t="s">
        <v>117</v>
      </c>
      <c r="G1340" t="s">
        <v>1383</v>
      </c>
      <c r="H1340" s="2">
        <v>6178.77</v>
      </c>
      <c r="I1340" s="2">
        <v>6178.78</v>
      </c>
      <c r="J1340" s="2">
        <v>6203.27</v>
      </c>
      <c r="K1340">
        <v>0</v>
      </c>
      <c r="L1340">
        <v>0</v>
      </c>
      <c r="M1340">
        <v>0</v>
      </c>
      <c r="N1340" s="2">
        <v>6203.27</v>
      </c>
      <c r="O1340">
        <v>0</v>
      </c>
      <c r="P1340" s="1">
        <v>45649</v>
      </c>
      <c r="Q1340" s="1">
        <v>45640</v>
      </c>
      <c r="R1340" s="1">
        <v>45900</v>
      </c>
      <c r="S1340" s="1">
        <v>45900</v>
      </c>
      <c r="W1340" t="s">
        <v>155</v>
      </c>
      <c r="X1340" t="s">
        <v>191</v>
      </c>
      <c r="Z1340" t="s">
        <v>160</v>
      </c>
      <c r="AA1340">
        <v>2</v>
      </c>
      <c r="AB1340" t="s">
        <v>161</v>
      </c>
      <c r="AC1340" t="s">
        <v>155</v>
      </c>
      <c r="AD1340" t="s">
        <v>162</v>
      </c>
      <c r="AE1340" t="s">
        <v>1276</v>
      </c>
      <c r="AF1340" t="s">
        <v>1277</v>
      </c>
      <c r="AG1340" t="s">
        <v>1278</v>
      </c>
    </row>
    <row r="1341" spans="1:33" x14ac:dyDescent="0.25">
      <c r="A1341">
        <v>30720</v>
      </c>
      <c r="B1341" t="s">
        <v>246</v>
      </c>
      <c r="C1341" t="s">
        <v>1</v>
      </c>
      <c r="D1341" t="s">
        <v>818</v>
      </c>
      <c r="E1341" t="s">
        <v>958</v>
      </c>
      <c r="F1341" t="s">
        <v>117</v>
      </c>
      <c r="G1341" t="s">
        <v>1383</v>
      </c>
      <c r="H1341" s="2">
        <v>2035.17</v>
      </c>
      <c r="I1341" s="2">
        <v>2035.18</v>
      </c>
      <c r="J1341" s="2">
        <v>2043.24</v>
      </c>
      <c r="K1341">
        <v>0</v>
      </c>
      <c r="L1341">
        <v>0</v>
      </c>
      <c r="M1341">
        <v>0</v>
      </c>
      <c r="N1341" s="2">
        <v>2043.24</v>
      </c>
      <c r="O1341">
        <v>0</v>
      </c>
      <c r="P1341" s="1">
        <v>45644</v>
      </c>
      <c r="Q1341" s="1">
        <v>45644</v>
      </c>
      <c r="R1341" s="1">
        <v>45900</v>
      </c>
      <c r="S1341" s="1">
        <v>45900</v>
      </c>
      <c r="W1341" t="s">
        <v>155</v>
      </c>
      <c r="X1341" t="s">
        <v>191</v>
      </c>
      <c r="Z1341" t="s">
        <v>160</v>
      </c>
      <c r="AA1341">
        <v>2</v>
      </c>
      <c r="AB1341" t="s">
        <v>161</v>
      </c>
      <c r="AC1341" t="s">
        <v>155</v>
      </c>
      <c r="AD1341" t="s">
        <v>162</v>
      </c>
      <c r="AE1341" t="s">
        <v>1276</v>
      </c>
      <c r="AF1341" t="s">
        <v>1277</v>
      </c>
      <c r="AG1341" t="s">
        <v>1278</v>
      </c>
    </row>
    <row r="1342" spans="1:33" x14ac:dyDescent="0.25">
      <c r="A1342">
        <v>24085</v>
      </c>
      <c r="B1342" t="s">
        <v>246</v>
      </c>
      <c r="C1342" t="s">
        <v>1</v>
      </c>
      <c r="D1342" t="s">
        <v>818</v>
      </c>
      <c r="E1342" t="s">
        <v>958</v>
      </c>
      <c r="F1342" t="s">
        <v>117</v>
      </c>
      <c r="G1342" t="s">
        <v>105</v>
      </c>
      <c r="H1342" s="2">
        <v>5000</v>
      </c>
      <c r="I1342" s="2">
        <v>5000</v>
      </c>
      <c r="J1342" s="2">
        <v>5286.25</v>
      </c>
      <c r="K1342">
        <v>0</v>
      </c>
      <c r="L1342">
        <v>0</v>
      </c>
      <c r="M1342">
        <v>0</v>
      </c>
      <c r="N1342" s="2">
        <v>5286.25</v>
      </c>
      <c r="P1342" s="1">
        <v>45385</v>
      </c>
      <c r="Q1342" s="1">
        <v>45373</v>
      </c>
      <c r="R1342" s="1">
        <v>45900</v>
      </c>
      <c r="S1342" s="1">
        <v>45900</v>
      </c>
      <c r="W1342" t="s">
        <v>155</v>
      </c>
      <c r="X1342" t="s">
        <v>191</v>
      </c>
      <c r="Z1342" t="s">
        <v>160</v>
      </c>
      <c r="AA1342">
        <v>2</v>
      </c>
      <c r="AB1342" t="s">
        <v>161</v>
      </c>
      <c r="AC1342" t="s">
        <v>155</v>
      </c>
      <c r="AD1342" t="s">
        <v>162</v>
      </c>
      <c r="AE1342" t="s">
        <v>1276</v>
      </c>
      <c r="AF1342" t="s">
        <v>1277</v>
      </c>
      <c r="AG1342" t="s">
        <v>1278</v>
      </c>
    </row>
    <row r="1343" spans="1:33" x14ac:dyDescent="0.25">
      <c r="A1343">
        <v>24209</v>
      </c>
      <c r="B1343" t="s">
        <v>246</v>
      </c>
      <c r="C1343" t="s">
        <v>1</v>
      </c>
      <c r="D1343" t="s">
        <v>775</v>
      </c>
      <c r="E1343" t="s">
        <v>966</v>
      </c>
      <c r="F1343" t="s">
        <v>117</v>
      </c>
      <c r="G1343" t="s">
        <v>105</v>
      </c>
      <c r="H1343" s="2">
        <v>5000</v>
      </c>
      <c r="I1343" s="2">
        <v>5000</v>
      </c>
      <c r="J1343" s="2">
        <v>5286.25</v>
      </c>
      <c r="K1343">
        <v>0</v>
      </c>
      <c r="L1343">
        <v>0</v>
      </c>
      <c r="M1343">
        <v>0</v>
      </c>
      <c r="N1343" s="2">
        <v>5286.25</v>
      </c>
      <c r="P1343" s="1">
        <v>45383</v>
      </c>
      <c r="Q1343" s="1">
        <v>45381</v>
      </c>
      <c r="R1343" s="1">
        <v>45900</v>
      </c>
      <c r="S1343" s="1">
        <v>45900</v>
      </c>
      <c r="W1343" t="s">
        <v>155</v>
      </c>
      <c r="X1343" t="s">
        <v>191</v>
      </c>
      <c r="Z1343" t="s">
        <v>160</v>
      </c>
      <c r="AA1343">
        <v>2</v>
      </c>
      <c r="AB1343" t="s">
        <v>161</v>
      </c>
      <c r="AC1343" t="s">
        <v>155</v>
      </c>
      <c r="AD1343" t="s">
        <v>162</v>
      </c>
      <c r="AE1343" t="s">
        <v>1276</v>
      </c>
      <c r="AF1343" t="s">
        <v>1277</v>
      </c>
      <c r="AG1343" t="s">
        <v>1278</v>
      </c>
    </row>
    <row r="1344" spans="1:33" x14ac:dyDescent="0.25">
      <c r="A1344">
        <v>24457</v>
      </c>
      <c r="B1344" t="s">
        <v>246</v>
      </c>
      <c r="C1344" t="s">
        <v>1</v>
      </c>
      <c r="D1344" t="s">
        <v>811</v>
      </c>
      <c r="E1344" t="s">
        <v>1352</v>
      </c>
      <c r="F1344" t="s">
        <v>117</v>
      </c>
      <c r="G1344" t="s">
        <v>107</v>
      </c>
      <c r="H1344" s="2">
        <v>4500</v>
      </c>
      <c r="I1344" s="2">
        <v>4500</v>
      </c>
      <c r="J1344" s="2">
        <v>4751.38</v>
      </c>
      <c r="K1344">
        <v>0</v>
      </c>
      <c r="L1344">
        <v>0</v>
      </c>
      <c r="M1344">
        <v>0</v>
      </c>
      <c r="N1344" s="2">
        <v>4751.38</v>
      </c>
      <c r="P1344" s="1">
        <v>45400</v>
      </c>
      <c r="Q1344" s="1">
        <v>45397</v>
      </c>
      <c r="R1344" s="1">
        <v>45900</v>
      </c>
      <c r="S1344" s="1">
        <v>45900</v>
      </c>
      <c r="W1344" t="s">
        <v>155</v>
      </c>
      <c r="X1344" t="s">
        <v>191</v>
      </c>
      <c r="Z1344" t="s">
        <v>160</v>
      </c>
      <c r="AA1344">
        <v>2</v>
      </c>
      <c r="AB1344" t="s">
        <v>1037</v>
      </c>
      <c r="AC1344" t="s">
        <v>155</v>
      </c>
      <c r="AD1344" t="s">
        <v>162</v>
      </c>
      <c r="AE1344" t="s">
        <v>1276</v>
      </c>
      <c r="AF1344" t="s">
        <v>1277</v>
      </c>
      <c r="AG1344" t="s">
        <v>1278</v>
      </c>
    </row>
    <row r="1345" spans="1:34" x14ac:dyDescent="0.25">
      <c r="A1345">
        <v>30769</v>
      </c>
      <c r="B1345" t="s">
        <v>246</v>
      </c>
      <c r="C1345" t="s">
        <v>1</v>
      </c>
      <c r="D1345" t="s">
        <v>811</v>
      </c>
      <c r="E1345" t="s">
        <v>1352</v>
      </c>
      <c r="F1345" t="s">
        <v>117</v>
      </c>
      <c r="G1345" t="s">
        <v>1383</v>
      </c>
      <c r="H1345" s="2">
        <v>8527.7900000000009</v>
      </c>
      <c r="I1345" s="2">
        <v>8527.7900000000009</v>
      </c>
      <c r="J1345" s="2">
        <v>8561.59</v>
      </c>
      <c r="K1345">
        <v>0</v>
      </c>
      <c r="L1345">
        <v>0</v>
      </c>
      <c r="M1345">
        <v>0</v>
      </c>
      <c r="N1345" s="2">
        <v>8561.59</v>
      </c>
      <c r="O1345">
        <v>0</v>
      </c>
      <c r="P1345" s="1">
        <v>45644</v>
      </c>
      <c r="Q1345" s="1">
        <v>45638</v>
      </c>
      <c r="R1345" s="1">
        <v>45900</v>
      </c>
      <c r="S1345" s="1">
        <v>45900</v>
      </c>
      <c r="W1345" t="s">
        <v>155</v>
      </c>
      <c r="X1345" t="s">
        <v>191</v>
      </c>
      <c r="Z1345" t="s">
        <v>160</v>
      </c>
      <c r="AA1345">
        <v>2</v>
      </c>
      <c r="AB1345" t="s">
        <v>1037</v>
      </c>
      <c r="AC1345" t="s">
        <v>155</v>
      </c>
      <c r="AD1345" t="s">
        <v>162</v>
      </c>
      <c r="AE1345" t="s">
        <v>1276</v>
      </c>
      <c r="AF1345" t="s">
        <v>1277</v>
      </c>
      <c r="AG1345" t="s">
        <v>1278</v>
      </c>
    </row>
    <row r="1346" spans="1:34" x14ac:dyDescent="0.25">
      <c r="A1346">
        <v>30918</v>
      </c>
      <c r="B1346" t="s">
        <v>246</v>
      </c>
      <c r="C1346" t="s">
        <v>1</v>
      </c>
      <c r="D1346" t="s">
        <v>285</v>
      </c>
      <c r="E1346" t="s">
        <v>615</v>
      </c>
      <c r="F1346" t="s">
        <v>117</v>
      </c>
      <c r="G1346" t="s">
        <v>1383</v>
      </c>
      <c r="H1346" s="2">
        <v>2165.25</v>
      </c>
      <c r="I1346" s="2">
        <v>2165.25</v>
      </c>
      <c r="J1346" s="2">
        <v>2173.83</v>
      </c>
      <c r="K1346">
        <v>0</v>
      </c>
      <c r="L1346">
        <v>0</v>
      </c>
      <c r="M1346">
        <v>0</v>
      </c>
      <c r="N1346" s="2">
        <v>2173.83</v>
      </c>
      <c r="O1346">
        <v>0</v>
      </c>
      <c r="P1346" s="1">
        <v>45644</v>
      </c>
      <c r="Q1346" s="1">
        <v>45642</v>
      </c>
      <c r="R1346" s="1">
        <v>45900</v>
      </c>
      <c r="S1346" s="1">
        <v>45900</v>
      </c>
      <c r="W1346" t="s">
        <v>155</v>
      </c>
      <c r="X1346" t="s">
        <v>191</v>
      </c>
      <c r="Z1346" t="s">
        <v>160</v>
      </c>
      <c r="AA1346">
        <v>2</v>
      </c>
      <c r="AB1346" t="s">
        <v>161</v>
      </c>
      <c r="AC1346" t="s">
        <v>155</v>
      </c>
      <c r="AD1346" t="s">
        <v>162</v>
      </c>
      <c r="AE1346" t="s">
        <v>1276</v>
      </c>
      <c r="AF1346" t="s">
        <v>1277</v>
      </c>
      <c r="AG1346" t="s">
        <v>1278</v>
      </c>
    </row>
    <row r="1347" spans="1:34" x14ac:dyDescent="0.25">
      <c r="A1347">
        <v>30992</v>
      </c>
      <c r="B1347" t="s">
        <v>246</v>
      </c>
      <c r="C1347" t="s">
        <v>1</v>
      </c>
      <c r="D1347" t="s">
        <v>826</v>
      </c>
      <c r="E1347" t="s">
        <v>881</v>
      </c>
      <c r="F1347" t="s">
        <v>117</v>
      </c>
      <c r="G1347" t="s">
        <v>1383</v>
      </c>
      <c r="H1347" s="2">
        <v>6689.9</v>
      </c>
      <c r="I1347" s="2">
        <v>6689.9</v>
      </c>
      <c r="J1347" s="2">
        <v>6716.42</v>
      </c>
      <c r="K1347">
        <v>0</v>
      </c>
      <c r="L1347">
        <v>0</v>
      </c>
      <c r="M1347">
        <v>0</v>
      </c>
      <c r="N1347" s="2">
        <v>6716.42</v>
      </c>
      <c r="O1347">
        <v>0</v>
      </c>
      <c r="P1347" s="1">
        <v>45645</v>
      </c>
      <c r="Q1347" s="1">
        <v>45642</v>
      </c>
      <c r="R1347" s="1">
        <v>45900</v>
      </c>
      <c r="S1347" s="1">
        <v>45900</v>
      </c>
      <c r="W1347" t="s">
        <v>155</v>
      </c>
      <c r="X1347" t="s">
        <v>191</v>
      </c>
      <c r="Z1347" t="s">
        <v>160</v>
      </c>
      <c r="AA1347">
        <v>2</v>
      </c>
      <c r="AB1347" t="s">
        <v>161</v>
      </c>
      <c r="AC1347" t="s">
        <v>155</v>
      </c>
      <c r="AD1347" t="s">
        <v>162</v>
      </c>
      <c r="AE1347" t="s">
        <v>1276</v>
      </c>
      <c r="AF1347" t="s">
        <v>1277</v>
      </c>
      <c r="AG1347" t="s">
        <v>1278</v>
      </c>
    </row>
    <row r="1348" spans="1:34" x14ac:dyDescent="0.25">
      <c r="A1348">
        <v>30544</v>
      </c>
      <c r="B1348" t="s">
        <v>246</v>
      </c>
      <c r="C1348" t="s">
        <v>1</v>
      </c>
      <c r="D1348" t="s">
        <v>788</v>
      </c>
      <c r="E1348" t="s">
        <v>1329</v>
      </c>
      <c r="F1348" t="s">
        <v>117</v>
      </c>
      <c r="G1348" t="s">
        <v>1383</v>
      </c>
      <c r="H1348" s="2">
        <v>1067.4000000000001</v>
      </c>
      <c r="I1348" s="2">
        <v>1067.4000000000001</v>
      </c>
      <c r="J1348" s="2">
        <v>1071.6300000000001</v>
      </c>
      <c r="K1348">
        <v>0</v>
      </c>
      <c r="L1348">
        <v>0</v>
      </c>
      <c r="M1348">
        <v>0</v>
      </c>
      <c r="N1348" s="2">
        <v>1071.6300000000001</v>
      </c>
      <c r="O1348">
        <v>0</v>
      </c>
      <c r="P1348" s="1">
        <v>45637</v>
      </c>
      <c r="Q1348" s="1">
        <v>45637</v>
      </c>
      <c r="R1348" s="1">
        <v>45900</v>
      </c>
      <c r="S1348" s="1">
        <v>45900</v>
      </c>
      <c r="W1348" t="s">
        <v>155</v>
      </c>
      <c r="X1348" t="s">
        <v>191</v>
      </c>
      <c r="Z1348" t="s">
        <v>160</v>
      </c>
      <c r="AA1348">
        <v>2</v>
      </c>
      <c r="AB1348" t="s">
        <v>1037</v>
      </c>
      <c r="AC1348" t="s">
        <v>155</v>
      </c>
      <c r="AD1348" t="s">
        <v>162</v>
      </c>
      <c r="AE1348" t="s">
        <v>1276</v>
      </c>
      <c r="AF1348" t="s">
        <v>1277</v>
      </c>
      <c r="AG1348" t="s">
        <v>1278</v>
      </c>
    </row>
    <row r="1349" spans="1:34" x14ac:dyDescent="0.25">
      <c r="A1349">
        <v>30975</v>
      </c>
      <c r="B1349" t="s">
        <v>246</v>
      </c>
      <c r="C1349" t="s">
        <v>1</v>
      </c>
      <c r="D1349" t="s">
        <v>200</v>
      </c>
      <c r="E1349" t="s">
        <v>1150</v>
      </c>
      <c r="F1349" t="s">
        <v>117</v>
      </c>
      <c r="G1349" t="s">
        <v>1383</v>
      </c>
      <c r="H1349" s="2">
        <v>2531.75</v>
      </c>
      <c r="I1349" s="2">
        <v>2531.75</v>
      </c>
      <c r="J1349" s="2">
        <v>2559.09</v>
      </c>
      <c r="K1349">
        <v>0</v>
      </c>
      <c r="L1349">
        <v>0</v>
      </c>
      <c r="M1349">
        <v>0</v>
      </c>
      <c r="N1349" s="2">
        <v>2559.09</v>
      </c>
      <c r="O1349">
        <v>0</v>
      </c>
      <c r="P1349" s="1">
        <v>45645</v>
      </c>
      <c r="Q1349" s="1">
        <v>45625</v>
      </c>
      <c r="R1349" s="1">
        <v>45900</v>
      </c>
      <c r="S1349" s="1">
        <v>45900</v>
      </c>
      <c r="W1349" t="s">
        <v>155</v>
      </c>
      <c r="X1349" t="s">
        <v>191</v>
      </c>
      <c r="Z1349" t="s">
        <v>160</v>
      </c>
      <c r="AA1349">
        <v>2</v>
      </c>
      <c r="AB1349" t="s">
        <v>1037</v>
      </c>
      <c r="AC1349" t="s">
        <v>155</v>
      </c>
      <c r="AD1349" t="s">
        <v>162</v>
      </c>
      <c r="AE1349" t="s">
        <v>1276</v>
      </c>
      <c r="AF1349" t="s">
        <v>1277</v>
      </c>
      <c r="AG1349" t="s">
        <v>1278</v>
      </c>
    </row>
    <row r="1350" spans="1:34" x14ac:dyDescent="0.25">
      <c r="A1350">
        <v>30857</v>
      </c>
      <c r="B1350" t="s">
        <v>246</v>
      </c>
      <c r="C1350" t="s">
        <v>1</v>
      </c>
      <c r="D1350" t="s">
        <v>802</v>
      </c>
      <c r="E1350" t="s">
        <v>1032</v>
      </c>
      <c r="F1350" t="s">
        <v>117</v>
      </c>
      <c r="G1350" t="s">
        <v>1383</v>
      </c>
      <c r="H1350" s="2">
        <v>5017.05</v>
      </c>
      <c r="I1350" s="2">
        <v>5017.05</v>
      </c>
      <c r="J1350" s="2">
        <v>5036.9399999999996</v>
      </c>
      <c r="K1350">
        <v>0</v>
      </c>
      <c r="L1350">
        <v>0</v>
      </c>
      <c r="M1350">
        <v>0</v>
      </c>
      <c r="N1350" s="2">
        <v>5036.9399999999996</v>
      </c>
      <c r="O1350">
        <v>0</v>
      </c>
      <c r="P1350" s="1">
        <v>45644</v>
      </c>
      <c r="Q1350" s="1">
        <v>45642</v>
      </c>
      <c r="R1350" s="1">
        <v>45900</v>
      </c>
      <c r="S1350" s="1">
        <v>45900</v>
      </c>
      <c r="W1350" t="s">
        <v>155</v>
      </c>
      <c r="X1350" t="s">
        <v>191</v>
      </c>
      <c r="Z1350" t="s">
        <v>160</v>
      </c>
      <c r="AA1350">
        <v>2</v>
      </c>
      <c r="AB1350" t="s">
        <v>1037</v>
      </c>
      <c r="AC1350" t="s">
        <v>155</v>
      </c>
      <c r="AD1350" t="s">
        <v>162</v>
      </c>
      <c r="AE1350" t="s">
        <v>1276</v>
      </c>
      <c r="AF1350" t="s">
        <v>1277</v>
      </c>
      <c r="AG1350" t="s">
        <v>1278</v>
      </c>
    </row>
    <row r="1351" spans="1:34" x14ac:dyDescent="0.25">
      <c r="A1351">
        <v>30908</v>
      </c>
      <c r="B1351" t="s">
        <v>246</v>
      </c>
      <c r="C1351" t="s">
        <v>252</v>
      </c>
      <c r="D1351" t="s">
        <v>730</v>
      </c>
      <c r="E1351" t="s">
        <v>1035</v>
      </c>
      <c r="F1351" t="s">
        <v>117</v>
      </c>
      <c r="G1351" t="s">
        <v>1383</v>
      </c>
      <c r="H1351" s="2">
        <v>2055.64</v>
      </c>
      <c r="I1351" s="2">
        <v>2055.64</v>
      </c>
      <c r="J1351" s="2">
        <v>2063.79</v>
      </c>
      <c r="K1351">
        <v>0</v>
      </c>
      <c r="L1351">
        <v>0</v>
      </c>
      <c r="M1351">
        <v>0</v>
      </c>
      <c r="N1351" s="2">
        <v>2063.79</v>
      </c>
      <c r="O1351">
        <v>0</v>
      </c>
      <c r="P1351" s="1">
        <v>45644</v>
      </c>
      <c r="Q1351" s="1">
        <v>45636</v>
      </c>
      <c r="R1351" s="1">
        <v>45900</v>
      </c>
      <c r="S1351" s="1">
        <v>45900</v>
      </c>
      <c r="W1351" t="s">
        <v>155</v>
      </c>
      <c r="X1351" t="s">
        <v>191</v>
      </c>
      <c r="Z1351" t="s">
        <v>160</v>
      </c>
      <c r="AA1351">
        <v>2</v>
      </c>
      <c r="AB1351" t="s">
        <v>1037</v>
      </c>
      <c r="AC1351" t="s">
        <v>155</v>
      </c>
      <c r="AD1351" t="s">
        <v>162</v>
      </c>
      <c r="AE1351" t="s">
        <v>1276</v>
      </c>
      <c r="AF1351" t="s">
        <v>1277</v>
      </c>
      <c r="AG1351" t="s">
        <v>1278</v>
      </c>
    </row>
    <row r="1352" spans="1:34" x14ac:dyDescent="0.25">
      <c r="A1352">
        <v>30891</v>
      </c>
      <c r="B1352" t="s">
        <v>246</v>
      </c>
      <c r="C1352" t="s">
        <v>1</v>
      </c>
      <c r="D1352" t="s">
        <v>789</v>
      </c>
      <c r="E1352" t="s">
        <v>1210</v>
      </c>
      <c r="F1352" t="s">
        <v>117</v>
      </c>
      <c r="G1352" t="s">
        <v>1383</v>
      </c>
      <c r="H1352" s="2">
        <v>7338.31</v>
      </c>
      <c r="I1352" s="2">
        <v>7338.31</v>
      </c>
      <c r="J1352" s="2">
        <v>7367.4</v>
      </c>
      <c r="K1352">
        <v>0</v>
      </c>
      <c r="L1352">
        <v>0</v>
      </c>
      <c r="M1352">
        <v>0</v>
      </c>
      <c r="N1352" s="2">
        <v>7367.4</v>
      </c>
      <c r="O1352">
        <v>0</v>
      </c>
      <c r="P1352" s="1">
        <v>45644</v>
      </c>
      <c r="Q1352" s="1">
        <v>45639</v>
      </c>
      <c r="R1352" s="1">
        <v>45900</v>
      </c>
      <c r="S1352" s="1">
        <v>45900</v>
      </c>
      <c r="W1352" t="s">
        <v>155</v>
      </c>
      <c r="X1352" t="s">
        <v>191</v>
      </c>
      <c r="Z1352" t="s">
        <v>160</v>
      </c>
      <c r="AA1352">
        <v>2</v>
      </c>
      <c r="AB1352" t="s">
        <v>1037</v>
      </c>
      <c r="AC1352" t="s">
        <v>155</v>
      </c>
      <c r="AD1352" t="s">
        <v>162</v>
      </c>
      <c r="AE1352" t="s">
        <v>1276</v>
      </c>
      <c r="AF1352" t="s">
        <v>1277</v>
      </c>
      <c r="AG1352" t="s">
        <v>1278</v>
      </c>
    </row>
    <row r="1353" spans="1:34" x14ac:dyDescent="0.25">
      <c r="A1353">
        <v>27530</v>
      </c>
      <c r="B1353" t="s">
        <v>246</v>
      </c>
      <c r="C1353" t="s">
        <v>1</v>
      </c>
      <c r="D1353" t="s">
        <v>789</v>
      </c>
      <c r="E1353" t="s">
        <v>1210</v>
      </c>
      <c r="F1353" t="s">
        <v>117</v>
      </c>
      <c r="G1353" t="s">
        <v>190</v>
      </c>
      <c r="H1353" s="2">
        <v>17458.62</v>
      </c>
      <c r="I1353" s="2">
        <v>17458.62</v>
      </c>
      <c r="J1353" s="2">
        <v>18003.18</v>
      </c>
      <c r="K1353">
        <v>0</v>
      </c>
      <c r="L1353">
        <v>0</v>
      </c>
      <c r="M1353">
        <v>0</v>
      </c>
      <c r="N1353" s="2">
        <v>18003.18</v>
      </c>
      <c r="O1353">
        <v>0</v>
      </c>
      <c r="P1353" s="1">
        <v>45541</v>
      </c>
      <c r="Q1353" s="1">
        <v>45533</v>
      </c>
      <c r="R1353" s="1">
        <v>45900</v>
      </c>
      <c r="S1353" s="1">
        <v>45900</v>
      </c>
      <c r="W1353" t="s">
        <v>155</v>
      </c>
      <c r="X1353" t="s">
        <v>191</v>
      </c>
      <c r="Z1353" t="s">
        <v>160</v>
      </c>
      <c r="AA1353">
        <v>2</v>
      </c>
      <c r="AB1353" t="s">
        <v>1037</v>
      </c>
      <c r="AC1353" t="s">
        <v>155</v>
      </c>
      <c r="AD1353" t="s">
        <v>162</v>
      </c>
      <c r="AE1353" t="s">
        <v>1276</v>
      </c>
      <c r="AF1353" t="s">
        <v>1277</v>
      </c>
      <c r="AG1353" t="s">
        <v>1278</v>
      </c>
      <c r="AH1353" t="s">
        <v>191</v>
      </c>
    </row>
    <row r="1354" spans="1:34" x14ac:dyDescent="0.25">
      <c r="A1354">
        <v>30488</v>
      </c>
      <c r="B1354" t="s">
        <v>246</v>
      </c>
      <c r="C1354" t="s">
        <v>1</v>
      </c>
      <c r="D1354" t="s">
        <v>715</v>
      </c>
      <c r="E1354" t="s">
        <v>1206</v>
      </c>
      <c r="F1354" t="s">
        <v>117</v>
      </c>
      <c r="G1354" t="s">
        <v>1383</v>
      </c>
      <c r="H1354" s="2">
        <v>6562.5</v>
      </c>
      <c r="I1354" s="2">
        <v>6562.5</v>
      </c>
      <c r="J1354" s="2">
        <v>6588.51</v>
      </c>
      <c r="K1354">
        <v>0</v>
      </c>
      <c r="L1354">
        <v>0</v>
      </c>
      <c r="M1354">
        <v>0</v>
      </c>
      <c r="N1354" s="2">
        <v>6588.51</v>
      </c>
      <c r="O1354">
        <v>0</v>
      </c>
      <c r="P1354" s="1">
        <v>45637</v>
      </c>
      <c r="Q1354" s="1">
        <v>45637</v>
      </c>
      <c r="R1354" s="1">
        <v>45900</v>
      </c>
      <c r="S1354" s="1">
        <v>45900</v>
      </c>
      <c r="W1354" t="s">
        <v>155</v>
      </c>
      <c r="X1354" t="s">
        <v>191</v>
      </c>
      <c r="Z1354" t="s">
        <v>160</v>
      </c>
      <c r="AA1354">
        <v>2</v>
      </c>
      <c r="AB1354" t="s">
        <v>1037</v>
      </c>
      <c r="AC1354" t="s">
        <v>155</v>
      </c>
      <c r="AD1354" t="s">
        <v>162</v>
      </c>
      <c r="AE1354" t="s">
        <v>1276</v>
      </c>
      <c r="AF1354" t="s">
        <v>1277</v>
      </c>
      <c r="AG1354" t="s">
        <v>1278</v>
      </c>
    </row>
    <row r="1355" spans="1:34" x14ac:dyDescent="0.25">
      <c r="A1355">
        <v>25393</v>
      </c>
      <c r="B1355" t="s">
        <v>246</v>
      </c>
      <c r="C1355" t="s">
        <v>1</v>
      </c>
      <c r="D1355" t="s">
        <v>200</v>
      </c>
      <c r="E1355" t="s">
        <v>1150</v>
      </c>
      <c r="F1355" t="s">
        <v>117</v>
      </c>
      <c r="G1355" t="s">
        <v>104</v>
      </c>
      <c r="H1355" s="2">
        <v>5000</v>
      </c>
      <c r="I1355" s="2">
        <v>5000</v>
      </c>
      <c r="J1355" s="2">
        <v>5237.59</v>
      </c>
      <c r="K1355">
        <v>0</v>
      </c>
      <c r="L1355">
        <v>0</v>
      </c>
      <c r="M1355">
        <v>0</v>
      </c>
      <c r="N1355" s="2">
        <v>5237.59</v>
      </c>
      <c r="P1355" s="1">
        <v>45470</v>
      </c>
      <c r="Q1355" s="1">
        <v>45461</v>
      </c>
      <c r="R1355" s="1">
        <v>45900</v>
      </c>
      <c r="S1355" s="1">
        <v>45900</v>
      </c>
      <c r="W1355" t="s">
        <v>155</v>
      </c>
      <c r="X1355" t="s">
        <v>191</v>
      </c>
      <c r="Z1355" t="s">
        <v>160</v>
      </c>
      <c r="AA1355">
        <v>2</v>
      </c>
      <c r="AB1355" t="s">
        <v>1037</v>
      </c>
      <c r="AC1355" t="s">
        <v>155</v>
      </c>
      <c r="AD1355" t="s">
        <v>162</v>
      </c>
      <c r="AE1355" t="s">
        <v>1276</v>
      </c>
      <c r="AF1355" t="s">
        <v>1277</v>
      </c>
      <c r="AG1355" t="s">
        <v>1278</v>
      </c>
    </row>
    <row r="1356" spans="1:34" x14ac:dyDescent="0.25">
      <c r="A1356">
        <v>29829</v>
      </c>
      <c r="B1356" t="s">
        <v>246</v>
      </c>
      <c r="C1356" t="s">
        <v>1</v>
      </c>
      <c r="D1356" t="s">
        <v>788</v>
      </c>
      <c r="E1356" t="s">
        <v>1329</v>
      </c>
      <c r="F1356" t="s">
        <v>117</v>
      </c>
      <c r="G1356" t="s">
        <v>95</v>
      </c>
      <c r="H1356" s="2">
        <v>3300</v>
      </c>
      <c r="I1356" s="2">
        <v>3300</v>
      </c>
      <c r="J1356" s="2">
        <v>3335.64</v>
      </c>
      <c r="K1356">
        <v>0</v>
      </c>
      <c r="L1356">
        <v>0</v>
      </c>
      <c r="M1356">
        <v>0</v>
      </c>
      <c r="N1356" s="2">
        <v>3335.64</v>
      </c>
      <c r="P1356" s="1">
        <v>45613</v>
      </c>
      <c r="Q1356" s="1">
        <v>45608</v>
      </c>
      <c r="R1356" s="1">
        <v>45910</v>
      </c>
      <c r="S1356" s="1">
        <v>45910</v>
      </c>
      <c r="W1356" t="s">
        <v>155</v>
      </c>
      <c r="X1356" t="s">
        <v>191</v>
      </c>
      <c r="Z1356" t="s">
        <v>160</v>
      </c>
      <c r="AA1356">
        <v>2</v>
      </c>
      <c r="AB1356" t="s">
        <v>1037</v>
      </c>
      <c r="AC1356" t="s">
        <v>155</v>
      </c>
      <c r="AD1356" t="s">
        <v>162</v>
      </c>
      <c r="AE1356" t="s">
        <v>1276</v>
      </c>
      <c r="AF1356" t="s">
        <v>1277</v>
      </c>
      <c r="AG1356" t="s">
        <v>1278</v>
      </c>
    </row>
    <row r="1357" spans="1:34" x14ac:dyDescent="0.25">
      <c r="A1357">
        <v>20746</v>
      </c>
      <c r="B1357" t="s">
        <v>246</v>
      </c>
      <c r="C1357" t="s">
        <v>1</v>
      </c>
      <c r="D1357" t="s">
        <v>289</v>
      </c>
      <c r="E1357" t="s">
        <v>688</v>
      </c>
      <c r="F1357" t="s">
        <v>117</v>
      </c>
      <c r="G1357" t="s">
        <v>211</v>
      </c>
      <c r="H1357" s="2">
        <v>15000</v>
      </c>
      <c r="I1357" s="2">
        <v>15000</v>
      </c>
      <c r="J1357" s="2">
        <v>16047.55</v>
      </c>
      <c r="K1357">
        <v>0</v>
      </c>
      <c r="L1357">
        <v>0</v>
      </c>
      <c r="M1357">
        <v>0</v>
      </c>
      <c r="N1357" s="2">
        <v>16047.55</v>
      </c>
      <c r="O1357">
        <v>0</v>
      </c>
      <c r="P1357" s="1">
        <v>45240</v>
      </c>
      <c r="Q1357" s="1">
        <v>45230</v>
      </c>
      <c r="R1357" s="1">
        <v>45910</v>
      </c>
      <c r="S1357" s="1">
        <v>45910</v>
      </c>
      <c r="W1357" t="s">
        <v>155</v>
      </c>
      <c r="X1357" t="s">
        <v>191</v>
      </c>
      <c r="Z1357" t="s">
        <v>160</v>
      </c>
      <c r="AA1357">
        <v>2</v>
      </c>
      <c r="AB1357" t="s">
        <v>161</v>
      </c>
      <c r="AC1357" t="s">
        <v>155</v>
      </c>
      <c r="AD1357" t="s">
        <v>162</v>
      </c>
      <c r="AE1357" t="s">
        <v>1276</v>
      </c>
      <c r="AF1357" t="s">
        <v>1277</v>
      </c>
      <c r="AG1357" t="s">
        <v>1278</v>
      </c>
      <c r="AH1357" t="s">
        <v>191</v>
      </c>
    </row>
    <row r="1358" spans="1:34" x14ac:dyDescent="0.25">
      <c r="A1358">
        <v>20719</v>
      </c>
      <c r="B1358" t="s">
        <v>246</v>
      </c>
      <c r="C1358" t="s">
        <v>1</v>
      </c>
      <c r="D1358" t="s">
        <v>289</v>
      </c>
      <c r="E1358" t="s">
        <v>688</v>
      </c>
      <c r="F1358" t="s">
        <v>117</v>
      </c>
      <c r="G1358" t="s">
        <v>111</v>
      </c>
      <c r="H1358" s="2">
        <v>5000</v>
      </c>
      <c r="I1358" s="2">
        <v>5000</v>
      </c>
      <c r="J1358" s="2">
        <v>5349.18</v>
      </c>
      <c r="K1358">
        <v>0</v>
      </c>
      <c r="L1358">
        <v>0</v>
      </c>
      <c r="M1358">
        <v>0</v>
      </c>
      <c r="N1358" s="2">
        <v>5349.18</v>
      </c>
      <c r="P1358" s="1">
        <v>45240</v>
      </c>
      <c r="Q1358" s="1">
        <v>45230</v>
      </c>
      <c r="R1358" s="1">
        <v>45910</v>
      </c>
      <c r="S1358" s="1">
        <v>45910</v>
      </c>
      <c r="W1358" t="s">
        <v>155</v>
      </c>
      <c r="X1358" t="s">
        <v>191</v>
      </c>
      <c r="Z1358" t="s">
        <v>160</v>
      </c>
      <c r="AA1358">
        <v>2</v>
      </c>
      <c r="AB1358" t="s">
        <v>161</v>
      </c>
      <c r="AC1358" t="s">
        <v>155</v>
      </c>
      <c r="AD1358" t="s">
        <v>162</v>
      </c>
      <c r="AE1358" t="s">
        <v>1276</v>
      </c>
      <c r="AF1358" t="s">
        <v>1277</v>
      </c>
      <c r="AG1358" t="s">
        <v>1278</v>
      </c>
    </row>
    <row r="1359" spans="1:34" x14ac:dyDescent="0.25">
      <c r="A1359">
        <v>22536</v>
      </c>
      <c r="B1359" t="s">
        <v>246</v>
      </c>
      <c r="C1359" t="s">
        <v>252</v>
      </c>
      <c r="D1359" t="s">
        <v>733</v>
      </c>
      <c r="E1359" t="s">
        <v>885</v>
      </c>
      <c r="F1359" t="s">
        <v>117</v>
      </c>
      <c r="G1359" t="s">
        <v>111</v>
      </c>
      <c r="H1359" s="2">
        <v>3500</v>
      </c>
      <c r="I1359" s="2">
        <v>3500</v>
      </c>
      <c r="J1359" s="2">
        <v>3721.74</v>
      </c>
      <c r="K1359">
        <v>0</v>
      </c>
      <c r="L1359">
        <v>0</v>
      </c>
      <c r="M1359">
        <v>0</v>
      </c>
      <c r="N1359" s="2">
        <v>3721.74</v>
      </c>
      <c r="P1359" s="1">
        <v>45314</v>
      </c>
      <c r="Q1359" s="1">
        <v>45301</v>
      </c>
      <c r="R1359" s="1">
        <v>45910</v>
      </c>
      <c r="S1359" s="1">
        <v>45910</v>
      </c>
      <c r="W1359" t="s">
        <v>155</v>
      </c>
      <c r="X1359" t="s">
        <v>191</v>
      </c>
      <c r="Z1359" t="s">
        <v>160</v>
      </c>
      <c r="AA1359">
        <v>2</v>
      </c>
      <c r="AB1359" t="s">
        <v>161</v>
      </c>
      <c r="AC1359" t="s">
        <v>155</v>
      </c>
      <c r="AD1359" t="s">
        <v>162</v>
      </c>
      <c r="AE1359" t="s">
        <v>1276</v>
      </c>
      <c r="AF1359" t="s">
        <v>1277</v>
      </c>
      <c r="AG1359" t="s">
        <v>1278</v>
      </c>
    </row>
    <row r="1360" spans="1:34" x14ac:dyDescent="0.25">
      <c r="A1360">
        <v>24117</v>
      </c>
      <c r="B1360" t="s">
        <v>246</v>
      </c>
      <c r="C1360" t="s">
        <v>1</v>
      </c>
      <c r="D1360" t="s">
        <v>796</v>
      </c>
      <c r="E1360" t="s">
        <v>960</v>
      </c>
      <c r="F1360" t="s">
        <v>117</v>
      </c>
      <c r="G1360" t="s">
        <v>105</v>
      </c>
      <c r="H1360" s="2">
        <v>6200</v>
      </c>
      <c r="I1360" s="2">
        <v>6200</v>
      </c>
      <c r="J1360" s="2">
        <v>6554.96</v>
      </c>
      <c r="K1360">
        <v>0</v>
      </c>
      <c r="L1360">
        <v>0</v>
      </c>
      <c r="M1360">
        <v>0</v>
      </c>
      <c r="N1360" s="2">
        <v>6554.96</v>
      </c>
      <c r="P1360" s="1">
        <v>45394</v>
      </c>
      <c r="Q1360" s="1">
        <v>45366</v>
      </c>
      <c r="R1360" s="1">
        <v>45910</v>
      </c>
      <c r="S1360" s="1">
        <v>45910</v>
      </c>
      <c r="W1360" t="s">
        <v>155</v>
      </c>
      <c r="X1360" t="s">
        <v>191</v>
      </c>
      <c r="Z1360" t="s">
        <v>160</v>
      </c>
      <c r="AA1360">
        <v>2</v>
      </c>
      <c r="AB1360" t="s">
        <v>161</v>
      </c>
      <c r="AC1360" t="s">
        <v>155</v>
      </c>
      <c r="AD1360" t="s">
        <v>162</v>
      </c>
      <c r="AE1360" t="s">
        <v>1276</v>
      </c>
      <c r="AF1360" t="s">
        <v>1277</v>
      </c>
      <c r="AG1360" t="s">
        <v>1278</v>
      </c>
    </row>
    <row r="1361" spans="1:34" x14ac:dyDescent="0.25">
      <c r="A1361">
        <v>17604</v>
      </c>
      <c r="B1361" t="s">
        <v>246</v>
      </c>
      <c r="C1361" t="s">
        <v>1</v>
      </c>
      <c r="D1361" t="s">
        <v>195</v>
      </c>
      <c r="E1361" t="s">
        <v>596</v>
      </c>
      <c r="F1361" t="s">
        <v>117</v>
      </c>
      <c r="G1361" t="s">
        <v>212</v>
      </c>
      <c r="H1361" s="2">
        <v>5000</v>
      </c>
      <c r="I1361" s="2">
        <v>5000</v>
      </c>
      <c r="J1361" s="2">
        <v>5363.47</v>
      </c>
      <c r="K1361">
        <v>0</v>
      </c>
      <c r="L1361">
        <v>0</v>
      </c>
      <c r="M1361">
        <v>0</v>
      </c>
      <c r="N1361" s="2">
        <v>5363.47</v>
      </c>
      <c r="P1361" s="1">
        <v>45173</v>
      </c>
      <c r="Q1361" s="1">
        <v>45168</v>
      </c>
      <c r="R1361" s="1">
        <v>45910</v>
      </c>
      <c r="S1361" s="1">
        <v>45910</v>
      </c>
      <c r="W1361" t="s">
        <v>155</v>
      </c>
      <c r="X1361" t="s">
        <v>191</v>
      </c>
      <c r="Z1361" t="s">
        <v>160</v>
      </c>
      <c r="AA1361">
        <v>2</v>
      </c>
      <c r="AB1361" t="s">
        <v>161</v>
      </c>
      <c r="AC1361" t="s">
        <v>155</v>
      </c>
      <c r="AD1361" t="s">
        <v>162</v>
      </c>
      <c r="AE1361" t="s">
        <v>1276</v>
      </c>
      <c r="AF1361" t="s">
        <v>1277</v>
      </c>
      <c r="AG1361" t="s">
        <v>1278</v>
      </c>
    </row>
    <row r="1362" spans="1:34" x14ac:dyDescent="0.25">
      <c r="A1362">
        <v>17293</v>
      </c>
      <c r="B1362" t="s">
        <v>246</v>
      </c>
      <c r="C1362" t="s">
        <v>1</v>
      </c>
      <c r="D1362" t="s">
        <v>196</v>
      </c>
      <c r="E1362" t="s">
        <v>435</v>
      </c>
      <c r="F1362" t="s">
        <v>117</v>
      </c>
      <c r="G1362" t="s">
        <v>112</v>
      </c>
      <c r="H1362" s="2">
        <v>5000</v>
      </c>
      <c r="I1362" s="2">
        <v>5000</v>
      </c>
      <c r="J1362" s="2">
        <v>5363.47</v>
      </c>
      <c r="K1362">
        <v>0</v>
      </c>
      <c r="L1362">
        <v>0</v>
      </c>
      <c r="M1362">
        <v>0</v>
      </c>
      <c r="N1362" s="2">
        <v>5363.47</v>
      </c>
      <c r="P1362" s="1">
        <v>45154</v>
      </c>
      <c r="Q1362" s="1">
        <v>45145</v>
      </c>
      <c r="R1362" s="1">
        <v>45910</v>
      </c>
      <c r="S1362" s="1">
        <v>45910</v>
      </c>
      <c r="W1362" t="s">
        <v>155</v>
      </c>
      <c r="X1362" t="s">
        <v>191</v>
      </c>
      <c r="Z1362" t="s">
        <v>160</v>
      </c>
      <c r="AA1362">
        <v>2</v>
      </c>
      <c r="AB1362" t="s">
        <v>161</v>
      </c>
      <c r="AC1362" t="s">
        <v>155</v>
      </c>
      <c r="AD1362" t="s">
        <v>162</v>
      </c>
      <c r="AE1362" t="s">
        <v>1276</v>
      </c>
      <c r="AF1362" t="s">
        <v>1277</v>
      </c>
      <c r="AG1362" t="s">
        <v>1278</v>
      </c>
    </row>
    <row r="1363" spans="1:34" x14ac:dyDescent="0.25">
      <c r="A1363">
        <v>17249</v>
      </c>
      <c r="B1363" t="s">
        <v>246</v>
      </c>
      <c r="C1363" t="s">
        <v>252</v>
      </c>
      <c r="D1363" t="s">
        <v>258</v>
      </c>
      <c r="E1363" t="s">
        <v>422</v>
      </c>
      <c r="F1363" t="s">
        <v>117</v>
      </c>
      <c r="G1363" t="s">
        <v>212</v>
      </c>
      <c r="H1363" s="2">
        <v>1800</v>
      </c>
      <c r="I1363" s="2">
        <v>1800</v>
      </c>
      <c r="J1363" s="2">
        <v>1930.85</v>
      </c>
      <c r="K1363">
        <v>0</v>
      </c>
      <c r="L1363">
        <v>0</v>
      </c>
      <c r="M1363">
        <v>0</v>
      </c>
      <c r="N1363" s="2">
        <v>1930.85</v>
      </c>
      <c r="P1363" s="1">
        <v>45148</v>
      </c>
      <c r="Q1363" s="1">
        <v>45140</v>
      </c>
      <c r="R1363" s="1">
        <v>45910</v>
      </c>
      <c r="S1363" s="1">
        <v>45910</v>
      </c>
      <c r="W1363" t="s">
        <v>155</v>
      </c>
      <c r="X1363" t="s">
        <v>191</v>
      </c>
      <c r="Z1363" t="s">
        <v>160</v>
      </c>
      <c r="AA1363">
        <v>2</v>
      </c>
      <c r="AB1363" t="s">
        <v>161</v>
      </c>
      <c r="AC1363" t="s">
        <v>155</v>
      </c>
      <c r="AD1363" t="s">
        <v>162</v>
      </c>
      <c r="AE1363" t="s">
        <v>1276</v>
      </c>
      <c r="AF1363" t="s">
        <v>1277</v>
      </c>
      <c r="AG1363" t="s">
        <v>1278</v>
      </c>
    </row>
    <row r="1364" spans="1:34" x14ac:dyDescent="0.25">
      <c r="A1364">
        <v>16185</v>
      </c>
      <c r="B1364" t="s">
        <v>246</v>
      </c>
      <c r="C1364" t="s">
        <v>252</v>
      </c>
      <c r="D1364" t="s">
        <v>259</v>
      </c>
      <c r="E1364" t="s">
        <v>260</v>
      </c>
      <c r="F1364" t="s">
        <v>117</v>
      </c>
      <c r="G1364" t="s">
        <v>215</v>
      </c>
      <c r="H1364" s="2">
        <v>1290</v>
      </c>
      <c r="I1364" s="2">
        <v>1290</v>
      </c>
      <c r="J1364" s="2">
        <v>1403.91</v>
      </c>
      <c r="K1364">
        <v>0</v>
      </c>
      <c r="L1364">
        <v>0</v>
      </c>
      <c r="M1364">
        <v>0</v>
      </c>
      <c r="N1364" s="2">
        <v>1403.91</v>
      </c>
      <c r="P1364" s="1">
        <v>45063</v>
      </c>
      <c r="Q1364" s="1">
        <v>45054</v>
      </c>
      <c r="R1364" s="1">
        <v>45910</v>
      </c>
      <c r="S1364" s="1">
        <v>45910</v>
      </c>
      <c r="W1364" t="s">
        <v>155</v>
      </c>
      <c r="X1364" t="s">
        <v>191</v>
      </c>
      <c r="Z1364" t="s">
        <v>160</v>
      </c>
      <c r="AA1364">
        <v>2</v>
      </c>
      <c r="AB1364" t="s">
        <v>161</v>
      </c>
      <c r="AC1364" t="s">
        <v>155</v>
      </c>
      <c r="AD1364" t="s">
        <v>162</v>
      </c>
      <c r="AE1364" t="s">
        <v>1276</v>
      </c>
      <c r="AF1364" t="s">
        <v>1277</v>
      </c>
      <c r="AG1364" t="s">
        <v>1278</v>
      </c>
    </row>
    <row r="1365" spans="1:34" x14ac:dyDescent="0.25">
      <c r="A1365">
        <v>16615</v>
      </c>
      <c r="B1365" t="s">
        <v>246</v>
      </c>
      <c r="C1365" t="s">
        <v>1</v>
      </c>
      <c r="D1365" t="s">
        <v>201</v>
      </c>
      <c r="E1365" t="s">
        <v>290</v>
      </c>
      <c r="F1365" t="s">
        <v>117</v>
      </c>
      <c r="G1365" t="s">
        <v>219</v>
      </c>
      <c r="H1365" s="2">
        <v>1000</v>
      </c>
      <c r="I1365" s="2">
        <v>1000</v>
      </c>
      <c r="J1365" s="2">
        <v>1088.3</v>
      </c>
      <c r="K1365">
        <v>0</v>
      </c>
      <c r="L1365">
        <v>0</v>
      </c>
      <c r="M1365">
        <v>0</v>
      </c>
      <c r="N1365" s="2">
        <v>1088.3</v>
      </c>
      <c r="P1365" s="1">
        <v>45083</v>
      </c>
      <c r="Q1365" s="1">
        <v>45062</v>
      </c>
      <c r="R1365" s="1">
        <v>45910</v>
      </c>
      <c r="S1365" s="1">
        <v>45910</v>
      </c>
      <c r="W1365" t="s">
        <v>155</v>
      </c>
      <c r="X1365" t="s">
        <v>191</v>
      </c>
      <c r="Z1365" t="s">
        <v>160</v>
      </c>
      <c r="AA1365">
        <v>2</v>
      </c>
      <c r="AB1365" t="s">
        <v>161</v>
      </c>
      <c r="AC1365" t="s">
        <v>155</v>
      </c>
      <c r="AD1365" t="s">
        <v>162</v>
      </c>
      <c r="AE1365" t="s">
        <v>1276</v>
      </c>
      <c r="AF1365" t="s">
        <v>1277</v>
      </c>
      <c r="AG1365" t="s">
        <v>1278</v>
      </c>
    </row>
    <row r="1366" spans="1:34" x14ac:dyDescent="0.25">
      <c r="A1366">
        <v>16091</v>
      </c>
      <c r="B1366" t="s">
        <v>246</v>
      </c>
      <c r="C1366" t="s">
        <v>1</v>
      </c>
      <c r="D1366" t="s">
        <v>249</v>
      </c>
      <c r="E1366" t="s">
        <v>250</v>
      </c>
      <c r="F1366" t="s">
        <v>117</v>
      </c>
      <c r="G1366" t="s">
        <v>215</v>
      </c>
      <c r="H1366" s="2">
        <v>2400</v>
      </c>
      <c r="I1366" s="2">
        <v>2400</v>
      </c>
      <c r="J1366" s="2">
        <v>2611.92</v>
      </c>
      <c r="K1366">
        <v>0</v>
      </c>
      <c r="L1366">
        <v>0</v>
      </c>
      <c r="M1366">
        <v>0</v>
      </c>
      <c r="N1366" s="2">
        <v>2611.92</v>
      </c>
      <c r="P1366" s="1">
        <v>45056</v>
      </c>
      <c r="Q1366" s="1">
        <v>45052</v>
      </c>
      <c r="R1366" s="1">
        <v>45910</v>
      </c>
      <c r="S1366" s="1">
        <v>45910</v>
      </c>
      <c r="W1366" t="s">
        <v>155</v>
      </c>
      <c r="X1366" t="s">
        <v>191</v>
      </c>
      <c r="Z1366" t="s">
        <v>160</v>
      </c>
      <c r="AA1366">
        <v>2</v>
      </c>
      <c r="AB1366" t="s">
        <v>161</v>
      </c>
      <c r="AC1366" t="s">
        <v>155</v>
      </c>
      <c r="AD1366" t="s">
        <v>162</v>
      </c>
      <c r="AE1366" t="s">
        <v>1276</v>
      </c>
      <c r="AF1366" t="s">
        <v>1277</v>
      </c>
      <c r="AG1366" t="s">
        <v>1278</v>
      </c>
    </row>
    <row r="1367" spans="1:34" x14ac:dyDescent="0.25">
      <c r="A1367">
        <v>16254</v>
      </c>
      <c r="B1367" t="s">
        <v>246</v>
      </c>
      <c r="C1367" t="s">
        <v>1</v>
      </c>
      <c r="D1367" t="s">
        <v>199</v>
      </c>
      <c r="E1367" t="s">
        <v>292</v>
      </c>
      <c r="F1367" t="s">
        <v>117</v>
      </c>
      <c r="G1367" t="s">
        <v>219</v>
      </c>
      <c r="H1367" s="2">
        <v>3000</v>
      </c>
      <c r="I1367" s="2">
        <v>3000</v>
      </c>
      <c r="J1367" s="2">
        <v>3264.9</v>
      </c>
      <c r="K1367">
        <v>0</v>
      </c>
      <c r="L1367">
        <v>0</v>
      </c>
      <c r="M1367">
        <v>0</v>
      </c>
      <c r="N1367" s="2">
        <v>3264.9</v>
      </c>
      <c r="P1367" s="1">
        <v>45077</v>
      </c>
      <c r="Q1367" s="1">
        <v>45062</v>
      </c>
      <c r="R1367" s="1">
        <v>45915</v>
      </c>
      <c r="S1367" s="1">
        <v>45915</v>
      </c>
      <c r="W1367" t="s">
        <v>155</v>
      </c>
      <c r="X1367" t="s">
        <v>191</v>
      </c>
      <c r="Z1367" t="s">
        <v>160</v>
      </c>
      <c r="AA1367">
        <v>2</v>
      </c>
      <c r="AB1367" t="s">
        <v>161</v>
      </c>
      <c r="AC1367" t="s">
        <v>155</v>
      </c>
      <c r="AD1367" t="s">
        <v>162</v>
      </c>
      <c r="AE1367" t="s">
        <v>1276</v>
      </c>
      <c r="AF1367" t="s">
        <v>1277</v>
      </c>
      <c r="AG1367" t="s">
        <v>1278</v>
      </c>
    </row>
    <row r="1368" spans="1:34" x14ac:dyDescent="0.25">
      <c r="A1368">
        <v>29781</v>
      </c>
      <c r="B1368" t="s">
        <v>246</v>
      </c>
      <c r="C1368" t="s">
        <v>1</v>
      </c>
      <c r="D1368" t="s">
        <v>807</v>
      </c>
      <c r="E1368" t="s">
        <v>1327</v>
      </c>
      <c r="F1368" t="s">
        <v>117</v>
      </c>
      <c r="G1368" t="s">
        <v>98</v>
      </c>
      <c r="H1368" s="2">
        <v>4000</v>
      </c>
      <c r="I1368" s="2">
        <v>4000</v>
      </c>
      <c r="J1368" s="2">
        <v>4043.2</v>
      </c>
      <c r="K1368">
        <v>0</v>
      </c>
      <c r="L1368">
        <v>0</v>
      </c>
      <c r="M1368">
        <v>0</v>
      </c>
      <c r="N1368" s="2">
        <v>4043.2</v>
      </c>
      <c r="P1368" s="1">
        <v>45624</v>
      </c>
      <c r="Q1368" s="1">
        <v>45603</v>
      </c>
      <c r="R1368" s="1">
        <v>45915</v>
      </c>
      <c r="S1368" s="1">
        <v>45915</v>
      </c>
      <c r="W1368" t="s">
        <v>155</v>
      </c>
      <c r="X1368" t="s">
        <v>191</v>
      </c>
      <c r="Z1368" t="s">
        <v>160</v>
      </c>
      <c r="AA1368">
        <v>2</v>
      </c>
      <c r="AB1368" t="s">
        <v>1037</v>
      </c>
      <c r="AC1368" t="s">
        <v>155</v>
      </c>
      <c r="AD1368" t="s">
        <v>162</v>
      </c>
      <c r="AE1368" t="s">
        <v>1276</v>
      </c>
      <c r="AF1368" t="s">
        <v>1277</v>
      </c>
      <c r="AG1368" t="s">
        <v>1278</v>
      </c>
    </row>
    <row r="1369" spans="1:34" x14ac:dyDescent="0.25">
      <c r="A1369">
        <v>25025</v>
      </c>
      <c r="B1369" t="s">
        <v>246</v>
      </c>
      <c r="C1369" t="s">
        <v>1</v>
      </c>
      <c r="D1369" t="s">
        <v>790</v>
      </c>
      <c r="E1369" t="s">
        <v>1115</v>
      </c>
      <c r="F1369" t="s">
        <v>117</v>
      </c>
      <c r="G1369" t="s">
        <v>107</v>
      </c>
      <c r="H1369" s="2">
        <v>5000</v>
      </c>
      <c r="I1369" s="2">
        <v>5000</v>
      </c>
      <c r="J1369" s="2">
        <v>5264.6</v>
      </c>
      <c r="K1369">
        <v>0</v>
      </c>
      <c r="L1369">
        <v>0</v>
      </c>
      <c r="M1369">
        <v>0</v>
      </c>
      <c r="N1369" s="2">
        <v>5264.6</v>
      </c>
      <c r="P1369" s="1">
        <v>45435</v>
      </c>
      <c r="Q1369" s="1">
        <v>45423</v>
      </c>
      <c r="R1369" s="1">
        <v>45915</v>
      </c>
      <c r="S1369" s="1">
        <v>45915</v>
      </c>
      <c r="W1369" t="s">
        <v>155</v>
      </c>
      <c r="X1369" t="s">
        <v>191</v>
      </c>
      <c r="Z1369" t="s">
        <v>160</v>
      </c>
      <c r="AA1369">
        <v>2</v>
      </c>
      <c r="AB1369" t="s">
        <v>1037</v>
      </c>
      <c r="AC1369" t="s">
        <v>155</v>
      </c>
      <c r="AD1369" t="s">
        <v>162</v>
      </c>
      <c r="AE1369" t="s">
        <v>1276</v>
      </c>
      <c r="AF1369" t="s">
        <v>1277</v>
      </c>
      <c r="AG1369" t="s">
        <v>1278</v>
      </c>
    </row>
    <row r="1370" spans="1:34" x14ac:dyDescent="0.25">
      <c r="A1370">
        <v>25370</v>
      </c>
      <c r="B1370" t="s">
        <v>246</v>
      </c>
      <c r="C1370" t="s">
        <v>252</v>
      </c>
      <c r="D1370" t="s">
        <v>731</v>
      </c>
      <c r="E1370" t="s">
        <v>1152</v>
      </c>
      <c r="F1370" t="s">
        <v>117</v>
      </c>
      <c r="G1370" t="s">
        <v>106</v>
      </c>
      <c r="H1370" s="2">
        <v>800</v>
      </c>
      <c r="I1370" s="2">
        <v>800</v>
      </c>
      <c r="J1370" s="2">
        <v>838.01</v>
      </c>
      <c r="K1370">
        <v>0</v>
      </c>
      <c r="L1370">
        <v>0</v>
      </c>
      <c r="M1370">
        <v>0</v>
      </c>
      <c r="N1370" s="2">
        <v>838.01</v>
      </c>
      <c r="P1370" s="1">
        <v>45474</v>
      </c>
      <c r="Q1370" s="1">
        <v>45460</v>
      </c>
      <c r="R1370" s="1">
        <v>45920</v>
      </c>
      <c r="S1370" s="1">
        <v>45920</v>
      </c>
      <c r="W1370" t="s">
        <v>155</v>
      </c>
      <c r="X1370" t="s">
        <v>191</v>
      </c>
      <c r="Z1370" t="s">
        <v>160</v>
      </c>
      <c r="AA1370">
        <v>2</v>
      </c>
      <c r="AB1370" t="s">
        <v>1037</v>
      </c>
      <c r="AC1370" t="s">
        <v>155</v>
      </c>
      <c r="AD1370" t="s">
        <v>162</v>
      </c>
      <c r="AE1370" t="s">
        <v>1276</v>
      </c>
      <c r="AF1370" t="s">
        <v>1277</v>
      </c>
      <c r="AG1370" t="s">
        <v>1278</v>
      </c>
    </row>
    <row r="1371" spans="1:34" x14ac:dyDescent="0.25">
      <c r="A1371">
        <v>28926</v>
      </c>
      <c r="B1371" t="s">
        <v>246</v>
      </c>
      <c r="C1371" t="s">
        <v>1</v>
      </c>
      <c r="D1371" t="s">
        <v>803</v>
      </c>
      <c r="E1371" t="s">
        <v>1261</v>
      </c>
      <c r="F1371" t="s">
        <v>117</v>
      </c>
      <c r="G1371" t="s">
        <v>208</v>
      </c>
      <c r="H1371" s="2">
        <v>20000</v>
      </c>
      <c r="I1371" s="2">
        <v>20000</v>
      </c>
      <c r="J1371" s="2">
        <v>20475.79</v>
      </c>
      <c r="K1371">
        <v>0</v>
      </c>
      <c r="L1371">
        <v>0</v>
      </c>
      <c r="M1371">
        <v>0</v>
      </c>
      <c r="N1371" s="2">
        <v>20475.79</v>
      </c>
      <c r="O1371">
        <v>0</v>
      </c>
      <c r="P1371" s="1">
        <v>45555</v>
      </c>
      <c r="Q1371" s="1">
        <v>45554</v>
      </c>
      <c r="R1371" s="1">
        <v>45920</v>
      </c>
      <c r="S1371" s="1">
        <v>45920</v>
      </c>
      <c r="W1371" t="s">
        <v>155</v>
      </c>
      <c r="X1371" t="s">
        <v>191</v>
      </c>
      <c r="Z1371" t="s">
        <v>160</v>
      </c>
      <c r="AA1371">
        <v>2</v>
      </c>
      <c r="AB1371" t="s">
        <v>1037</v>
      </c>
      <c r="AC1371" t="s">
        <v>155</v>
      </c>
      <c r="AD1371" t="s">
        <v>162</v>
      </c>
      <c r="AE1371" t="s">
        <v>1276</v>
      </c>
      <c r="AF1371" t="s">
        <v>1277</v>
      </c>
      <c r="AG1371" t="s">
        <v>1278</v>
      </c>
      <c r="AH1371" t="s">
        <v>191</v>
      </c>
    </row>
    <row r="1372" spans="1:34" x14ac:dyDescent="0.25">
      <c r="A1372">
        <v>28933</v>
      </c>
      <c r="B1372" t="s">
        <v>246</v>
      </c>
      <c r="C1372" t="s">
        <v>1</v>
      </c>
      <c r="D1372" t="s">
        <v>803</v>
      </c>
      <c r="E1372" t="s">
        <v>1261</v>
      </c>
      <c r="F1372" t="s">
        <v>117</v>
      </c>
      <c r="G1372" t="s">
        <v>97</v>
      </c>
      <c r="H1372" s="2">
        <v>4000</v>
      </c>
      <c r="I1372" s="2">
        <v>4000</v>
      </c>
      <c r="J1372" s="2">
        <v>4095.16</v>
      </c>
      <c r="K1372">
        <v>0</v>
      </c>
      <c r="L1372">
        <v>0</v>
      </c>
      <c r="M1372">
        <v>0</v>
      </c>
      <c r="N1372" s="2">
        <v>4095.16</v>
      </c>
      <c r="P1372" s="1">
        <v>45555</v>
      </c>
      <c r="Q1372" s="1">
        <v>45554</v>
      </c>
      <c r="R1372" s="1">
        <v>45920</v>
      </c>
      <c r="S1372" s="1">
        <v>45920</v>
      </c>
      <c r="W1372" t="s">
        <v>155</v>
      </c>
      <c r="X1372" t="s">
        <v>191</v>
      </c>
      <c r="Z1372" t="s">
        <v>160</v>
      </c>
      <c r="AA1372">
        <v>2</v>
      </c>
      <c r="AB1372" t="s">
        <v>1037</v>
      </c>
      <c r="AC1372" t="s">
        <v>155</v>
      </c>
      <c r="AD1372" t="s">
        <v>162</v>
      </c>
      <c r="AE1372" t="s">
        <v>1276</v>
      </c>
      <c r="AF1372" t="s">
        <v>1277</v>
      </c>
      <c r="AG1372" t="s">
        <v>1278</v>
      </c>
    </row>
    <row r="1373" spans="1:34" x14ac:dyDescent="0.25">
      <c r="A1373">
        <v>25431</v>
      </c>
      <c r="B1373" t="s">
        <v>246</v>
      </c>
      <c r="C1373" t="s">
        <v>252</v>
      </c>
      <c r="D1373" t="s">
        <v>735</v>
      </c>
      <c r="E1373" t="s">
        <v>1151</v>
      </c>
      <c r="F1373" t="s">
        <v>117</v>
      </c>
      <c r="G1373" t="s">
        <v>106</v>
      </c>
      <c r="H1373" s="2">
        <v>800</v>
      </c>
      <c r="I1373" s="2">
        <v>800</v>
      </c>
      <c r="J1373" s="2">
        <v>838.01</v>
      </c>
      <c r="K1373">
        <v>0</v>
      </c>
      <c r="L1373">
        <v>0</v>
      </c>
      <c r="M1373">
        <v>0</v>
      </c>
      <c r="N1373" s="2">
        <v>838.01</v>
      </c>
      <c r="P1373" s="1">
        <v>45476</v>
      </c>
      <c r="Q1373" s="1">
        <v>45468</v>
      </c>
      <c r="R1373" s="1">
        <v>45920</v>
      </c>
      <c r="S1373" s="1">
        <v>45920</v>
      </c>
      <c r="W1373" t="s">
        <v>155</v>
      </c>
      <c r="X1373" t="s">
        <v>191</v>
      </c>
      <c r="Z1373" t="s">
        <v>160</v>
      </c>
      <c r="AA1373">
        <v>2</v>
      </c>
      <c r="AB1373" t="s">
        <v>1037</v>
      </c>
      <c r="AC1373" t="s">
        <v>155</v>
      </c>
      <c r="AD1373" t="s">
        <v>162</v>
      </c>
      <c r="AE1373" t="s">
        <v>1276</v>
      </c>
      <c r="AF1373" t="s">
        <v>1277</v>
      </c>
      <c r="AG1373" t="s">
        <v>1278</v>
      </c>
    </row>
    <row r="1374" spans="1:34" x14ac:dyDescent="0.25">
      <c r="A1374">
        <v>25471</v>
      </c>
      <c r="B1374" t="s">
        <v>246</v>
      </c>
      <c r="C1374" t="s">
        <v>1</v>
      </c>
      <c r="D1374" t="s">
        <v>839</v>
      </c>
      <c r="E1374" t="s">
        <v>1148</v>
      </c>
      <c r="F1374" t="s">
        <v>117</v>
      </c>
      <c r="G1374" t="s">
        <v>103</v>
      </c>
      <c r="H1374" s="2">
        <v>6600</v>
      </c>
      <c r="I1374" s="2">
        <v>6600</v>
      </c>
      <c r="J1374" s="2">
        <v>6913.62</v>
      </c>
      <c r="K1374">
        <v>0</v>
      </c>
      <c r="L1374">
        <v>0</v>
      </c>
      <c r="M1374">
        <v>0</v>
      </c>
      <c r="N1374" s="2">
        <v>6913.62</v>
      </c>
      <c r="P1374" s="1">
        <v>45476</v>
      </c>
      <c r="Q1374" s="1">
        <v>45469</v>
      </c>
      <c r="R1374" s="1">
        <v>45920</v>
      </c>
      <c r="S1374" s="1">
        <v>45920</v>
      </c>
      <c r="W1374" t="s">
        <v>155</v>
      </c>
      <c r="X1374" t="s">
        <v>191</v>
      </c>
      <c r="Z1374" t="s">
        <v>160</v>
      </c>
      <c r="AA1374">
        <v>2</v>
      </c>
      <c r="AB1374" t="s">
        <v>1037</v>
      </c>
      <c r="AC1374" t="s">
        <v>155</v>
      </c>
      <c r="AD1374" t="s">
        <v>162</v>
      </c>
      <c r="AE1374" t="s">
        <v>1276</v>
      </c>
      <c r="AF1374" t="s">
        <v>1277</v>
      </c>
      <c r="AG1374" t="s">
        <v>1278</v>
      </c>
    </row>
    <row r="1375" spans="1:34" x14ac:dyDescent="0.25">
      <c r="A1375">
        <v>18118</v>
      </c>
      <c r="B1375" t="s">
        <v>246</v>
      </c>
      <c r="C1375" t="s">
        <v>1</v>
      </c>
      <c r="D1375" t="s">
        <v>198</v>
      </c>
      <c r="E1375" t="s">
        <v>965</v>
      </c>
      <c r="F1375" t="s">
        <v>117</v>
      </c>
      <c r="G1375" t="s">
        <v>112</v>
      </c>
      <c r="H1375" s="2">
        <v>3000</v>
      </c>
      <c r="I1375" s="2">
        <v>3000</v>
      </c>
      <c r="J1375" s="2">
        <v>3214.84</v>
      </c>
      <c r="K1375">
        <v>0</v>
      </c>
      <c r="L1375">
        <v>0</v>
      </c>
      <c r="M1375">
        <v>0</v>
      </c>
      <c r="N1375" s="2">
        <v>3214.84</v>
      </c>
      <c r="P1375" s="1">
        <v>45190</v>
      </c>
      <c r="Q1375" s="1">
        <v>45172</v>
      </c>
      <c r="R1375" s="1">
        <v>45920</v>
      </c>
      <c r="S1375" s="1">
        <v>45920</v>
      </c>
      <c r="W1375" t="s">
        <v>155</v>
      </c>
      <c r="X1375" t="s">
        <v>191</v>
      </c>
      <c r="Z1375" t="s">
        <v>160</v>
      </c>
      <c r="AA1375">
        <v>2</v>
      </c>
      <c r="AB1375" t="s">
        <v>161</v>
      </c>
      <c r="AC1375" t="s">
        <v>155</v>
      </c>
      <c r="AD1375" t="s">
        <v>162</v>
      </c>
      <c r="AE1375" t="s">
        <v>1276</v>
      </c>
      <c r="AF1375" t="s">
        <v>1277</v>
      </c>
      <c r="AG1375" t="s">
        <v>1278</v>
      </c>
    </row>
    <row r="1376" spans="1:34" x14ac:dyDescent="0.25">
      <c r="A1376">
        <v>23637</v>
      </c>
      <c r="B1376" t="s">
        <v>246</v>
      </c>
      <c r="C1376" t="s">
        <v>252</v>
      </c>
      <c r="D1376" t="s">
        <v>724</v>
      </c>
      <c r="E1376" t="s">
        <v>953</v>
      </c>
      <c r="F1376" t="s">
        <v>117</v>
      </c>
      <c r="G1376" t="s">
        <v>105</v>
      </c>
      <c r="H1376" s="2">
        <v>9340</v>
      </c>
      <c r="I1376" s="2">
        <v>9340</v>
      </c>
      <c r="J1376" s="2">
        <v>9874.7199999999993</v>
      </c>
      <c r="K1376">
        <v>0</v>
      </c>
      <c r="L1376">
        <v>0</v>
      </c>
      <c r="M1376">
        <v>0</v>
      </c>
      <c r="N1376" s="2">
        <v>9874.7199999999993</v>
      </c>
      <c r="P1376" s="1">
        <v>45371</v>
      </c>
      <c r="Q1376" s="1">
        <v>45355</v>
      </c>
      <c r="R1376" s="1">
        <v>45920</v>
      </c>
      <c r="S1376" s="1">
        <v>45920</v>
      </c>
      <c r="W1376" t="s">
        <v>155</v>
      </c>
      <c r="X1376" t="s">
        <v>191</v>
      </c>
      <c r="Z1376" t="s">
        <v>160</v>
      </c>
      <c r="AA1376">
        <v>2</v>
      </c>
      <c r="AB1376" t="s">
        <v>161</v>
      </c>
      <c r="AC1376" t="s">
        <v>155</v>
      </c>
      <c r="AD1376" t="s">
        <v>162</v>
      </c>
      <c r="AE1376" t="s">
        <v>1276</v>
      </c>
      <c r="AF1376" t="s">
        <v>1277</v>
      </c>
      <c r="AG1376" t="s">
        <v>1278</v>
      </c>
    </row>
    <row r="1377" spans="1:34" x14ac:dyDescent="0.25">
      <c r="A1377">
        <v>23223</v>
      </c>
      <c r="B1377" t="s">
        <v>246</v>
      </c>
      <c r="C1377" t="s">
        <v>1</v>
      </c>
      <c r="D1377" t="s">
        <v>833</v>
      </c>
      <c r="E1377" t="s">
        <v>928</v>
      </c>
      <c r="F1377" t="s">
        <v>117</v>
      </c>
      <c r="G1377" t="s">
        <v>107</v>
      </c>
      <c r="H1377" s="2">
        <v>4000</v>
      </c>
      <c r="I1377" s="2">
        <v>4000</v>
      </c>
      <c r="J1377" s="2">
        <v>4240.42</v>
      </c>
      <c r="K1377">
        <v>0</v>
      </c>
      <c r="L1377">
        <v>0</v>
      </c>
      <c r="M1377">
        <v>0</v>
      </c>
      <c r="N1377" s="2">
        <v>4240.42</v>
      </c>
      <c r="P1377" s="1">
        <v>45345</v>
      </c>
      <c r="Q1377" s="1">
        <v>45337</v>
      </c>
      <c r="R1377" s="1">
        <v>45920</v>
      </c>
      <c r="S1377" s="1">
        <v>45920</v>
      </c>
      <c r="W1377" t="s">
        <v>155</v>
      </c>
      <c r="X1377" t="s">
        <v>191</v>
      </c>
      <c r="Z1377" t="s">
        <v>160</v>
      </c>
      <c r="AA1377">
        <v>2</v>
      </c>
      <c r="AB1377" t="s">
        <v>161</v>
      </c>
      <c r="AC1377" t="s">
        <v>155</v>
      </c>
      <c r="AD1377" t="s">
        <v>162</v>
      </c>
      <c r="AE1377" t="s">
        <v>1276</v>
      </c>
      <c r="AF1377" t="s">
        <v>1277</v>
      </c>
      <c r="AG1377" t="s">
        <v>1278</v>
      </c>
    </row>
    <row r="1378" spans="1:34" x14ac:dyDescent="0.25">
      <c r="A1378">
        <v>19445</v>
      </c>
      <c r="B1378" t="s">
        <v>246</v>
      </c>
      <c r="C1378" t="s">
        <v>252</v>
      </c>
      <c r="D1378" t="s">
        <v>262</v>
      </c>
      <c r="E1378" t="s">
        <v>613</v>
      </c>
      <c r="F1378" t="s">
        <v>117</v>
      </c>
      <c r="G1378" t="s">
        <v>209</v>
      </c>
      <c r="H1378" s="2">
        <v>4000</v>
      </c>
      <c r="I1378" s="2">
        <v>4000</v>
      </c>
      <c r="J1378" s="2">
        <v>4279.3500000000004</v>
      </c>
      <c r="K1378">
        <v>0</v>
      </c>
      <c r="L1378">
        <v>0</v>
      </c>
      <c r="M1378">
        <v>0</v>
      </c>
      <c r="N1378" s="2">
        <v>4279.3500000000004</v>
      </c>
      <c r="O1378">
        <v>0</v>
      </c>
      <c r="P1378" s="1">
        <v>45218</v>
      </c>
      <c r="Q1378" s="1">
        <v>45211</v>
      </c>
      <c r="R1378" s="1">
        <v>45920</v>
      </c>
      <c r="S1378" s="1">
        <v>45920</v>
      </c>
      <c r="W1378" t="s">
        <v>155</v>
      </c>
      <c r="X1378" t="s">
        <v>191</v>
      </c>
      <c r="Z1378" t="s">
        <v>160</v>
      </c>
      <c r="AA1378">
        <v>2</v>
      </c>
      <c r="AB1378" t="s">
        <v>161</v>
      </c>
      <c r="AC1378" t="s">
        <v>155</v>
      </c>
      <c r="AD1378" t="s">
        <v>162</v>
      </c>
      <c r="AE1378" t="s">
        <v>1276</v>
      </c>
      <c r="AF1378" t="s">
        <v>1277</v>
      </c>
      <c r="AG1378" t="s">
        <v>1278</v>
      </c>
      <c r="AH1378" t="s">
        <v>191</v>
      </c>
    </row>
    <row r="1379" spans="1:34" x14ac:dyDescent="0.25">
      <c r="A1379">
        <v>19537</v>
      </c>
      <c r="B1379" t="s">
        <v>246</v>
      </c>
      <c r="C1379" t="s">
        <v>252</v>
      </c>
      <c r="D1379" t="s">
        <v>272</v>
      </c>
      <c r="E1379" t="s">
        <v>668</v>
      </c>
      <c r="F1379" t="s">
        <v>117</v>
      </c>
      <c r="G1379" t="s">
        <v>212</v>
      </c>
      <c r="H1379" s="2">
        <v>3000</v>
      </c>
      <c r="I1379" s="2">
        <v>3000</v>
      </c>
      <c r="J1379" s="2">
        <v>3209.51</v>
      </c>
      <c r="K1379">
        <v>0</v>
      </c>
      <c r="L1379">
        <v>0</v>
      </c>
      <c r="M1379">
        <v>0</v>
      </c>
      <c r="N1379" s="2">
        <v>3209.51</v>
      </c>
      <c r="P1379" s="1">
        <v>45229</v>
      </c>
      <c r="Q1379" s="1">
        <v>45220</v>
      </c>
      <c r="R1379" s="1">
        <v>45920</v>
      </c>
      <c r="S1379" s="1">
        <v>45920</v>
      </c>
      <c r="W1379" t="s">
        <v>155</v>
      </c>
      <c r="X1379" t="s">
        <v>191</v>
      </c>
      <c r="Z1379" t="s">
        <v>160</v>
      </c>
      <c r="AA1379">
        <v>2</v>
      </c>
      <c r="AB1379" t="s">
        <v>161</v>
      </c>
      <c r="AC1379" t="s">
        <v>155</v>
      </c>
      <c r="AD1379" t="s">
        <v>162</v>
      </c>
      <c r="AE1379" t="s">
        <v>1276</v>
      </c>
      <c r="AF1379" t="s">
        <v>1277</v>
      </c>
      <c r="AG1379" t="s">
        <v>1278</v>
      </c>
    </row>
    <row r="1380" spans="1:34" x14ac:dyDescent="0.25">
      <c r="A1380">
        <v>19466</v>
      </c>
      <c r="B1380" t="s">
        <v>246</v>
      </c>
      <c r="C1380" t="s">
        <v>252</v>
      </c>
      <c r="D1380" t="s">
        <v>262</v>
      </c>
      <c r="E1380" t="s">
        <v>613</v>
      </c>
      <c r="F1380" t="s">
        <v>117</v>
      </c>
      <c r="G1380" t="s">
        <v>106</v>
      </c>
      <c r="H1380" s="2">
        <v>1000</v>
      </c>
      <c r="I1380" s="2">
        <v>1000</v>
      </c>
      <c r="J1380" s="2">
        <v>1069.8399999999999</v>
      </c>
      <c r="K1380">
        <v>0</v>
      </c>
      <c r="L1380">
        <v>0</v>
      </c>
      <c r="M1380">
        <v>0</v>
      </c>
      <c r="N1380" s="2">
        <v>1069.8399999999999</v>
      </c>
      <c r="P1380" s="1">
        <v>45218</v>
      </c>
      <c r="Q1380" s="1">
        <v>45211</v>
      </c>
      <c r="R1380" s="1">
        <v>45920</v>
      </c>
      <c r="S1380" s="1">
        <v>45920</v>
      </c>
      <c r="W1380" t="s">
        <v>155</v>
      </c>
      <c r="X1380" t="s">
        <v>191</v>
      </c>
      <c r="Z1380" t="s">
        <v>160</v>
      </c>
      <c r="AA1380">
        <v>2</v>
      </c>
      <c r="AB1380" t="s">
        <v>161</v>
      </c>
      <c r="AC1380" t="s">
        <v>155</v>
      </c>
      <c r="AD1380" t="s">
        <v>162</v>
      </c>
      <c r="AE1380" t="s">
        <v>1276</v>
      </c>
      <c r="AF1380" t="s">
        <v>1277</v>
      </c>
      <c r="AG1380" t="s">
        <v>1278</v>
      </c>
    </row>
    <row r="1381" spans="1:34" x14ac:dyDescent="0.25">
      <c r="A1381">
        <v>19283</v>
      </c>
      <c r="B1381" t="s">
        <v>246</v>
      </c>
      <c r="C1381" t="s">
        <v>1</v>
      </c>
      <c r="D1381" t="s">
        <v>285</v>
      </c>
      <c r="E1381" t="s">
        <v>615</v>
      </c>
      <c r="F1381" t="s">
        <v>117</v>
      </c>
      <c r="G1381" t="s">
        <v>211</v>
      </c>
      <c r="H1381" s="2">
        <v>15130</v>
      </c>
      <c r="I1381" s="2">
        <v>15130</v>
      </c>
      <c r="J1381" s="2">
        <v>16213.48</v>
      </c>
      <c r="K1381">
        <v>0</v>
      </c>
      <c r="L1381">
        <v>0</v>
      </c>
      <c r="M1381">
        <v>0</v>
      </c>
      <c r="N1381" s="2">
        <v>16213.48</v>
      </c>
      <c r="O1381">
        <v>0</v>
      </c>
      <c r="P1381" s="1">
        <v>45197</v>
      </c>
      <c r="Q1381" s="1">
        <v>45188</v>
      </c>
      <c r="R1381" s="1">
        <v>45925</v>
      </c>
      <c r="S1381" s="1">
        <v>45925</v>
      </c>
      <c r="W1381" t="s">
        <v>155</v>
      </c>
      <c r="X1381" t="s">
        <v>191</v>
      </c>
      <c r="Z1381" t="s">
        <v>160</v>
      </c>
      <c r="AA1381">
        <v>2</v>
      </c>
      <c r="AB1381" t="s">
        <v>161</v>
      </c>
      <c r="AC1381" t="s">
        <v>155</v>
      </c>
      <c r="AD1381" t="s">
        <v>162</v>
      </c>
      <c r="AE1381" t="s">
        <v>1276</v>
      </c>
      <c r="AF1381" t="s">
        <v>1277</v>
      </c>
      <c r="AG1381" t="s">
        <v>1278</v>
      </c>
      <c r="AH1381" t="s">
        <v>191</v>
      </c>
    </row>
    <row r="1382" spans="1:34" x14ac:dyDescent="0.25">
      <c r="A1382">
        <v>19257</v>
      </c>
      <c r="B1382" t="s">
        <v>246</v>
      </c>
      <c r="C1382" t="s">
        <v>1</v>
      </c>
      <c r="D1382" t="s">
        <v>285</v>
      </c>
      <c r="E1382" t="s">
        <v>615</v>
      </c>
      <c r="F1382" t="s">
        <v>117</v>
      </c>
      <c r="G1382" t="s">
        <v>112</v>
      </c>
      <c r="H1382" s="2">
        <v>4900</v>
      </c>
      <c r="I1382" s="2">
        <v>4900</v>
      </c>
      <c r="J1382" s="2">
        <v>5250.9</v>
      </c>
      <c r="K1382">
        <v>0</v>
      </c>
      <c r="L1382">
        <v>0</v>
      </c>
      <c r="M1382">
        <v>0</v>
      </c>
      <c r="N1382" s="2">
        <v>5250.9</v>
      </c>
      <c r="P1382" s="1">
        <v>45197</v>
      </c>
      <c r="Q1382" s="1">
        <v>45188</v>
      </c>
      <c r="R1382" s="1">
        <v>45925</v>
      </c>
      <c r="S1382" s="1">
        <v>45925</v>
      </c>
      <c r="W1382" t="s">
        <v>155</v>
      </c>
      <c r="X1382" t="s">
        <v>191</v>
      </c>
      <c r="Z1382" t="s">
        <v>160</v>
      </c>
      <c r="AA1382">
        <v>2</v>
      </c>
      <c r="AB1382" t="s">
        <v>161</v>
      </c>
      <c r="AC1382" t="s">
        <v>155</v>
      </c>
      <c r="AD1382" t="s">
        <v>162</v>
      </c>
      <c r="AE1382" t="s">
        <v>1276</v>
      </c>
      <c r="AF1382" t="s">
        <v>1277</v>
      </c>
      <c r="AG1382" t="s">
        <v>1278</v>
      </c>
    </row>
    <row r="1383" spans="1:34" x14ac:dyDescent="0.25">
      <c r="A1383">
        <v>22807</v>
      </c>
      <c r="B1383" t="s">
        <v>246</v>
      </c>
      <c r="C1383" t="s">
        <v>1</v>
      </c>
      <c r="D1383" t="s">
        <v>826</v>
      </c>
      <c r="E1383" t="s">
        <v>881</v>
      </c>
      <c r="F1383" t="s">
        <v>117</v>
      </c>
      <c r="G1383" t="s">
        <v>108</v>
      </c>
      <c r="H1383" s="2">
        <v>7000</v>
      </c>
      <c r="I1383" s="2">
        <v>7000</v>
      </c>
      <c r="J1383" s="2">
        <v>7443.48</v>
      </c>
      <c r="K1383">
        <v>0</v>
      </c>
      <c r="L1383">
        <v>0</v>
      </c>
      <c r="M1383">
        <v>0</v>
      </c>
      <c r="N1383" s="2">
        <v>7443.48</v>
      </c>
      <c r="P1383" s="1">
        <v>45323</v>
      </c>
      <c r="Q1383" s="1">
        <v>45314</v>
      </c>
      <c r="R1383" s="1">
        <v>45925</v>
      </c>
      <c r="S1383" s="1">
        <v>45925</v>
      </c>
      <c r="W1383" t="s">
        <v>155</v>
      </c>
      <c r="X1383" t="s">
        <v>191</v>
      </c>
      <c r="Z1383" t="s">
        <v>160</v>
      </c>
      <c r="AA1383">
        <v>2</v>
      </c>
      <c r="AB1383" t="s">
        <v>161</v>
      </c>
      <c r="AC1383" t="s">
        <v>155</v>
      </c>
      <c r="AD1383" t="s">
        <v>162</v>
      </c>
      <c r="AE1383" t="s">
        <v>1276</v>
      </c>
      <c r="AF1383" t="s">
        <v>1277</v>
      </c>
      <c r="AG1383" t="s">
        <v>1278</v>
      </c>
    </row>
    <row r="1384" spans="1:34" x14ac:dyDescent="0.25">
      <c r="A1384">
        <v>21857</v>
      </c>
      <c r="B1384" t="s">
        <v>246</v>
      </c>
      <c r="C1384" t="s">
        <v>1</v>
      </c>
      <c r="D1384" t="s">
        <v>296</v>
      </c>
      <c r="E1384" t="s">
        <v>690</v>
      </c>
      <c r="F1384" t="s">
        <v>117</v>
      </c>
      <c r="G1384" t="s">
        <v>102</v>
      </c>
      <c r="H1384" s="2">
        <v>5500</v>
      </c>
      <c r="I1384" s="2">
        <v>5500</v>
      </c>
      <c r="J1384" s="2">
        <v>5864.03</v>
      </c>
      <c r="K1384">
        <v>0</v>
      </c>
      <c r="L1384">
        <v>0</v>
      </c>
      <c r="M1384">
        <v>0</v>
      </c>
      <c r="N1384" s="2">
        <v>5864.03</v>
      </c>
      <c r="P1384" s="1">
        <v>45259</v>
      </c>
      <c r="Q1384" s="1">
        <v>45240</v>
      </c>
      <c r="R1384" s="1">
        <v>45925</v>
      </c>
      <c r="S1384" s="1">
        <v>45925</v>
      </c>
      <c r="W1384" t="s">
        <v>155</v>
      </c>
      <c r="X1384" t="s">
        <v>191</v>
      </c>
      <c r="Z1384" t="s">
        <v>160</v>
      </c>
      <c r="AA1384">
        <v>2</v>
      </c>
      <c r="AB1384" t="s">
        <v>161</v>
      </c>
      <c r="AC1384" t="s">
        <v>155</v>
      </c>
      <c r="AD1384" t="s">
        <v>162</v>
      </c>
      <c r="AE1384" t="s">
        <v>1276</v>
      </c>
      <c r="AF1384" t="s">
        <v>1277</v>
      </c>
      <c r="AG1384" t="s">
        <v>1278</v>
      </c>
    </row>
    <row r="1385" spans="1:34" x14ac:dyDescent="0.25">
      <c r="A1385">
        <v>29575</v>
      </c>
      <c r="B1385" t="s">
        <v>246</v>
      </c>
      <c r="C1385" t="s">
        <v>1</v>
      </c>
      <c r="D1385" t="s">
        <v>801</v>
      </c>
      <c r="E1385" t="s">
        <v>1280</v>
      </c>
      <c r="F1385" t="s">
        <v>117</v>
      </c>
      <c r="G1385" t="s">
        <v>99</v>
      </c>
      <c r="H1385" s="2">
        <v>400</v>
      </c>
      <c r="I1385" s="2">
        <v>400</v>
      </c>
      <c r="J1385" s="2">
        <v>406.68</v>
      </c>
      <c r="K1385">
        <v>0</v>
      </c>
      <c r="L1385">
        <v>0</v>
      </c>
      <c r="M1385">
        <v>0</v>
      </c>
      <c r="N1385" s="2">
        <v>406.68</v>
      </c>
      <c r="P1385" s="1">
        <v>45595</v>
      </c>
      <c r="Q1385" s="1">
        <v>45587</v>
      </c>
      <c r="R1385" s="1">
        <v>45925</v>
      </c>
      <c r="S1385" s="1">
        <v>45925</v>
      </c>
      <c r="W1385" t="s">
        <v>155</v>
      </c>
      <c r="X1385" t="s">
        <v>191</v>
      </c>
      <c r="Z1385" t="s">
        <v>160</v>
      </c>
      <c r="AA1385">
        <v>2</v>
      </c>
      <c r="AB1385" t="s">
        <v>1037</v>
      </c>
      <c r="AC1385" t="s">
        <v>155</v>
      </c>
      <c r="AD1385" t="s">
        <v>162</v>
      </c>
      <c r="AE1385" t="s">
        <v>1276</v>
      </c>
      <c r="AF1385" t="s">
        <v>1277</v>
      </c>
      <c r="AG1385" t="s">
        <v>1278</v>
      </c>
    </row>
    <row r="1386" spans="1:34" x14ac:dyDescent="0.25">
      <c r="A1386">
        <v>24591</v>
      </c>
      <c r="B1386" t="s">
        <v>246</v>
      </c>
      <c r="C1386" t="s">
        <v>252</v>
      </c>
      <c r="D1386" t="s">
        <v>730</v>
      </c>
      <c r="E1386" t="s">
        <v>1035</v>
      </c>
      <c r="F1386" t="s">
        <v>117</v>
      </c>
      <c r="G1386" t="s">
        <v>105</v>
      </c>
      <c r="H1386" s="2">
        <v>2500</v>
      </c>
      <c r="I1386" s="2">
        <v>2500</v>
      </c>
      <c r="J1386" s="2">
        <v>2639.66</v>
      </c>
      <c r="K1386">
        <v>0</v>
      </c>
      <c r="L1386">
        <v>0</v>
      </c>
      <c r="M1386">
        <v>0</v>
      </c>
      <c r="N1386" s="2">
        <v>2639.66</v>
      </c>
      <c r="P1386" s="1">
        <v>45406</v>
      </c>
      <c r="Q1386" s="1">
        <v>45401</v>
      </c>
      <c r="R1386" s="1">
        <v>45925</v>
      </c>
      <c r="S1386" s="1">
        <v>45925</v>
      </c>
      <c r="W1386" t="s">
        <v>155</v>
      </c>
      <c r="X1386" t="s">
        <v>191</v>
      </c>
      <c r="Z1386" t="s">
        <v>160</v>
      </c>
      <c r="AA1386">
        <v>2</v>
      </c>
      <c r="AB1386" t="s">
        <v>1037</v>
      </c>
      <c r="AC1386" t="s">
        <v>155</v>
      </c>
      <c r="AD1386" t="s">
        <v>162</v>
      </c>
      <c r="AE1386" t="s">
        <v>1276</v>
      </c>
      <c r="AF1386" t="s">
        <v>1277</v>
      </c>
      <c r="AG1386" t="s">
        <v>1278</v>
      </c>
    </row>
    <row r="1387" spans="1:34" x14ac:dyDescent="0.25">
      <c r="A1387">
        <v>30337</v>
      </c>
      <c r="B1387" t="s">
        <v>246</v>
      </c>
      <c r="C1387" t="s">
        <v>1</v>
      </c>
      <c r="D1387" t="s">
        <v>827</v>
      </c>
      <c r="E1387" t="s">
        <v>1341</v>
      </c>
      <c r="F1387" t="s">
        <v>117</v>
      </c>
      <c r="G1387" t="s">
        <v>96</v>
      </c>
      <c r="H1387" s="2">
        <v>1160</v>
      </c>
      <c r="I1387" s="2">
        <v>1160</v>
      </c>
      <c r="J1387" s="2">
        <v>1172.53</v>
      </c>
      <c r="K1387">
        <v>0</v>
      </c>
      <c r="L1387">
        <v>0</v>
      </c>
      <c r="M1387">
        <v>0</v>
      </c>
      <c r="N1387" s="2">
        <v>1172.53</v>
      </c>
      <c r="P1387" s="1">
        <v>45628</v>
      </c>
      <c r="Q1387" s="1">
        <v>45617</v>
      </c>
      <c r="R1387" s="1">
        <v>45925</v>
      </c>
      <c r="S1387" s="1">
        <v>45925</v>
      </c>
      <c r="W1387" t="s">
        <v>155</v>
      </c>
      <c r="X1387" t="s">
        <v>191</v>
      </c>
      <c r="Z1387" t="s">
        <v>160</v>
      </c>
      <c r="AA1387">
        <v>2</v>
      </c>
      <c r="AB1387" t="s">
        <v>1037</v>
      </c>
      <c r="AC1387" t="s">
        <v>155</v>
      </c>
      <c r="AD1387" t="s">
        <v>162</v>
      </c>
      <c r="AE1387" t="s">
        <v>1276</v>
      </c>
      <c r="AF1387" t="s">
        <v>1277</v>
      </c>
      <c r="AG1387" t="s">
        <v>1278</v>
      </c>
    </row>
    <row r="1388" spans="1:34" x14ac:dyDescent="0.25">
      <c r="A1388">
        <v>27518</v>
      </c>
      <c r="B1388" t="s">
        <v>246</v>
      </c>
      <c r="C1388" t="s">
        <v>1</v>
      </c>
      <c r="D1388" t="s">
        <v>789</v>
      </c>
      <c r="E1388" t="s">
        <v>1210</v>
      </c>
      <c r="F1388" t="s">
        <v>117</v>
      </c>
      <c r="G1388" t="s">
        <v>99</v>
      </c>
      <c r="H1388" s="2">
        <v>7840</v>
      </c>
      <c r="I1388" s="2">
        <v>7840</v>
      </c>
      <c r="J1388" s="2">
        <v>8084.54</v>
      </c>
      <c r="K1388">
        <v>0</v>
      </c>
      <c r="L1388">
        <v>0</v>
      </c>
      <c r="M1388">
        <v>0</v>
      </c>
      <c r="N1388" s="2">
        <v>8084.54</v>
      </c>
      <c r="P1388" s="1">
        <v>45541</v>
      </c>
      <c r="Q1388" s="1">
        <v>45533</v>
      </c>
      <c r="R1388" s="1">
        <v>45928</v>
      </c>
      <c r="S1388" s="1">
        <v>45928</v>
      </c>
      <c r="W1388" t="s">
        <v>155</v>
      </c>
      <c r="X1388" t="s">
        <v>191</v>
      </c>
      <c r="Z1388" t="s">
        <v>160</v>
      </c>
      <c r="AA1388">
        <v>2</v>
      </c>
      <c r="AB1388" t="s">
        <v>1037</v>
      </c>
      <c r="AC1388" t="s">
        <v>155</v>
      </c>
      <c r="AD1388" t="s">
        <v>162</v>
      </c>
      <c r="AE1388" t="s">
        <v>1276</v>
      </c>
      <c r="AF1388" t="s">
        <v>1277</v>
      </c>
      <c r="AG1388" t="s">
        <v>1278</v>
      </c>
    </row>
    <row r="1389" spans="1:34" x14ac:dyDescent="0.25">
      <c r="A1389">
        <v>26165</v>
      </c>
      <c r="B1389" t="s">
        <v>246</v>
      </c>
      <c r="C1389" t="s">
        <v>1</v>
      </c>
      <c r="D1389" t="s">
        <v>755</v>
      </c>
      <c r="E1389" t="s">
        <v>1211</v>
      </c>
      <c r="F1389" t="s">
        <v>117</v>
      </c>
      <c r="G1389" t="s">
        <v>101</v>
      </c>
      <c r="H1389">
        <v>9000</v>
      </c>
      <c r="I1389">
        <v>9000</v>
      </c>
      <c r="J1389">
        <v>9280.7199999999993</v>
      </c>
      <c r="K1389">
        <v>0</v>
      </c>
      <c r="L1389">
        <v>0</v>
      </c>
      <c r="M1389">
        <v>0</v>
      </c>
      <c r="N1389">
        <v>9280.7199999999993</v>
      </c>
      <c r="P1389" s="1">
        <v>45537</v>
      </c>
      <c r="Q1389" s="1">
        <v>45531</v>
      </c>
      <c r="R1389" s="1">
        <v>45930</v>
      </c>
      <c r="S1389" s="1">
        <v>45930</v>
      </c>
      <c r="W1389" t="s">
        <v>155</v>
      </c>
      <c r="X1389" t="s">
        <v>191</v>
      </c>
      <c r="Z1389" t="s">
        <v>160</v>
      </c>
      <c r="AA1389">
        <v>2</v>
      </c>
      <c r="AB1389" t="s">
        <v>1037</v>
      </c>
      <c r="AC1389" t="s">
        <v>155</v>
      </c>
      <c r="AD1389" t="s">
        <v>162</v>
      </c>
      <c r="AE1389" t="s">
        <v>1276</v>
      </c>
      <c r="AF1389" t="s">
        <v>1277</v>
      </c>
      <c r="AG1389" t="s">
        <v>1278</v>
      </c>
    </row>
    <row r="1390" spans="1:34" x14ac:dyDescent="0.25">
      <c r="A1390">
        <v>30892</v>
      </c>
      <c r="B1390" t="s">
        <v>246</v>
      </c>
      <c r="C1390" t="s">
        <v>1</v>
      </c>
      <c r="D1390" t="s">
        <v>789</v>
      </c>
      <c r="E1390" t="s">
        <v>1210</v>
      </c>
      <c r="F1390" t="s">
        <v>117</v>
      </c>
      <c r="G1390" t="s">
        <v>1384</v>
      </c>
      <c r="H1390" s="2">
        <v>7338.31</v>
      </c>
      <c r="I1390" s="2">
        <v>7338.31</v>
      </c>
      <c r="J1390" s="2">
        <v>7367.4</v>
      </c>
      <c r="K1390">
        <v>0</v>
      </c>
      <c r="L1390">
        <v>0</v>
      </c>
      <c r="M1390">
        <v>0</v>
      </c>
      <c r="N1390" s="2">
        <v>7367.4</v>
      </c>
      <c r="O1390">
        <v>0</v>
      </c>
      <c r="P1390" s="1">
        <v>45644</v>
      </c>
      <c r="Q1390" s="1">
        <v>45639</v>
      </c>
      <c r="R1390" s="1">
        <v>45930</v>
      </c>
      <c r="S1390" s="1">
        <v>45930</v>
      </c>
      <c r="W1390" t="s">
        <v>155</v>
      </c>
      <c r="X1390" t="s">
        <v>191</v>
      </c>
      <c r="Z1390" t="s">
        <v>160</v>
      </c>
      <c r="AA1390">
        <v>2</v>
      </c>
      <c r="AB1390" t="s">
        <v>1037</v>
      </c>
      <c r="AC1390" t="s">
        <v>155</v>
      </c>
      <c r="AD1390" t="s">
        <v>162</v>
      </c>
      <c r="AE1390" t="s">
        <v>1276</v>
      </c>
      <c r="AF1390" t="s">
        <v>1277</v>
      </c>
      <c r="AG1390" t="s">
        <v>1278</v>
      </c>
    </row>
    <row r="1391" spans="1:34" x14ac:dyDescent="0.25">
      <c r="A1391">
        <v>27741</v>
      </c>
      <c r="B1391" t="s">
        <v>246</v>
      </c>
      <c r="C1391" t="s">
        <v>1</v>
      </c>
      <c r="D1391" t="s">
        <v>814</v>
      </c>
      <c r="E1391" t="s">
        <v>1208</v>
      </c>
      <c r="F1391" t="s">
        <v>117</v>
      </c>
      <c r="G1391" t="s">
        <v>104</v>
      </c>
      <c r="H1391" s="2">
        <v>5000</v>
      </c>
      <c r="I1391" s="2">
        <v>5000</v>
      </c>
      <c r="J1391" s="2">
        <v>5155.96</v>
      </c>
      <c r="K1391">
        <v>0</v>
      </c>
      <c r="L1391">
        <v>0</v>
      </c>
      <c r="M1391">
        <v>0</v>
      </c>
      <c r="N1391" s="2">
        <v>5155.96</v>
      </c>
      <c r="P1391" s="1">
        <v>45541</v>
      </c>
      <c r="Q1391" s="1">
        <v>45535</v>
      </c>
      <c r="R1391" s="1">
        <v>45930</v>
      </c>
      <c r="S1391" s="1">
        <v>45930</v>
      </c>
      <c r="W1391" t="s">
        <v>155</v>
      </c>
      <c r="X1391" t="s">
        <v>191</v>
      </c>
      <c r="Z1391" t="s">
        <v>160</v>
      </c>
      <c r="AA1391">
        <v>2</v>
      </c>
      <c r="AB1391" t="s">
        <v>1037</v>
      </c>
      <c r="AC1391" t="s">
        <v>155</v>
      </c>
      <c r="AD1391" t="s">
        <v>162</v>
      </c>
      <c r="AE1391" t="s">
        <v>1276</v>
      </c>
      <c r="AF1391" t="s">
        <v>1277</v>
      </c>
      <c r="AG1391" t="s">
        <v>1278</v>
      </c>
    </row>
    <row r="1392" spans="1:34" x14ac:dyDescent="0.25">
      <c r="A1392">
        <v>25394</v>
      </c>
      <c r="B1392" t="s">
        <v>246</v>
      </c>
      <c r="C1392" t="s">
        <v>1</v>
      </c>
      <c r="D1392" t="s">
        <v>200</v>
      </c>
      <c r="E1392" t="s">
        <v>1150</v>
      </c>
      <c r="F1392" t="s">
        <v>117</v>
      </c>
      <c r="G1392" t="s">
        <v>105</v>
      </c>
      <c r="H1392" s="2">
        <v>5000</v>
      </c>
      <c r="I1392" s="2">
        <v>5000</v>
      </c>
      <c r="J1392" s="2">
        <v>5237.59</v>
      </c>
      <c r="K1392">
        <v>0</v>
      </c>
      <c r="L1392">
        <v>0</v>
      </c>
      <c r="M1392">
        <v>0</v>
      </c>
      <c r="N1392" s="2">
        <v>5237.59</v>
      </c>
      <c r="P1392" s="1">
        <v>45470</v>
      </c>
      <c r="Q1392" s="1">
        <v>45461</v>
      </c>
      <c r="R1392" s="1">
        <v>45930</v>
      </c>
      <c r="S1392" s="1">
        <v>45930</v>
      </c>
      <c r="W1392" t="s">
        <v>155</v>
      </c>
      <c r="X1392" t="s">
        <v>191</v>
      </c>
      <c r="Z1392" t="s">
        <v>160</v>
      </c>
      <c r="AA1392">
        <v>2</v>
      </c>
      <c r="AB1392" t="s">
        <v>1037</v>
      </c>
      <c r="AC1392" t="s">
        <v>155</v>
      </c>
      <c r="AD1392" t="s">
        <v>162</v>
      </c>
      <c r="AE1392" t="s">
        <v>1276</v>
      </c>
      <c r="AF1392" t="s">
        <v>1277</v>
      </c>
      <c r="AG1392" t="s">
        <v>1278</v>
      </c>
    </row>
    <row r="1393" spans="1:34" x14ac:dyDescent="0.25">
      <c r="A1393">
        <v>30489</v>
      </c>
      <c r="B1393" t="s">
        <v>246</v>
      </c>
      <c r="C1393" t="s">
        <v>1</v>
      </c>
      <c r="D1393" t="s">
        <v>715</v>
      </c>
      <c r="E1393" t="s">
        <v>1206</v>
      </c>
      <c r="F1393" t="s">
        <v>117</v>
      </c>
      <c r="G1393" t="s">
        <v>1384</v>
      </c>
      <c r="H1393" s="2">
        <v>6562.5</v>
      </c>
      <c r="I1393" s="2">
        <v>6562.5</v>
      </c>
      <c r="J1393" s="2">
        <v>6588.51</v>
      </c>
      <c r="K1393">
        <v>0</v>
      </c>
      <c r="L1393">
        <v>0</v>
      </c>
      <c r="M1393">
        <v>0</v>
      </c>
      <c r="N1393" s="2">
        <v>6588.51</v>
      </c>
      <c r="O1393">
        <v>0</v>
      </c>
      <c r="P1393" s="1">
        <v>45637</v>
      </c>
      <c r="Q1393" s="1">
        <v>45637</v>
      </c>
      <c r="R1393" s="1">
        <v>45930</v>
      </c>
      <c r="S1393" s="1">
        <v>45930</v>
      </c>
      <c r="W1393" t="s">
        <v>155</v>
      </c>
      <c r="X1393" t="s">
        <v>191</v>
      </c>
      <c r="Z1393" t="s">
        <v>160</v>
      </c>
      <c r="AA1393">
        <v>2</v>
      </c>
      <c r="AB1393" t="s">
        <v>1037</v>
      </c>
      <c r="AC1393" t="s">
        <v>155</v>
      </c>
      <c r="AD1393" t="s">
        <v>162</v>
      </c>
      <c r="AE1393" t="s">
        <v>1276</v>
      </c>
      <c r="AF1393" t="s">
        <v>1277</v>
      </c>
      <c r="AG1393" t="s">
        <v>1278</v>
      </c>
    </row>
    <row r="1394" spans="1:34" x14ac:dyDescent="0.25">
      <c r="A1394">
        <v>25794</v>
      </c>
      <c r="B1394" t="s">
        <v>246</v>
      </c>
      <c r="C1394" t="s">
        <v>1</v>
      </c>
      <c r="D1394" t="s">
        <v>753</v>
      </c>
      <c r="E1394" t="s">
        <v>1201</v>
      </c>
      <c r="F1394" t="s">
        <v>117</v>
      </c>
      <c r="G1394" t="s">
        <v>102</v>
      </c>
      <c r="H1394" s="2">
        <v>3000</v>
      </c>
      <c r="I1394" s="2">
        <v>3000</v>
      </c>
      <c r="J1394" s="2">
        <v>3115.69</v>
      </c>
      <c r="K1394">
        <v>0</v>
      </c>
      <c r="L1394">
        <v>0</v>
      </c>
      <c r="M1394">
        <v>0</v>
      </c>
      <c r="N1394" s="2">
        <v>3115.69</v>
      </c>
      <c r="P1394" s="1">
        <v>45510</v>
      </c>
      <c r="Q1394" s="1">
        <v>45504</v>
      </c>
      <c r="R1394" s="1">
        <v>45930</v>
      </c>
      <c r="S1394" s="1">
        <v>45930</v>
      </c>
      <c r="W1394" t="s">
        <v>155</v>
      </c>
      <c r="X1394" t="s">
        <v>191</v>
      </c>
      <c r="Z1394" t="s">
        <v>160</v>
      </c>
      <c r="AA1394">
        <v>2</v>
      </c>
      <c r="AB1394" t="s">
        <v>1037</v>
      </c>
      <c r="AC1394" t="s">
        <v>155</v>
      </c>
      <c r="AD1394" t="s">
        <v>162</v>
      </c>
      <c r="AE1394" t="s">
        <v>1276</v>
      </c>
      <c r="AF1394" t="s">
        <v>1277</v>
      </c>
      <c r="AG1394" t="s">
        <v>1278</v>
      </c>
    </row>
    <row r="1395" spans="1:34" x14ac:dyDescent="0.25">
      <c r="A1395">
        <v>25988</v>
      </c>
      <c r="B1395" t="s">
        <v>246</v>
      </c>
      <c r="C1395" t="s">
        <v>1</v>
      </c>
      <c r="D1395" t="s">
        <v>715</v>
      </c>
      <c r="E1395" t="s">
        <v>1206</v>
      </c>
      <c r="F1395" t="s">
        <v>117</v>
      </c>
      <c r="G1395" t="s">
        <v>101</v>
      </c>
      <c r="H1395" s="2">
        <v>7000</v>
      </c>
      <c r="I1395" s="2">
        <v>7000</v>
      </c>
      <c r="J1395" s="2">
        <v>7218.34</v>
      </c>
      <c r="K1395">
        <v>0</v>
      </c>
      <c r="L1395">
        <v>0</v>
      </c>
      <c r="M1395">
        <v>0</v>
      </c>
      <c r="N1395" s="2">
        <v>7218.34</v>
      </c>
      <c r="P1395" s="1">
        <v>45537</v>
      </c>
      <c r="Q1395" s="1">
        <v>45522</v>
      </c>
      <c r="R1395" s="1">
        <v>45930</v>
      </c>
      <c r="S1395" s="1">
        <v>45930</v>
      </c>
      <c r="W1395" t="s">
        <v>155</v>
      </c>
      <c r="X1395" t="s">
        <v>191</v>
      </c>
      <c r="Z1395" t="s">
        <v>160</v>
      </c>
      <c r="AA1395">
        <v>2</v>
      </c>
      <c r="AB1395" t="s">
        <v>1037</v>
      </c>
      <c r="AC1395" t="s">
        <v>155</v>
      </c>
      <c r="AD1395" t="s">
        <v>162</v>
      </c>
      <c r="AE1395" t="s">
        <v>1276</v>
      </c>
      <c r="AF1395" t="s">
        <v>1277</v>
      </c>
      <c r="AG1395" t="s">
        <v>1278</v>
      </c>
    </row>
    <row r="1396" spans="1:34" x14ac:dyDescent="0.25">
      <c r="A1396">
        <v>24660</v>
      </c>
      <c r="B1396" t="s">
        <v>246</v>
      </c>
      <c r="C1396" t="s">
        <v>1</v>
      </c>
      <c r="D1396" t="s">
        <v>830</v>
      </c>
      <c r="E1396" t="s">
        <v>1029</v>
      </c>
      <c r="F1396" t="s">
        <v>117</v>
      </c>
      <c r="G1396" t="s">
        <v>108</v>
      </c>
      <c r="H1396" s="2">
        <v>1000</v>
      </c>
      <c r="I1396" s="2">
        <v>1000</v>
      </c>
      <c r="J1396" s="2">
        <v>1055.8599999999999</v>
      </c>
      <c r="K1396">
        <v>0</v>
      </c>
      <c r="L1396">
        <v>0</v>
      </c>
      <c r="M1396">
        <v>0</v>
      </c>
      <c r="N1396" s="2">
        <v>1055.8599999999999</v>
      </c>
      <c r="P1396" s="1">
        <v>45412</v>
      </c>
      <c r="Q1396" s="1">
        <v>45404</v>
      </c>
      <c r="R1396" s="1">
        <v>45930</v>
      </c>
      <c r="S1396" s="1">
        <v>45930</v>
      </c>
      <c r="W1396" t="s">
        <v>155</v>
      </c>
      <c r="X1396" t="s">
        <v>191</v>
      </c>
      <c r="Z1396" t="s">
        <v>160</v>
      </c>
      <c r="AA1396">
        <v>2</v>
      </c>
      <c r="AB1396" t="s">
        <v>1037</v>
      </c>
      <c r="AC1396" t="s">
        <v>155</v>
      </c>
      <c r="AD1396" t="s">
        <v>162</v>
      </c>
      <c r="AE1396" t="s">
        <v>1276</v>
      </c>
      <c r="AF1396" t="s">
        <v>1277</v>
      </c>
      <c r="AG1396" t="s">
        <v>1278</v>
      </c>
    </row>
    <row r="1397" spans="1:34" x14ac:dyDescent="0.25">
      <c r="A1397">
        <v>24684</v>
      </c>
      <c r="B1397" t="s">
        <v>246</v>
      </c>
      <c r="C1397" t="s">
        <v>1</v>
      </c>
      <c r="D1397" t="s">
        <v>804</v>
      </c>
      <c r="E1397" t="s">
        <v>1030</v>
      </c>
      <c r="F1397" t="s">
        <v>117</v>
      </c>
      <c r="G1397" t="s">
        <v>108</v>
      </c>
      <c r="H1397" s="2">
        <v>1000</v>
      </c>
      <c r="I1397" s="2">
        <v>1000</v>
      </c>
      <c r="J1397" s="2">
        <v>1055.8599999999999</v>
      </c>
      <c r="K1397">
        <v>0</v>
      </c>
      <c r="L1397">
        <v>0</v>
      </c>
      <c r="M1397">
        <v>0</v>
      </c>
      <c r="N1397" s="2">
        <v>1055.8599999999999</v>
      </c>
      <c r="P1397" s="1">
        <v>45408</v>
      </c>
      <c r="Q1397" s="1">
        <v>45404</v>
      </c>
      <c r="R1397" s="1">
        <v>45930</v>
      </c>
      <c r="S1397" s="1">
        <v>45930</v>
      </c>
      <c r="W1397" t="s">
        <v>155</v>
      </c>
      <c r="X1397" t="s">
        <v>191</v>
      </c>
      <c r="Z1397" t="s">
        <v>160</v>
      </c>
      <c r="AA1397">
        <v>2</v>
      </c>
      <c r="AB1397" t="s">
        <v>1037</v>
      </c>
      <c r="AC1397" t="s">
        <v>155</v>
      </c>
      <c r="AD1397" t="s">
        <v>162</v>
      </c>
      <c r="AE1397" t="s">
        <v>1276</v>
      </c>
      <c r="AF1397" t="s">
        <v>1277</v>
      </c>
      <c r="AG1397" t="s">
        <v>1278</v>
      </c>
    </row>
    <row r="1398" spans="1:34" x14ac:dyDescent="0.25">
      <c r="A1398">
        <v>30858</v>
      </c>
      <c r="B1398" t="s">
        <v>246</v>
      </c>
      <c r="C1398" t="s">
        <v>1</v>
      </c>
      <c r="D1398" t="s">
        <v>802</v>
      </c>
      <c r="E1398" t="s">
        <v>1032</v>
      </c>
      <c r="F1398" t="s">
        <v>117</v>
      </c>
      <c r="G1398" t="s">
        <v>1384</v>
      </c>
      <c r="H1398" s="2">
        <v>5017.05</v>
      </c>
      <c r="I1398" s="2">
        <v>5017.05</v>
      </c>
      <c r="J1398" s="2">
        <v>5036.9399999999996</v>
      </c>
      <c r="K1398">
        <v>0</v>
      </c>
      <c r="L1398">
        <v>0</v>
      </c>
      <c r="M1398">
        <v>0</v>
      </c>
      <c r="N1398" s="2">
        <v>5036.9399999999996</v>
      </c>
      <c r="O1398">
        <v>0</v>
      </c>
      <c r="P1398" s="1">
        <v>45644</v>
      </c>
      <c r="Q1398" s="1">
        <v>45642</v>
      </c>
      <c r="R1398" s="1">
        <v>45930</v>
      </c>
      <c r="S1398" s="1">
        <v>45930</v>
      </c>
      <c r="W1398" t="s">
        <v>155</v>
      </c>
      <c r="X1398" t="s">
        <v>191</v>
      </c>
      <c r="Z1398" t="s">
        <v>160</v>
      </c>
      <c r="AA1398">
        <v>2</v>
      </c>
      <c r="AB1398" t="s">
        <v>1037</v>
      </c>
      <c r="AC1398" t="s">
        <v>155</v>
      </c>
      <c r="AD1398" t="s">
        <v>162</v>
      </c>
      <c r="AE1398" t="s">
        <v>1276</v>
      </c>
      <c r="AF1398" t="s">
        <v>1277</v>
      </c>
      <c r="AG1398" t="s">
        <v>1278</v>
      </c>
    </row>
    <row r="1399" spans="1:34" x14ac:dyDescent="0.25">
      <c r="A1399">
        <v>24888</v>
      </c>
      <c r="B1399" t="s">
        <v>246</v>
      </c>
      <c r="C1399" t="s">
        <v>1</v>
      </c>
      <c r="D1399" t="s">
        <v>802</v>
      </c>
      <c r="E1399" t="s">
        <v>1032</v>
      </c>
      <c r="F1399" t="s">
        <v>117</v>
      </c>
      <c r="G1399" t="s">
        <v>105</v>
      </c>
      <c r="H1399" s="2">
        <v>6000</v>
      </c>
      <c r="I1399" s="2">
        <v>6000</v>
      </c>
      <c r="J1399" s="2">
        <v>6335.17</v>
      </c>
      <c r="K1399">
        <v>0</v>
      </c>
      <c r="L1399">
        <v>0</v>
      </c>
      <c r="M1399">
        <v>0</v>
      </c>
      <c r="N1399" s="2">
        <v>6335.17</v>
      </c>
      <c r="P1399" s="1">
        <v>45421</v>
      </c>
      <c r="Q1399" s="1">
        <v>45410</v>
      </c>
      <c r="R1399" s="1">
        <v>45930</v>
      </c>
      <c r="S1399" s="1">
        <v>45930</v>
      </c>
      <c r="W1399" t="s">
        <v>155</v>
      </c>
      <c r="X1399" t="s">
        <v>191</v>
      </c>
      <c r="Z1399" t="s">
        <v>160</v>
      </c>
      <c r="AA1399">
        <v>2</v>
      </c>
      <c r="AB1399" t="s">
        <v>1037</v>
      </c>
      <c r="AC1399" t="s">
        <v>155</v>
      </c>
      <c r="AD1399" t="s">
        <v>162</v>
      </c>
      <c r="AE1399" t="s">
        <v>1276</v>
      </c>
      <c r="AF1399" t="s">
        <v>1277</v>
      </c>
      <c r="AG1399" t="s">
        <v>1278</v>
      </c>
    </row>
    <row r="1400" spans="1:34" x14ac:dyDescent="0.25">
      <c r="A1400">
        <v>24751</v>
      </c>
      <c r="B1400" t="s">
        <v>246</v>
      </c>
      <c r="C1400" t="s">
        <v>1</v>
      </c>
      <c r="D1400" t="s">
        <v>795</v>
      </c>
      <c r="E1400" t="s">
        <v>1034</v>
      </c>
      <c r="F1400" t="s">
        <v>117</v>
      </c>
      <c r="G1400" t="s">
        <v>108</v>
      </c>
      <c r="H1400" s="2">
        <v>6000</v>
      </c>
      <c r="I1400" s="2">
        <v>6000</v>
      </c>
      <c r="J1400" s="2">
        <v>6335.17</v>
      </c>
      <c r="K1400">
        <v>0</v>
      </c>
      <c r="L1400">
        <v>0</v>
      </c>
      <c r="M1400">
        <v>0</v>
      </c>
      <c r="N1400" s="2">
        <v>6335.17</v>
      </c>
      <c r="P1400" s="1">
        <v>45412</v>
      </c>
      <c r="Q1400" s="1">
        <v>45407</v>
      </c>
      <c r="R1400" s="1">
        <v>45930</v>
      </c>
      <c r="S1400" s="1">
        <v>45930</v>
      </c>
      <c r="W1400" t="s">
        <v>155</v>
      </c>
      <c r="X1400" t="s">
        <v>191</v>
      </c>
      <c r="Z1400" t="s">
        <v>160</v>
      </c>
      <c r="AA1400">
        <v>2</v>
      </c>
      <c r="AB1400" t="s">
        <v>1037</v>
      </c>
      <c r="AC1400" t="s">
        <v>155</v>
      </c>
      <c r="AD1400" t="s">
        <v>162</v>
      </c>
      <c r="AE1400" t="s">
        <v>1276</v>
      </c>
      <c r="AF1400" t="s">
        <v>1277</v>
      </c>
      <c r="AG1400" t="s">
        <v>1278</v>
      </c>
    </row>
    <row r="1401" spans="1:34" x14ac:dyDescent="0.25">
      <c r="A1401">
        <v>25143</v>
      </c>
      <c r="B1401" t="s">
        <v>246</v>
      </c>
      <c r="C1401" t="s">
        <v>1</v>
      </c>
      <c r="D1401" t="s">
        <v>783</v>
      </c>
      <c r="E1401" t="s">
        <v>1112</v>
      </c>
      <c r="F1401" t="s">
        <v>117</v>
      </c>
      <c r="G1401" t="s">
        <v>209</v>
      </c>
      <c r="H1401" s="2">
        <v>40000</v>
      </c>
      <c r="I1401" s="2">
        <v>40000</v>
      </c>
      <c r="J1401" s="2">
        <v>42116.82</v>
      </c>
      <c r="K1401">
        <v>0</v>
      </c>
      <c r="L1401">
        <v>0</v>
      </c>
      <c r="M1401">
        <v>0</v>
      </c>
      <c r="N1401" s="2">
        <v>42116.82</v>
      </c>
      <c r="O1401">
        <v>0</v>
      </c>
      <c r="P1401" s="1">
        <v>45453</v>
      </c>
      <c r="Q1401" s="1">
        <v>45442</v>
      </c>
      <c r="R1401" s="1">
        <v>45930</v>
      </c>
      <c r="S1401" s="1">
        <v>45930</v>
      </c>
      <c r="W1401" t="s">
        <v>155</v>
      </c>
      <c r="X1401" t="s">
        <v>191</v>
      </c>
      <c r="Z1401" t="s">
        <v>160</v>
      </c>
      <c r="AA1401">
        <v>2</v>
      </c>
      <c r="AB1401" t="s">
        <v>1037</v>
      </c>
      <c r="AC1401" t="s">
        <v>155</v>
      </c>
      <c r="AD1401" t="s">
        <v>162</v>
      </c>
      <c r="AE1401" t="s">
        <v>1276</v>
      </c>
      <c r="AF1401" t="s">
        <v>1277</v>
      </c>
      <c r="AG1401" t="s">
        <v>1278</v>
      </c>
      <c r="AH1401" t="s">
        <v>191</v>
      </c>
    </row>
    <row r="1402" spans="1:34" x14ac:dyDescent="0.25">
      <c r="A1402">
        <v>30976</v>
      </c>
      <c r="B1402" t="s">
        <v>246</v>
      </c>
      <c r="C1402" t="s">
        <v>1</v>
      </c>
      <c r="D1402" t="s">
        <v>200</v>
      </c>
      <c r="E1402" t="s">
        <v>1150</v>
      </c>
      <c r="F1402" t="s">
        <v>117</v>
      </c>
      <c r="G1402" t="s">
        <v>1384</v>
      </c>
      <c r="H1402" s="2">
        <v>2531.75</v>
      </c>
      <c r="I1402" s="2">
        <v>2531.75</v>
      </c>
      <c r="J1402" s="2">
        <v>2559.09</v>
      </c>
      <c r="K1402">
        <v>0</v>
      </c>
      <c r="L1402">
        <v>0</v>
      </c>
      <c r="M1402">
        <v>0</v>
      </c>
      <c r="N1402" s="2">
        <v>2559.09</v>
      </c>
      <c r="O1402">
        <v>0</v>
      </c>
      <c r="P1402" s="1">
        <v>45645</v>
      </c>
      <c r="Q1402" s="1">
        <v>45625</v>
      </c>
      <c r="R1402" s="1">
        <v>45930</v>
      </c>
      <c r="S1402" s="1">
        <v>45930</v>
      </c>
      <c r="W1402" t="s">
        <v>155</v>
      </c>
      <c r="X1402" t="s">
        <v>191</v>
      </c>
      <c r="Z1402" t="s">
        <v>160</v>
      </c>
      <c r="AA1402">
        <v>2</v>
      </c>
      <c r="AB1402" t="s">
        <v>1037</v>
      </c>
      <c r="AC1402" t="s">
        <v>155</v>
      </c>
      <c r="AD1402" t="s">
        <v>162</v>
      </c>
      <c r="AE1402" t="s">
        <v>1276</v>
      </c>
      <c r="AF1402" t="s">
        <v>1277</v>
      </c>
      <c r="AG1402" t="s">
        <v>1278</v>
      </c>
    </row>
    <row r="1403" spans="1:34" x14ac:dyDescent="0.25">
      <c r="A1403">
        <v>29678</v>
      </c>
      <c r="B1403" t="s">
        <v>246</v>
      </c>
      <c r="C1403" t="s">
        <v>1</v>
      </c>
      <c r="D1403" t="s">
        <v>832</v>
      </c>
      <c r="E1403" t="s">
        <v>1116</v>
      </c>
      <c r="F1403" t="s">
        <v>117</v>
      </c>
      <c r="G1403" t="s">
        <v>107</v>
      </c>
      <c r="H1403" s="2">
        <v>1000</v>
      </c>
      <c r="I1403" s="2">
        <v>1000</v>
      </c>
      <c r="J1403" s="2">
        <v>1052.92</v>
      </c>
      <c r="K1403">
        <v>0</v>
      </c>
      <c r="L1403">
        <v>0</v>
      </c>
      <c r="M1403">
        <v>0</v>
      </c>
      <c r="N1403" s="2">
        <v>1052.92</v>
      </c>
      <c r="P1403" s="1">
        <v>45595</v>
      </c>
      <c r="Q1403" s="1">
        <v>45436</v>
      </c>
      <c r="R1403" s="1">
        <v>45930</v>
      </c>
      <c r="S1403" s="1">
        <v>45930</v>
      </c>
      <c r="W1403" t="s">
        <v>155</v>
      </c>
      <c r="X1403" t="s">
        <v>191</v>
      </c>
      <c r="Z1403" t="s">
        <v>160</v>
      </c>
      <c r="AA1403">
        <v>2</v>
      </c>
      <c r="AB1403" t="s">
        <v>1037</v>
      </c>
      <c r="AC1403" t="s">
        <v>155</v>
      </c>
      <c r="AD1403" t="s">
        <v>162</v>
      </c>
      <c r="AE1403" t="s">
        <v>1276</v>
      </c>
      <c r="AF1403" t="s">
        <v>1277</v>
      </c>
      <c r="AG1403" t="s">
        <v>1278</v>
      </c>
    </row>
    <row r="1404" spans="1:34" x14ac:dyDescent="0.25">
      <c r="A1404">
        <v>25157</v>
      </c>
      <c r="B1404" t="s">
        <v>246</v>
      </c>
      <c r="C1404" t="s">
        <v>1</v>
      </c>
      <c r="D1404" t="s">
        <v>783</v>
      </c>
      <c r="E1404" t="s">
        <v>1112</v>
      </c>
      <c r="F1404" t="s">
        <v>117</v>
      </c>
      <c r="G1404" t="s">
        <v>104</v>
      </c>
      <c r="H1404" s="2">
        <v>5000</v>
      </c>
      <c r="I1404" s="2">
        <v>5000</v>
      </c>
      <c r="J1404" s="2">
        <v>5264.6</v>
      </c>
      <c r="K1404">
        <v>0</v>
      </c>
      <c r="L1404">
        <v>0</v>
      </c>
      <c r="M1404">
        <v>0</v>
      </c>
      <c r="N1404" s="2">
        <v>5264.6</v>
      </c>
      <c r="P1404" s="1">
        <v>45453</v>
      </c>
      <c r="Q1404" s="1">
        <v>45442</v>
      </c>
      <c r="R1404" s="1">
        <v>45930</v>
      </c>
      <c r="S1404" s="1">
        <v>45930</v>
      </c>
      <c r="W1404" t="s">
        <v>155</v>
      </c>
      <c r="X1404" t="s">
        <v>191</v>
      </c>
      <c r="Z1404" t="s">
        <v>160</v>
      </c>
      <c r="AA1404">
        <v>2</v>
      </c>
      <c r="AB1404" t="s">
        <v>1037</v>
      </c>
      <c r="AC1404" t="s">
        <v>155</v>
      </c>
      <c r="AD1404" t="s">
        <v>162</v>
      </c>
      <c r="AE1404" t="s">
        <v>1276</v>
      </c>
      <c r="AF1404" t="s">
        <v>1277</v>
      </c>
      <c r="AG1404" t="s">
        <v>1278</v>
      </c>
    </row>
    <row r="1405" spans="1:34" x14ac:dyDescent="0.25">
      <c r="A1405">
        <v>30545</v>
      </c>
      <c r="B1405" t="s">
        <v>246</v>
      </c>
      <c r="C1405" t="s">
        <v>1</v>
      </c>
      <c r="D1405" t="s">
        <v>788</v>
      </c>
      <c r="E1405" t="s">
        <v>1329</v>
      </c>
      <c r="F1405" t="s">
        <v>117</v>
      </c>
      <c r="G1405" t="s">
        <v>1384</v>
      </c>
      <c r="H1405" s="2">
        <v>1067.4000000000001</v>
      </c>
      <c r="I1405" s="2">
        <v>1067.4000000000001</v>
      </c>
      <c r="J1405" s="2">
        <v>1071.6300000000001</v>
      </c>
      <c r="K1405">
        <v>0</v>
      </c>
      <c r="L1405">
        <v>0</v>
      </c>
      <c r="M1405">
        <v>0</v>
      </c>
      <c r="N1405" s="2">
        <v>1071.6300000000001</v>
      </c>
      <c r="O1405">
        <v>0</v>
      </c>
      <c r="P1405" s="1">
        <v>45637</v>
      </c>
      <c r="Q1405" s="1">
        <v>45637</v>
      </c>
      <c r="R1405" s="1">
        <v>45930</v>
      </c>
      <c r="S1405" s="1">
        <v>45930</v>
      </c>
      <c r="W1405" t="s">
        <v>155</v>
      </c>
      <c r="X1405" t="s">
        <v>191</v>
      </c>
      <c r="Z1405" t="s">
        <v>160</v>
      </c>
      <c r="AA1405">
        <v>2</v>
      </c>
      <c r="AB1405" t="s">
        <v>1037</v>
      </c>
      <c r="AC1405" t="s">
        <v>155</v>
      </c>
      <c r="AD1405" t="s">
        <v>162</v>
      </c>
      <c r="AE1405" t="s">
        <v>1276</v>
      </c>
      <c r="AF1405" t="s">
        <v>1277</v>
      </c>
      <c r="AG1405" t="s">
        <v>1278</v>
      </c>
    </row>
    <row r="1406" spans="1:34" x14ac:dyDescent="0.25">
      <c r="A1406">
        <v>30312</v>
      </c>
      <c r="B1406" t="s">
        <v>246</v>
      </c>
      <c r="C1406" t="s">
        <v>1</v>
      </c>
      <c r="D1406" t="s">
        <v>782</v>
      </c>
      <c r="E1406" t="s">
        <v>1330</v>
      </c>
      <c r="F1406" t="s">
        <v>117</v>
      </c>
      <c r="G1406" t="s">
        <v>101</v>
      </c>
      <c r="H1406" s="2">
        <v>2000</v>
      </c>
      <c r="I1406" s="2">
        <v>2000</v>
      </c>
      <c r="J1406" s="2">
        <v>2021.6</v>
      </c>
      <c r="K1406">
        <v>0</v>
      </c>
      <c r="L1406">
        <v>0</v>
      </c>
      <c r="M1406">
        <v>0</v>
      </c>
      <c r="N1406" s="2">
        <v>2021.6</v>
      </c>
      <c r="P1406" s="1">
        <v>45628</v>
      </c>
      <c r="Q1406" s="1">
        <v>45621</v>
      </c>
      <c r="R1406" s="1">
        <v>45930</v>
      </c>
      <c r="S1406" s="1">
        <v>45930</v>
      </c>
      <c r="W1406" t="s">
        <v>155</v>
      </c>
      <c r="X1406" t="s">
        <v>191</v>
      </c>
      <c r="Z1406" t="s">
        <v>160</v>
      </c>
      <c r="AA1406">
        <v>2</v>
      </c>
      <c r="AB1406" t="s">
        <v>1037</v>
      </c>
      <c r="AC1406" t="s">
        <v>155</v>
      </c>
      <c r="AD1406" t="s">
        <v>162</v>
      </c>
      <c r="AE1406" t="s">
        <v>1276</v>
      </c>
      <c r="AF1406" t="s">
        <v>1277</v>
      </c>
      <c r="AG1406" t="s">
        <v>1278</v>
      </c>
    </row>
    <row r="1407" spans="1:34" x14ac:dyDescent="0.25">
      <c r="A1407">
        <v>30993</v>
      </c>
      <c r="B1407" t="s">
        <v>246</v>
      </c>
      <c r="C1407" t="s">
        <v>1</v>
      </c>
      <c r="D1407" t="s">
        <v>826</v>
      </c>
      <c r="E1407" t="s">
        <v>881</v>
      </c>
      <c r="F1407" t="s">
        <v>117</v>
      </c>
      <c r="G1407" t="s">
        <v>1384</v>
      </c>
      <c r="H1407" s="2">
        <v>6689.9</v>
      </c>
      <c r="I1407" s="2">
        <v>6689.9</v>
      </c>
      <c r="J1407" s="2">
        <v>6716.42</v>
      </c>
      <c r="K1407">
        <v>0</v>
      </c>
      <c r="L1407">
        <v>0</v>
      </c>
      <c r="M1407">
        <v>0</v>
      </c>
      <c r="N1407" s="2">
        <v>6716.42</v>
      </c>
      <c r="O1407">
        <v>0</v>
      </c>
      <c r="P1407" s="1">
        <v>45645</v>
      </c>
      <c r="Q1407" s="1">
        <v>45642</v>
      </c>
      <c r="R1407" s="1">
        <v>45930</v>
      </c>
      <c r="S1407" s="1">
        <v>45930</v>
      </c>
      <c r="W1407" t="s">
        <v>155</v>
      </c>
      <c r="X1407" t="s">
        <v>191</v>
      </c>
      <c r="Z1407" t="s">
        <v>160</v>
      </c>
      <c r="AA1407">
        <v>2</v>
      </c>
      <c r="AB1407" t="s">
        <v>161</v>
      </c>
      <c r="AC1407" t="s">
        <v>155</v>
      </c>
      <c r="AD1407" t="s">
        <v>162</v>
      </c>
      <c r="AE1407" t="s">
        <v>1276</v>
      </c>
      <c r="AF1407" t="s">
        <v>1277</v>
      </c>
      <c r="AG1407" t="s">
        <v>1278</v>
      </c>
    </row>
    <row r="1408" spans="1:34" x14ac:dyDescent="0.25">
      <c r="A1408">
        <v>30919</v>
      </c>
      <c r="B1408" t="s">
        <v>246</v>
      </c>
      <c r="C1408" t="s">
        <v>1</v>
      </c>
      <c r="D1408" t="s">
        <v>285</v>
      </c>
      <c r="E1408" t="s">
        <v>615</v>
      </c>
      <c r="F1408" t="s">
        <v>117</v>
      </c>
      <c r="G1408" t="s">
        <v>1384</v>
      </c>
      <c r="H1408" s="2">
        <v>2165.25</v>
      </c>
      <c r="I1408" s="2">
        <v>2165.25</v>
      </c>
      <c r="J1408" s="2">
        <v>2173.83</v>
      </c>
      <c r="K1408">
        <v>0</v>
      </c>
      <c r="L1408">
        <v>0</v>
      </c>
      <c r="M1408">
        <v>0</v>
      </c>
      <c r="N1408" s="2">
        <v>2173.83</v>
      </c>
      <c r="O1408">
        <v>0</v>
      </c>
      <c r="P1408" s="1">
        <v>45644</v>
      </c>
      <c r="Q1408" s="1">
        <v>45642</v>
      </c>
      <c r="R1408" s="1">
        <v>45930</v>
      </c>
      <c r="S1408" s="1">
        <v>45930</v>
      </c>
      <c r="W1408" t="s">
        <v>155</v>
      </c>
      <c r="X1408" t="s">
        <v>191</v>
      </c>
      <c r="Z1408" t="s">
        <v>160</v>
      </c>
      <c r="AA1408">
        <v>2</v>
      </c>
      <c r="AB1408" t="s">
        <v>161</v>
      </c>
      <c r="AC1408" t="s">
        <v>155</v>
      </c>
      <c r="AD1408" t="s">
        <v>162</v>
      </c>
      <c r="AE1408" t="s">
        <v>1276</v>
      </c>
      <c r="AF1408" t="s">
        <v>1277</v>
      </c>
      <c r="AG1408" t="s">
        <v>1278</v>
      </c>
    </row>
    <row r="1409" spans="1:34" x14ac:dyDescent="0.25">
      <c r="A1409">
        <v>19395</v>
      </c>
      <c r="B1409" t="s">
        <v>246</v>
      </c>
      <c r="C1409" t="s">
        <v>252</v>
      </c>
      <c r="D1409" t="s">
        <v>279</v>
      </c>
      <c r="E1409" t="s">
        <v>614</v>
      </c>
      <c r="F1409" t="s">
        <v>117</v>
      </c>
      <c r="G1409" t="s">
        <v>214</v>
      </c>
      <c r="H1409" s="2">
        <v>1080</v>
      </c>
      <c r="I1409" s="2">
        <v>1080</v>
      </c>
      <c r="J1409" s="2">
        <v>1157.3399999999999</v>
      </c>
      <c r="K1409">
        <v>0</v>
      </c>
      <c r="L1409">
        <v>0</v>
      </c>
      <c r="M1409">
        <v>0</v>
      </c>
      <c r="N1409" s="2">
        <v>1157.3399999999999</v>
      </c>
      <c r="P1409" s="1">
        <v>45205</v>
      </c>
      <c r="Q1409" s="1">
        <v>45197</v>
      </c>
      <c r="R1409" s="1">
        <v>45930</v>
      </c>
      <c r="S1409" s="1">
        <v>45930</v>
      </c>
      <c r="W1409" t="s">
        <v>155</v>
      </c>
      <c r="X1409" t="s">
        <v>191</v>
      </c>
      <c r="Z1409" t="s">
        <v>160</v>
      </c>
      <c r="AA1409">
        <v>2</v>
      </c>
      <c r="AB1409" t="s">
        <v>161</v>
      </c>
      <c r="AC1409" t="s">
        <v>155</v>
      </c>
      <c r="AD1409" t="s">
        <v>162</v>
      </c>
      <c r="AE1409" t="s">
        <v>1276</v>
      </c>
      <c r="AF1409" t="s">
        <v>1277</v>
      </c>
      <c r="AG1409" t="s">
        <v>1278</v>
      </c>
    </row>
    <row r="1410" spans="1:34" x14ac:dyDescent="0.25">
      <c r="A1410">
        <v>19607</v>
      </c>
      <c r="B1410" t="s">
        <v>246</v>
      </c>
      <c r="C1410" t="s">
        <v>1</v>
      </c>
      <c r="D1410" t="s">
        <v>197</v>
      </c>
      <c r="E1410" t="s">
        <v>669</v>
      </c>
      <c r="F1410" t="s">
        <v>117</v>
      </c>
      <c r="G1410" t="s">
        <v>211</v>
      </c>
      <c r="H1410" s="2">
        <v>25000</v>
      </c>
      <c r="I1410" s="2">
        <v>25000</v>
      </c>
      <c r="J1410" s="2">
        <v>26745.919999999998</v>
      </c>
      <c r="K1410">
        <v>0</v>
      </c>
      <c r="L1410">
        <v>0</v>
      </c>
      <c r="M1410">
        <v>0</v>
      </c>
      <c r="N1410" s="2">
        <v>26745.919999999998</v>
      </c>
      <c r="O1410">
        <v>0</v>
      </c>
      <c r="P1410" s="1">
        <v>45229</v>
      </c>
      <c r="Q1410" s="1">
        <v>45221</v>
      </c>
      <c r="R1410" s="1">
        <v>45930</v>
      </c>
      <c r="S1410" s="1">
        <v>45930</v>
      </c>
      <c r="W1410" t="s">
        <v>155</v>
      </c>
      <c r="X1410" t="s">
        <v>191</v>
      </c>
      <c r="Z1410" t="s">
        <v>160</v>
      </c>
      <c r="AA1410">
        <v>2</v>
      </c>
      <c r="AB1410" t="s">
        <v>161</v>
      </c>
      <c r="AC1410" t="s">
        <v>155</v>
      </c>
      <c r="AD1410" t="s">
        <v>162</v>
      </c>
      <c r="AE1410" t="s">
        <v>1276</v>
      </c>
      <c r="AF1410" t="s">
        <v>1277</v>
      </c>
      <c r="AG1410" t="s">
        <v>1278</v>
      </c>
      <c r="AH1410" t="s">
        <v>191</v>
      </c>
    </row>
    <row r="1411" spans="1:34" x14ac:dyDescent="0.25">
      <c r="A1411">
        <v>31017</v>
      </c>
      <c r="B1411" t="s">
        <v>246</v>
      </c>
      <c r="C1411" t="s">
        <v>1</v>
      </c>
      <c r="D1411" t="s">
        <v>831</v>
      </c>
      <c r="E1411" t="s">
        <v>954</v>
      </c>
      <c r="F1411" t="s">
        <v>117</v>
      </c>
      <c r="G1411" t="s">
        <v>1384</v>
      </c>
      <c r="H1411" s="2">
        <v>9341.39</v>
      </c>
      <c r="I1411" s="2">
        <v>9341.39</v>
      </c>
      <c r="J1411" s="2">
        <v>9378.41</v>
      </c>
      <c r="K1411">
        <v>0</v>
      </c>
      <c r="L1411">
        <v>0</v>
      </c>
      <c r="M1411">
        <v>0</v>
      </c>
      <c r="N1411" s="2">
        <v>9378.41</v>
      </c>
      <c r="O1411">
        <v>0</v>
      </c>
      <c r="P1411" s="1">
        <v>45645</v>
      </c>
      <c r="Q1411" s="1">
        <v>45643</v>
      </c>
      <c r="R1411" s="1">
        <v>45930</v>
      </c>
      <c r="S1411" s="1">
        <v>45930</v>
      </c>
      <c r="W1411" t="s">
        <v>155</v>
      </c>
      <c r="X1411" t="s">
        <v>191</v>
      </c>
      <c r="Z1411" t="s">
        <v>160</v>
      </c>
      <c r="AA1411">
        <v>2</v>
      </c>
      <c r="AB1411" t="s">
        <v>161</v>
      </c>
      <c r="AC1411" t="s">
        <v>155</v>
      </c>
      <c r="AD1411" t="s">
        <v>162</v>
      </c>
      <c r="AE1411" t="s">
        <v>1276</v>
      </c>
      <c r="AF1411" t="s">
        <v>1277</v>
      </c>
      <c r="AG1411" t="s">
        <v>1278</v>
      </c>
    </row>
    <row r="1412" spans="1:34" x14ac:dyDescent="0.25">
      <c r="A1412">
        <v>23814</v>
      </c>
      <c r="B1412" t="s">
        <v>246</v>
      </c>
      <c r="C1412" t="s">
        <v>1</v>
      </c>
      <c r="D1412" t="s">
        <v>824</v>
      </c>
      <c r="E1412" t="s">
        <v>955</v>
      </c>
      <c r="F1412" t="s">
        <v>117</v>
      </c>
      <c r="G1412" t="s">
        <v>92</v>
      </c>
      <c r="H1412" s="2">
        <v>75000</v>
      </c>
      <c r="I1412" s="2">
        <v>75000</v>
      </c>
      <c r="J1412" s="2">
        <v>79293.81</v>
      </c>
      <c r="K1412">
        <v>0</v>
      </c>
      <c r="L1412">
        <v>0</v>
      </c>
      <c r="M1412">
        <v>0</v>
      </c>
      <c r="N1412" s="2">
        <v>79293.81</v>
      </c>
      <c r="P1412" s="1">
        <v>45377</v>
      </c>
      <c r="Q1412" s="1">
        <v>45371</v>
      </c>
      <c r="R1412" s="1">
        <v>45930</v>
      </c>
      <c r="S1412" s="1">
        <v>45930</v>
      </c>
      <c r="W1412" t="s">
        <v>155</v>
      </c>
      <c r="X1412" t="s">
        <v>191</v>
      </c>
      <c r="Z1412" t="s">
        <v>160</v>
      </c>
      <c r="AA1412">
        <v>2</v>
      </c>
      <c r="AB1412" t="s">
        <v>161</v>
      </c>
      <c r="AC1412" t="s">
        <v>155</v>
      </c>
      <c r="AD1412" t="s">
        <v>162</v>
      </c>
      <c r="AE1412" t="s">
        <v>1276</v>
      </c>
      <c r="AF1412" t="s">
        <v>1277</v>
      </c>
      <c r="AG1412" t="s">
        <v>1278</v>
      </c>
    </row>
    <row r="1413" spans="1:34" x14ac:dyDescent="0.25">
      <c r="A1413">
        <v>31170</v>
      </c>
      <c r="B1413" t="s">
        <v>246</v>
      </c>
      <c r="C1413" t="s">
        <v>1</v>
      </c>
      <c r="D1413" t="s">
        <v>833</v>
      </c>
      <c r="E1413" t="s">
        <v>928</v>
      </c>
      <c r="F1413" t="s">
        <v>117</v>
      </c>
      <c r="G1413" t="s">
        <v>1384</v>
      </c>
      <c r="H1413" s="2">
        <v>6178.77</v>
      </c>
      <c r="I1413" s="2">
        <v>6178.78</v>
      </c>
      <c r="J1413" s="2">
        <v>6203.27</v>
      </c>
      <c r="K1413">
        <v>0</v>
      </c>
      <c r="L1413">
        <v>0</v>
      </c>
      <c r="M1413">
        <v>0</v>
      </c>
      <c r="N1413" s="2">
        <v>6203.27</v>
      </c>
      <c r="O1413">
        <v>0</v>
      </c>
      <c r="P1413" s="1">
        <v>45649</v>
      </c>
      <c r="Q1413" s="1">
        <v>45640</v>
      </c>
      <c r="R1413" s="1">
        <v>45930</v>
      </c>
      <c r="S1413" s="1">
        <v>45930</v>
      </c>
      <c r="W1413" t="s">
        <v>155</v>
      </c>
      <c r="X1413" t="s">
        <v>191</v>
      </c>
      <c r="Z1413" t="s">
        <v>160</v>
      </c>
      <c r="AA1413">
        <v>2</v>
      </c>
      <c r="AB1413" t="s">
        <v>161</v>
      </c>
      <c r="AC1413" t="s">
        <v>155</v>
      </c>
      <c r="AD1413" t="s">
        <v>162</v>
      </c>
      <c r="AE1413" t="s">
        <v>1276</v>
      </c>
      <c r="AF1413" t="s">
        <v>1277</v>
      </c>
      <c r="AG1413" t="s">
        <v>1278</v>
      </c>
    </row>
    <row r="1414" spans="1:34" x14ac:dyDescent="0.25">
      <c r="A1414">
        <v>23259</v>
      </c>
      <c r="B1414" t="s">
        <v>246</v>
      </c>
      <c r="C1414" t="s">
        <v>252</v>
      </c>
      <c r="D1414" t="s">
        <v>742</v>
      </c>
      <c r="E1414" t="s">
        <v>926</v>
      </c>
      <c r="F1414" t="s">
        <v>117</v>
      </c>
      <c r="G1414" t="s">
        <v>107</v>
      </c>
      <c r="H1414" s="2">
        <v>2300</v>
      </c>
      <c r="I1414" s="2">
        <v>2300</v>
      </c>
      <c r="J1414" s="2">
        <v>2438.2399999999998</v>
      </c>
      <c r="K1414">
        <v>0</v>
      </c>
      <c r="L1414">
        <v>0</v>
      </c>
      <c r="M1414">
        <v>0</v>
      </c>
      <c r="N1414" s="2">
        <v>2438.2399999999998</v>
      </c>
      <c r="P1414" s="1">
        <v>45345</v>
      </c>
      <c r="Q1414" s="1">
        <v>45331</v>
      </c>
      <c r="R1414" s="1">
        <v>45930</v>
      </c>
      <c r="S1414" s="1">
        <v>45930</v>
      </c>
      <c r="W1414" t="s">
        <v>155</v>
      </c>
      <c r="X1414" t="s">
        <v>191</v>
      </c>
      <c r="Z1414" t="s">
        <v>160</v>
      </c>
      <c r="AA1414">
        <v>2</v>
      </c>
      <c r="AB1414" t="s">
        <v>161</v>
      </c>
      <c r="AC1414" t="s">
        <v>155</v>
      </c>
      <c r="AD1414" t="s">
        <v>162</v>
      </c>
      <c r="AE1414" t="s">
        <v>1276</v>
      </c>
      <c r="AF1414" t="s">
        <v>1277</v>
      </c>
      <c r="AG1414" t="s">
        <v>1278</v>
      </c>
    </row>
    <row r="1415" spans="1:34" x14ac:dyDescent="0.25">
      <c r="A1415">
        <v>30960</v>
      </c>
      <c r="B1415" t="s">
        <v>246</v>
      </c>
      <c r="C1415" t="s">
        <v>252</v>
      </c>
      <c r="D1415" t="s">
        <v>724</v>
      </c>
      <c r="E1415" t="s">
        <v>953</v>
      </c>
      <c r="F1415" t="s">
        <v>117</v>
      </c>
      <c r="G1415" t="s">
        <v>1384</v>
      </c>
      <c r="H1415" s="2">
        <v>2015.85</v>
      </c>
      <c r="I1415" s="2">
        <v>2015.85</v>
      </c>
      <c r="J1415" s="2">
        <v>2023.84</v>
      </c>
      <c r="K1415">
        <v>0</v>
      </c>
      <c r="L1415">
        <v>0</v>
      </c>
      <c r="M1415">
        <v>0</v>
      </c>
      <c r="N1415" s="2">
        <v>2023.84</v>
      </c>
      <c r="O1415">
        <v>0</v>
      </c>
      <c r="P1415" s="1">
        <v>45645</v>
      </c>
      <c r="Q1415" s="1">
        <v>45642</v>
      </c>
      <c r="R1415" s="1">
        <v>45930</v>
      </c>
      <c r="S1415" s="1">
        <v>45930</v>
      </c>
      <c r="W1415" t="s">
        <v>155</v>
      </c>
      <c r="X1415" t="s">
        <v>191</v>
      </c>
      <c r="Z1415" t="s">
        <v>160</v>
      </c>
      <c r="AA1415">
        <v>2</v>
      </c>
      <c r="AB1415" t="s">
        <v>161</v>
      </c>
      <c r="AC1415" t="s">
        <v>155</v>
      </c>
      <c r="AD1415" t="s">
        <v>162</v>
      </c>
      <c r="AE1415" t="s">
        <v>1276</v>
      </c>
      <c r="AF1415" t="s">
        <v>1277</v>
      </c>
      <c r="AG1415" t="s">
        <v>1278</v>
      </c>
    </row>
    <row r="1416" spans="1:34" x14ac:dyDescent="0.25">
      <c r="A1416">
        <v>24070</v>
      </c>
      <c r="B1416" t="s">
        <v>246</v>
      </c>
      <c r="C1416" t="s">
        <v>1</v>
      </c>
      <c r="D1416" t="s">
        <v>818</v>
      </c>
      <c r="E1416" t="s">
        <v>958</v>
      </c>
      <c r="F1416" t="s">
        <v>117</v>
      </c>
      <c r="G1416" t="s">
        <v>209</v>
      </c>
      <c r="H1416" s="2">
        <v>15000</v>
      </c>
      <c r="I1416" s="2">
        <v>15000</v>
      </c>
      <c r="J1416" s="2">
        <v>15858.76</v>
      </c>
      <c r="K1416">
        <v>0</v>
      </c>
      <c r="L1416">
        <v>0</v>
      </c>
      <c r="M1416">
        <v>0</v>
      </c>
      <c r="N1416" s="2">
        <v>15858.76</v>
      </c>
      <c r="O1416">
        <v>0</v>
      </c>
      <c r="P1416" s="1">
        <v>45385</v>
      </c>
      <c r="Q1416" s="1">
        <v>45373</v>
      </c>
      <c r="R1416" s="1">
        <v>45930</v>
      </c>
      <c r="S1416" s="1">
        <v>45930</v>
      </c>
      <c r="W1416" t="s">
        <v>155</v>
      </c>
      <c r="X1416" t="s">
        <v>191</v>
      </c>
      <c r="Z1416" t="s">
        <v>160</v>
      </c>
      <c r="AA1416">
        <v>2</v>
      </c>
      <c r="AB1416" t="s">
        <v>161</v>
      </c>
      <c r="AC1416" t="s">
        <v>155</v>
      </c>
      <c r="AD1416" t="s">
        <v>162</v>
      </c>
      <c r="AE1416" t="s">
        <v>1276</v>
      </c>
      <c r="AF1416" t="s">
        <v>1277</v>
      </c>
      <c r="AG1416" t="s">
        <v>1278</v>
      </c>
      <c r="AH1416" t="s">
        <v>191</v>
      </c>
    </row>
    <row r="1417" spans="1:34" x14ac:dyDescent="0.25">
      <c r="A1417">
        <v>24086</v>
      </c>
      <c r="B1417" t="s">
        <v>246</v>
      </c>
      <c r="C1417" t="s">
        <v>1</v>
      </c>
      <c r="D1417" t="s">
        <v>818</v>
      </c>
      <c r="E1417" t="s">
        <v>958</v>
      </c>
      <c r="F1417" t="s">
        <v>117</v>
      </c>
      <c r="G1417" t="s">
        <v>106</v>
      </c>
      <c r="H1417" s="2">
        <v>5000</v>
      </c>
      <c r="I1417" s="2">
        <v>5000</v>
      </c>
      <c r="J1417" s="2">
        <v>5286.25</v>
      </c>
      <c r="K1417">
        <v>0</v>
      </c>
      <c r="L1417">
        <v>0</v>
      </c>
      <c r="M1417">
        <v>0</v>
      </c>
      <c r="N1417" s="2">
        <v>5286.25</v>
      </c>
      <c r="P1417" s="1">
        <v>45385</v>
      </c>
      <c r="Q1417" s="1">
        <v>45373</v>
      </c>
      <c r="R1417" s="1">
        <v>45930</v>
      </c>
      <c r="S1417" s="1">
        <v>45930</v>
      </c>
      <c r="W1417" t="s">
        <v>155</v>
      </c>
      <c r="X1417" t="s">
        <v>191</v>
      </c>
      <c r="Z1417" t="s">
        <v>160</v>
      </c>
      <c r="AA1417">
        <v>2</v>
      </c>
      <c r="AB1417" t="s">
        <v>161</v>
      </c>
      <c r="AC1417" t="s">
        <v>155</v>
      </c>
      <c r="AD1417" t="s">
        <v>162</v>
      </c>
      <c r="AE1417" t="s">
        <v>1276</v>
      </c>
      <c r="AF1417" t="s">
        <v>1277</v>
      </c>
      <c r="AG1417" t="s">
        <v>1278</v>
      </c>
    </row>
    <row r="1418" spans="1:34" x14ac:dyDescent="0.25">
      <c r="A1418">
        <v>30721</v>
      </c>
      <c r="B1418" t="s">
        <v>246</v>
      </c>
      <c r="C1418" t="s">
        <v>1</v>
      </c>
      <c r="D1418" t="s">
        <v>818</v>
      </c>
      <c r="E1418" t="s">
        <v>958</v>
      </c>
      <c r="F1418" t="s">
        <v>117</v>
      </c>
      <c r="G1418" t="s">
        <v>1384</v>
      </c>
      <c r="H1418" s="2">
        <v>2035.17</v>
      </c>
      <c r="I1418" s="2">
        <v>2035.18</v>
      </c>
      <c r="J1418" s="2">
        <v>2043.24</v>
      </c>
      <c r="K1418">
        <v>0</v>
      </c>
      <c r="L1418">
        <v>0</v>
      </c>
      <c r="M1418">
        <v>0</v>
      </c>
      <c r="N1418" s="2">
        <v>2043.24</v>
      </c>
      <c r="O1418">
        <v>0</v>
      </c>
      <c r="P1418" s="1">
        <v>45644</v>
      </c>
      <c r="Q1418" s="1">
        <v>45644</v>
      </c>
      <c r="R1418" s="1">
        <v>45930</v>
      </c>
      <c r="S1418" s="1">
        <v>45930</v>
      </c>
      <c r="W1418" t="s">
        <v>155</v>
      </c>
      <c r="X1418" t="s">
        <v>191</v>
      </c>
      <c r="Z1418" t="s">
        <v>160</v>
      </c>
      <c r="AA1418">
        <v>2</v>
      </c>
      <c r="AB1418" t="s">
        <v>161</v>
      </c>
      <c r="AC1418" t="s">
        <v>155</v>
      </c>
      <c r="AD1418" t="s">
        <v>162</v>
      </c>
      <c r="AE1418" t="s">
        <v>1276</v>
      </c>
      <c r="AF1418" t="s">
        <v>1277</v>
      </c>
      <c r="AG1418" t="s">
        <v>1278</v>
      </c>
    </row>
    <row r="1419" spans="1:34" x14ac:dyDescent="0.25">
      <c r="A1419">
        <v>30770</v>
      </c>
      <c r="B1419" t="s">
        <v>246</v>
      </c>
      <c r="C1419" t="s">
        <v>1</v>
      </c>
      <c r="D1419" t="s">
        <v>811</v>
      </c>
      <c r="E1419" t="s">
        <v>1352</v>
      </c>
      <c r="F1419" t="s">
        <v>117</v>
      </c>
      <c r="G1419" t="s">
        <v>1384</v>
      </c>
      <c r="H1419" s="2">
        <v>8527.7900000000009</v>
      </c>
      <c r="I1419" s="2">
        <v>8527.7900000000009</v>
      </c>
      <c r="J1419" s="2">
        <v>8561.59</v>
      </c>
      <c r="K1419">
        <v>0</v>
      </c>
      <c r="L1419">
        <v>0</v>
      </c>
      <c r="M1419">
        <v>0</v>
      </c>
      <c r="N1419" s="2">
        <v>8561.59</v>
      </c>
      <c r="O1419">
        <v>0</v>
      </c>
      <c r="P1419" s="1">
        <v>45644</v>
      </c>
      <c r="Q1419" s="1">
        <v>45638</v>
      </c>
      <c r="R1419" s="1">
        <v>45930</v>
      </c>
      <c r="S1419" s="1">
        <v>45930</v>
      </c>
      <c r="W1419" t="s">
        <v>155</v>
      </c>
      <c r="X1419" t="s">
        <v>191</v>
      </c>
      <c r="Z1419" t="s">
        <v>160</v>
      </c>
      <c r="AA1419">
        <v>2</v>
      </c>
      <c r="AB1419" t="s">
        <v>1037</v>
      </c>
      <c r="AC1419" t="s">
        <v>155</v>
      </c>
      <c r="AD1419" t="s">
        <v>162</v>
      </c>
      <c r="AE1419" t="s">
        <v>1276</v>
      </c>
      <c r="AF1419" t="s">
        <v>1277</v>
      </c>
      <c r="AG1419" t="s">
        <v>1278</v>
      </c>
    </row>
    <row r="1420" spans="1:34" x14ac:dyDescent="0.25">
      <c r="A1420">
        <v>24458</v>
      </c>
      <c r="B1420" t="s">
        <v>246</v>
      </c>
      <c r="C1420" t="s">
        <v>1</v>
      </c>
      <c r="D1420" t="s">
        <v>811</v>
      </c>
      <c r="E1420" t="s">
        <v>1352</v>
      </c>
      <c r="F1420" t="s">
        <v>117</v>
      </c>
      <c r="G1420" t="s">
        <v>108</v>
      </c>
      <c r="H1420" s="2">
        <v>4500</v>
      </c>
      <c r="I1420" s="2">
        <v>4500</v>
      </c>
      <c r="J1420" s="2">
        <v>4751.38</v>
      </c>
      <c r="K1420">
        <v>0</v>
      </c>
      <c r="L1420">
        <v>0</v>
      </c>
      <c r="M1420">
        <v>0</v>
      </c>
      <c r="N1420" s="2">
        <v>4751.38</v>
      </c>
      <c r="P1420" s="1">
        <v>45400</v>
      </c>
      <c r="Q1420" s="1">
        <v>45397</v>
      </c>
      <c r="R1420" s="1">
        <v>45930</v>
      </c>
      <c r="S1420" s="1">
        <v>45930</v>
      </c>
      <c r="W1420" t="s">
        <v>155</v>
      </c>
      <c r="X1420" t="s">
        <v>191</v>
      </c>
      <c r="Z1420" t="s">
        <v>160</v>
      </c>
      <c r="AA1420">
        <v>2</v>
      </c>
      <c r="AB1420" t="s">
        <v>1037</v>
      </c>
      <c r="AC1420" t="s">
        <v>155</v>
      </c>
      <c r="AD1420" t="s">
        <v>162</v>
      </c>
      <c r="AE1420" t="s">
        <v>1276</v>
      </c>
      <c r="AF1420" t="s">
        <v>1277</v>
      </c>
      <c r="AG1420" t="s">
        <v>1278</v>
      </c>
    </row>
    <row r="1421" spans="1:34" x14ac:dyDescent="0.25">
      <c r="A1421">
        <v>24210</v>
      </c>
      <c r="B1421" t="s">
        <v>246</v>
      </c>
      <c r="C1421" t="s">
        <v>1</v>
      </c>
      <c r="D1421" t="s">
        <v>775</v>
      </c>
      <c r="E1421" t="s">
        <v>966</v>
      </c>
      <c r="F1421" t="s">
        <v>117</v>
      </c>
      <c r="G1421" t="s">
        <v>106</v>
      </c>
      <c r="H1421" s="2">
        <v>5000</v>
      </c>
      <c r="I1421" s="2">
        <v>5000</v>
      </c>
      <c r="J1421" s="2">
        <v>5286.25</v>
      </c>
      <c r="K1421">
        <v>0</v>
      </c>
      <c r="L1421">
        <v>0</v>
      </c>
      <c r="M1421">
        <v>0</v>
      </c>
      <c r="N1421" s="2">
        <v>5286.25</v>
      </c>
      <c r="P1421" s="1">
        <v>45383</v>
      </c>
      <c r="Q1421" s="1">
        <v>45381</v>
      </c>
      <c r="R1421" s="1">
        <v>45930</v>
      </c>
      <c r="S1421" s="1">
        <v>45930</v>
      </c>
      <c r="W1421" t="s">
        <v>155</v>
      </c>
      <c r="X1421" t="s">
        <v>191</v>
      </c>
      <c r="Z1421" t="s">
        <v>160</v>
      </c>
      <c r="AA1421">
        <v>2</v>
      </c>
      <c r="AB1421" t="s">
        <v>161</v>
      </c>
      <c r="AC1421" t="s">
        <v>155</v>
      </c>
      <c r="AD1421" t="s">
        <v>162</v>
      </c>
      <c r="AE1421" t="s">
        <v>1276</v>
      </c>
      <c r="AF1421" t="s">
        <v>1277</v>
      </c>
      <c r="AG1421" t="s">
        <v>1278</v>
      </c>
    </row>
    <row r="1422" spans="1:34" x14ac:dyDescent="0.25">
      <c r="A1422">
        <v>30745</v>
      </c>
      <c r="B1422" t="s">
        <v>246</v>
      </c>
      <c r="C1422" t="s">
        <v>1</v>
      </c>
      <c r="D1422" t="s">
        <v>198</v>
      </c>
      <c r="E1422" t="s">
        <v>965</v>
      </c>
      <c r="F1422" t="s">
        <v>117</v>
      </c>
      <c r="G1422" t="s">
        <v>1384</v>
      </c>
      <c r="H1422" s="2">
        <v>5386.49</v>
      </c>
      <c r="I1422" s="2">
        <v>5386.49</v>
      </c>
      <c r="J1422" s="2">
        <v>5407.84</v>
      </c>
      <c r="K1422">
        <v>0</v>
      </c>
      <c r="L1422">
        <v>0</v>
      </c>
      <c r="M1422">
        <v>0</v>
      </c>
      <c r="N1422" s="2">
        <v>5407.84</v>
      </c>
      <c r="O1422">
        <v>0</v>
      </c>
      <c r="P1422" s="1">
        <v>45644</v>
      </c>
      <c r="Q1422" s="1">
        <v>45642</v>
      </c>
      <c r="R1422" s="1">
        <v>45930</v>
      </c>
      <c r="S1422" s="1">
        <v>45930</v>
      </c>
      <c r="W1422" t="s">
        <v>155</v>
      </c>
      <c r="X1422" t="s">
        <v>191</v>
      </c>
      <c r="Z1422" t="s">
        <v>160</v>
      </c>
      <c r="AA1422">
        <v>2</v>
      </c>
      <c r="AB1422" t="s">
        <v>161</v>
      </c>
      <c r="AC1422" t="s">
        <v>155</v>
      </c>
      <c r="AD1422" t="s">
        <v>162</v>
      </c>
      <c r="AE1422" t="s">
        <v>1276</v>
      </c>
      <c r="AF1422" t="s">
        <v>1277</v>
      </c>
      <c r="AG1422" t="s">
        <v>1278</v>
      </c>
    </row>
    <row r="1423" spans="1:34" x14ac:dyDescent="0.25">
      <c r="A1423">
        <v>25516</v>
      </c>
      <c r="B1423" t="s">
        <v>246</v>
      </c>
      <c r="C1423" t="s">
        <v>1</v>
      </c>
      <c r="D1423" t="s">
        <v>286</v>
      </c>
      <c r="E1423" t="s">
        <v>616</v>
      </c>
      <c r="F1423" t="s">
        <v>117</v>
      </c>
      <c r="G1423" t="s">
        <v>109</v>
      </c>
      <c r="H1423" s="2">
        <v>5200</v>
      </c>
      <c r="I1423" s="2">
        <v>5200</v>
      </c>
      <c r="J1423" s="2">
        <v>5572.38</v>
      </c>
      <c r="K1423">
        <v>0</v>
      </c>
      <c r="L1423">
        <v>0</v>
      </c>
      <c r="M1423">
        <v>0</v>
      </c>
      <c r="N1423" s="2">
        <v>5572.38</v>
      </c>
      <c r="P1423" s="1">
        <v>45484</v>
      </c>
      <c r="Q1423" s="1">
        <v>45186</v>
      </c>
      <c r="R1423" s="1">
        <v>45930</v>
      </c>
      <c r="S1423" s="1">
        <v>45930</v>
      </c>
      <c r="W1423" t="s">
        <v>155</v>
      </c>
      <c r="X1423" t="s">
        <v>191</v>
      </c>
      <c r="Z1423" t="s">
        <v>160</v>
      </c>
      <c r="AA1423">
        <v>2</v>
      </c>
      <c r="AB1423" t="s">
        <v>161</v>
      </c>
      <c r="AC1423" t="s">
        <v>155</v>
      </c>
      <c r="AD1423" t="s">
        <v>162</v>
      </c>
      <c r="AE1423" t="s">
        <v>1276</v>
      </c>
      <c r="AF1423" t="s">
        <v>1277</v>
      </c>
      <c r="AG1423" t="s">
        <v>1278</v>
      </c>
    </row>
    <row r="1424" spans="1:34" x14ac:dyDescent="0.25">
      <c r="A1424">
        <v>25532</v>
      </c>
      <c r="B1424" t="s">
        <v>246</v>
      </c>
      <c r="C1424" t="s">
        <v>1</v>
      </c>
      <c r="D1424" t="s">
        <v>286</v>
      </c>
      <c r="E1424" t="s">
        <v>616</v>
      </c>
      <c r="F1424" t="s">
        <v>117</v>
      </c>
      <c r="G1424" t="s">
        <v>211</v>
      </c>
      <c r="H1424" s="2">
        <v>15000</v>
      </c>
      <c r="I1424" s="2">
        <v>15000</v>
      </c>
      <c r="J1424" s="2">
        <v>16074.18</v>
      </c>
      <c r="K1424">
        <v>0</v>
      </c>
      <c r="L1424">
        <v>0</v>
      </c>
      <c r="M1424">
        <v>0</v>
      </c>
      <c r="N1424" s="2">
        <v>16074.18</v>
      </c>
      <c r="O1424">
        <v>0</v>
      </c>
      <c r="P1424" s="1">
        <v>45484</v>
      </c>
      <c r="Q1424" s="1">
        <v>45186</v>
      </c>
      <c r="R1424" s="1">
        <v>45930</v>
      </c>
      <c r="S1424" s="1">
        <v>45930</v>
      </c>
      <c r="W1424" t="s">
        <v>155</v>
      </c>
      <c r="X1424" t="s">
        <v>191</v>
      </c>
      <c r="Z1424" t="s">
        <v>160</v>
      </c>
      <c r="AA1424">
        <v>2</v>
      </c>
      <c r="AB1424" t="s">
        <v>161</v>
      </c>
      <c r="AC1424" t="s">
        <v>155</v>
      </c>
      <c r="AD1424" t="s">
        <v>162</v>
      </c>
      <c r="AE1424" t="s">
        <v>1276</v>
      </c>
      <c r="AF1424" t="s">
        <v>1277</v>
      </c>
      <c r="AG1424" t="s">
        <v>1278</v>
      </c>
      <c r="AH1424" t="s">
        <v>191</v>
      </c>
    </row>
    <row r="1425" spans="1:33" x14ac:dyDescent="0.25">
      <c r="A1425">
        <v>17185</v>
      </c>
      <c r="B1425" t="s">
        <v>246</v>
      </c>
      <c r="C1425" t="s">
        <v>1</v>
      </c>
      <c r="D1425" t="s">
        <v>204</v>
      </c>
      <c r="E1425" t="s">
        <v>411</v>
      </c>
      <c r="F1425" t="s">
        <v>117</v>
      </c>
      <c r="G1425" t="s">
        <v>213</v>
      </c>
      <c r="H1425" s="2">
        <v>4000</v>
      </c>
      <c r="I1425" s="2">
        <v>4000</v>
      </c>
      <c r="J1425" s="2">
        <v>4321.3999999999996</v>
      </c>
      <c r="K1425">
        <v>0</v>
      </c>
      <c r="L1425">
        <v>0</v>
      </c>
      <c r="M1425">
        <v>0</v>
      </c>
      <c r="N1425" s="2">
        <v>4321.3999999999996</v>
      </c>
      <c r="P1425" s="1">
        <v>45140</v>
      </c>
      <c r="Q1425" s="1">
        <v>45129</v>
      </c>
      <c r="R1425" s="1">
        <v>45930</v>
      </c>
      <c r="S1425" s="1">
        <v>45930</v>
      </c>
      <c r="W1425" t="s">
        <v>155</v>
      </c>
      <c r="X1425" t="s">
        <v>191</v>
      </c>
      <c r="Z1425" t="s">
        <v>160</v>
      </c>
      <c r="AA1425">
        <v>2</v>
      </c>
      <c r="AB1425" t="s">
        <v>161</v>
      </c>
      <c r="AC1425" t="s">
        <v>155</v>
      </c>
      <c r="AD1425" t="s">
        <v>162</v>
      </c>
      <c r="AE1425" t="s">
        <v>1276</v>
      </c>
      <c r="AF1425" t="s">
        <v>1277</v>
      </c>
      <c r="AG1425" t="s">
        <v>1278</v>
      </c>
    </row>
    <row r="1426" spans="1:33" x14ac:dyDescent="0.25">
      <c r="A1426">
        <v>30949</v>
      </c>
      <c r="B1426" t="s">
        <v>246</v>
      </c>
      <c r="C1426" t="s">
        <v>252</v>
      </c>
      <c r="D1426" t="s">
        <v>258</v>
      </c>
      <c r="E1426" t="s">
        <v>422</v>
      </c>
      <c r="F1426" t="s">
        <v>117</v>
      </c>
      <c r="G1426" t="s">
        <v>1384</v>
      </c>
      <c r="H1426" s="2">
        <v>3647.97</v>
      </c>
      <c r="I1426" s="2">
        <v>3647.97</v>
      </c>
      <c r="J1426" s="2">
        <v>3662.43</v>
      </c>
      <c r="K1426">
        <v>0</v>
      </c>
      <c r="L1426">
        <v>0</v>
      </c>
      <c r="M1426">
        <v>0</v>
      </c>
      <c r="N1426" s="2">
        <v>3662.43</v>
      </c>
      <c r="O1426">
        <v>0</v>
      </c>
      <c r="P1426" s="1">
        <v>45645</v>
      </c>
      <c r="Q1426" s="1">
        <v>45642</v>
      </c>
      <c r="R1426" s="1">
        <v>45930</v>
      </c>
      <c r="S1426" s="1">
        <v>45930</v>
      </c>
      <c r="W1426" t="s">
        <v>155</v>
      </c>
      <c r="X1426" t="s">
        <v>191</v>
      </c>
      <c r="Z1426" t="s">
        <v>160</v>
      </c>
      <c r="AA1426">
        <v>2</v>
      </c>
      <c r="AB1426" t="s">
        <v>161</v>
      </c>
      <c r="AC1426" t="s">
        <v>155</v>
      </c>
      <c r="AD1426" t="s">
        <v>162</v>
      </c>
      <c r="AE1426" t="s">
        <v>1276</v>
      </c>
      <c r="AF1426" t="s">
        <v>1277</v>
      </c>
      <c r="AG1426" t="s">
        <v>1278</v>
      </c>
    </row>
    <row r="1427" spans="1:33" x14ac:dyDescent="0.25">
      <c r="A1427">
        <v>31047</v>
      </c>
      <c r="B1427" t="s">
        <v>246</v>
      </c>
      <c r="C1427" t="s">
        <v>1</v>
      </c>
      <c r="D1427" t="s">
        <v>204</v>
      </c>
      <c r="E1427" t="s">
        <v>411</v>
      </c>
      <c r="F1427" t="s">
        <v>117</v>
      </c>
      <c r="G1427" t="s">
        <v>1384</v>
      </c>
      <c r="H1427" s="2">
        <v>6576.01</v>
      </c>
      <c r="I1427" s="2">
        <v>6576.01</v>
      </c>
      <c r="J1427" s="2">
        <v>6602.07</v>
      </c>
      <c r="K1427">
        <v>0</v>
      </c>
      <c r="L1427">
        <v>0</v>
      </c>
      <c r="M1427">
        <v>0</v>
      </c>
      <c r="N1427" s="2">
        <v>6602.07</v>
      </c>
      <c r="O1427">
        <v>0</v>
      </c>
      <c r="P1427" s="1">
        <v>45646</v>
      </c>
      <c r="Q1427" s="1">
        <v>45632</v>
      </c>
      <c r="R1427" s="1">
        <v>45930</v>
      </c>
      <c r="S1427" s="1">
        <v>45930</v>
      </c>
      <c r="W1427" t="s">
        <v>155</v>
      </c>
      <c r="X1427" t="s">
        <v>191</v>
      </c>
      <c r="Z1427" t="s">
        <v>160</v>
      </c>
      <c r="AA1427">
        <v>2</v>
      </c>
      <c r="AB1427" t="s">
        <v>161</v>
      </c>
      <c r="AC1427" t="s">
        <v>155</v>
      </c>
      <c r="AD1427" t="s">
        <v>162</v>
      </c>
      <c r="AE1427" t="s">
        <v>1276</v>
      </c>
      <c r="AF1427" t="s">
        <v>1277</v>
      </c>
      <c r="AG1427" t="s">
        <v>1278</v>
      </c>
    </row>
    <row r="1428" spans="1:33" x14ac:dyDescent="0.25">
      <c r="A1428">
        <v>30932</v>
      </c>
      <c r="B1428" t="s">
        <v>246</v>
      </c>
      <c r="C1428" t="s">
        <v>1</v>
      </c>
      <c r="D1428" t="s">
        <v>284</v>
      </c>
      <c r="E1428" t="s">
        <v>367</v>
      </c>
      <c r="F1428" t="s">
        <v>117</v>
      </c>
      <c r="G1428" t="s">
        <v>1384</v>
      </c>
      <c r="H1428" s="2">
        <v>4042.26</v>
      </c>
      <c r="I1428" s="2">
        <v>4042.26</v>
      </c>
      <c r="J1428" s="2">
        <v>4058.28</v>
      </c>
      <c r="K1428">
        <v>0</v>
      </c>
      <c r="L1428">
        <v>0</v>
      </c>
      <c r="M1428">
        <v>0</v>
      </c>
      <c r="N1428" s="2">
        <v>4058.28</v>
      </c>
      <c r="O1428">
        <v>0</v>
      </c>
      <c r="P1428" s="1">
        <v>45644</v>
      </c>
      <c r="Q1428" s="1">
        <v>45643</v>
      </c>
      <c r="R1428" s="1">
        <v>45930</v>
      </c>
      <c r="S1428" s="1">
        <v>45930</v>
      </c>
      <c r="W1428" t="s">
        <v>155</v>
      </c>
      <c r="X1428" t="s">
        <v>191</v>
      </c>
      <c r="Z1428" t="s">
        <v>160</v>
      </c>
      <c r="AA1428">
        <v>2</v>
      </c>
      <c r="AB1428" t="s">
        <v>161</v>
      </c>
      <c r="AC1428" t="s">
        <v>155</v>
      </c>
      <c r="AD1428" t="s">
        <v>162</v>
      </c>
      <c r="AE1428" t="s">
        <v>1276</v>
      </c>
      <c r="AF1428" t="s">
        <v>1277</v>
      </c>
      <c r="AG1428" t="s">
        <v>1278</v>
      </c>
    </row>
    <row r="1429" spans="1:33" x14ac:dyDescent="0.25">
      <c r="A1429">
        <v>16757</v>
      </c>
      <c r="B1429" t="s">
        <v>246</v>
      </c>
      <c r="C1429" t="s">
        <v>1</v>
      </c>
      <c r="D1429" t="s">
        <v>284</v>
      </c>
      <c r="E1429" t="s">
        <v>367</v>
      </c>
      <c r="F1429" t="s">
        <v>117</v>
      </c>
      <c r="G1429" t="s">
        <v>214</v>
      </c>
      <c r="H1429" s="2">
        <v>1000</v>
      </c>
      <c r="I1429" s="2">
        <v>1000</v>
      </c>
      <c r="J1429" s="2">
        <v>1086.74</v>
      </c>
      <c r="K1429">
        <v>0</v>
      </c>
      <c r="L1429">
        <v>0</v>
      </c>
      <c r="M1429">
        <v>0</v>
      </c>
      <c r="N1429" s="2">
        <v>1086.74</v>
      </c>
      <c r="P1429" s="1">
        <v>45110</v>
      </c>
      <c r="Q1429" s="1">
        <v>45094</v>
      </c>
      <c r="R1429" s="1">
        <v>45930</v>
      </c>
      <c r="S1429" s="1">
        <v>45930</v>
      </c>
      <c r="W1429" t="s">
        <v>155</v>
      </c>
      <c r="X1429" t="s">
        <v>191</v>
      </c>
      <c r="Z1429" t="s">
        <v>160</v>
      </c>
      <c r="AA1429">
        <v>2</v>
      </c>
      <c r="AB1429" t="s">
        <v>161</v>
      </c>
      <c r="AC1429" t="s">
        <v>155</v>
      </c>
      <c r="AD1429" t="s">
        <v>162</v>
      </c>
      <c r="AE1429" t="s">
        <v>1276</v>
      </c>
      <c r="AF1429" t="s">
        <v>1277</v>
      </c>
      <c r="AG1429" t="s">
        <v>1278</v>
      </c>
    </row>
    <row r="1430" spans="1:33" x14ac:dyDescent="0.25">
      <c r="A1430">
        <v>31065</v>
      </c>
      <c r="B1430" t="s">
        <v>246</v>
      </c>
      <c r="C1430" t="s">
        <v>1</v>
      </c>
      <c r="D1430" t="s">
        <v>199</v>
      </c>
      <c r="E1430" t="s">
        <v>292</v>
      </c>
      <c r="F1430" t="s">
        <v>117</v>
      </c>
      <c r="G1430" t="s">
        <v>1384</v>
      </c>
      <c r="H1430" s="2">
        <v>6683.44</v>
      </c>
      <c r="I1430" s="2">
        <v>6683.44</v>
      </c>
      <c r="J1430" s="2">
        <v>6709.94</v>
      </c>
      <c r="K1430">
        <v>0</v>
      </c>
      <c r="L1430">
        <v>0</v>
      </c>
      <c r="M1430">
        <v>0</v>
      </c>
      <c r="N1430" s="2">
        <v>6709.94</v>
      </c>
      <c r="O1430">
        <v>0</v>
      </c>
      <c r="P1430" s="1">
        <v>45646</v>
      </c>
      <c r="Q1430" s="1">
        <v>45644</v>
      </c>
      <c r="R1430" s="1">
        <v>45930</v>
      </c>
      <c r="S1430" s="1">
        <v>45930</v>
      </c>
      <c r="W1430" t="s">
        <v>155</v>
      </c>
      <c r="X1430" t="s">
        <v>191</v>
      </c>
      <c r="Z1430" t="s">
        <v>160</v>
      </c>
      <c r="AA1430">
        <v>2</v>
      </c>
      <c r="AB1430" t="s">
        <v>161</v>
      </c>
      <c r="AC1430" t="s">
        <v>155</v>
      </c>
      <c r="AD1430" t="s">
        <v>162</v>
      </c>
      <c r="AE1430" t="s">
        <v>1276</v>
      </c>
      <c r="AF1430" t="s">
        <v>1277</v>
      </c>
      <c r="AG1430" t="s">
        <v>1278</v>
      </c>
    </row>
    <row r="1431" spans="1:33" x14ac:dyDescent="0.25">
      <c r="A1431">
        <v>16042</v>
      </c>
      <c r="B1431" t="s">
        <v>246</v>
      </c>
      <c r="C1431" t="s">
        <v>1</v>
      </c>
      <c r="D1431" t="s">
        <v>202</v>
      </c>
      <c r="E1431" t="s">
        <v>294</v>
      </c>
      <c r="F1431" t="s">
        <v>117</v>
      </c>
      <c r="G1431" t="s">
        <v>217</v>
      </c>
      <c r="H1431" s="2">
        <v>1500</v>
      </c>
      <c r="I1431" s="2">
        <v>1500</v>
      </c>
      <c r="J1431" s="2">
        <v>1632.45</v>
      </c>
      <c r="K1431">
        <v>0</v>
      </c>
      <c r="L1431">
        <v>0</v>
      </c>
      <c r="M1431">
        <v>0</v>
      </c>
      <c r="N1431" s="2">
        <v>1632.45</v>
      </c>
      <c r="P1431" s="1">
        <v>45057</v>
      </c>
      <c r="Q1431" s="1">
        <v>45052</v>
      </c>
      <c r="R1431" s="1">
        <v>45930</v>
      </c>
      <c r="S1431" s="1">
        <v>45930</v>
      </c>
      <c r="W1431" t="s">
        <v>155</v>
      </c>
      <c r="X1431" t="s">
        <v>191</v>
      </c>
      <c r="Z1431" t="s">
        <v>160</v>
      </c>
      <c r="AA1431">
        <v>2</v>
      </c>
      <c r="AB1431" t="s">
        <v>161</v>
      </c>
      <c r="AC1431" t="s">
        <v>155</v>
      </c>
      <c r="AD1431" t="s">
        <v>162</v>
      </c>
      <c r="AE1431" t="s">
        <v>1276</v>
      </c>
      <c r="AF1431" t="s">
        <v>1277</v>
      </c>
      <c r="AG1431" t="s">
        <v>1278</v>
      </c>
    </row>
    <row r="1432" spans="1:33" x14ac:dyDescent="0.25">
      <c r="A1432">
        <v>30523</v>
      </c>
      <c r="B1432" t="s">
        <v>246</v>
      </c>
      <c r="C1432" t="s">
        <v>1</v>
      </c>
      <c r="D1432" t="s">
        <v>249</v>
      </c>
      <c r="E1432" t="s">
        <v>250</v>
      </c>
      <c r="F1432" t="s">
        <v>117</v>
      </c>
      <c r="G1432" t="s">
        <v>1384</v>
      </c>
      <c r="H1432" s="2">
        <v>5391.47</v>
      </c>
      <c r="I1432" s="2">
        <v>5391.47</v>
      </c>
      <c r="J1432" s="2">
        <v>5412.84</v>
      </c>
      <c r="K1432">
        <v>0</v>
      </c>
      <c r="L1432">
        <v>0</v>
      </c>
      <c r="M1432">
        <v>0</v>
      </c>
      <c r="N1432" s="2">
        <v>5412.84</v>
      </c>
      <c r="O1432">
        <v>0</v>
      </c>
      <c r="P1432" s="1">
        <v>45637</v>
      </c>
      <c r="Q1432" s="1">
        <v>45637</v>
      </c>
      <c r="R1432" s="1">
        <v>45930</v>
      </c>
      <c r="S1432" s="1">
        <v>45930</v>
      </c>
      <c r="W1432" t="s">
        <v>155</v>
      </c>
      <c r="X1432" t="s">
        <v>191</v>
      </c>
      <c r="Z1432" t="s">
        <v>160</v>
      </c>
      <c r="AA1432">
        <v>2</v>
      </c>
      <c r="AB1432" t="s">
        <v>161</v>
      </c>
      <c r="AC1432" t="s">
        <v>155</v>
      </c>
      <c r="AD1432" t="s">
        <v>162</v>
      </c>
      <c r="AE1432" t="s">
        <v>1276</v>
      </c>
      <c r="AF1432" t="s">
        <v>1277</v>
      </c>
      <c r="AG1432" t="s">
        <v>1278</v>
      </c>
    </row>
    <row r="1433" spans="1:33" x14ac:dyDescent="0.25">
      <c r="A1433">
        <v>30506</v>
      </c>
      <c r="B1433" t="s">
        <v>246</v>
      </c>
      <c r="C1433" t="s">
        <v>1</v>
      </c>
      <c r="D1433" t="s">
        <v>205</v>
      </c>
      <c r="E1433" t="s">
        <v>247</v>
      </c>
      <c r="F1433" t="s">
        <v>117</v>
      </c>
      <c r="G1433" t="s">
        <v>1384</v>
      </c>
      <c r="H1433" s="2">
        <v>2767.11</v>
      </c>
      <c r="I1433" s="2">
        <v>2767.11</v>
      </c>
      <c r="J1433" s="2">
        <v>2778.07</v>
      </c>
      <c r="K1433">
        <v>0</v>
      </c>
      <c r="L1433">
        <v>0</v>
      </c>
      <c r="M1433">
        <v>0</v>
      </c>
      <c r="N1433" s="2">
        <v>2778.07</v>
      </c>
      <c r="O1433">
        <v>0</v>
      </c>
      <c r="P1433" s="1">
        <v>45637</v>
      </c>
      <c r="Q1433" s="1">
        <v>45637</v>
      </c>
      <c r="R1433" s="1">
        <v>45930</v>
      </c>
      <c r="S1433" s="1">
        <v>45930</v>
      </c>
      <c r="W1433" t="s">
        <v>155</v>
      </c>
      <c r="X1433" t="s">
        <v>191</v>
      </c>
      <c r="Z1433" t="s">
        <v>160</v>
      </c>
      <c r="AA1433">
        <v>2</v>
      </c>
      <c r="AB1433" t="s">
        <v>161</v>
      </c>
      <c r="AC1433" t="s">
        <v>155</v>
      </c>
      <c r="AD1433" t="s">
        <v>162</v>
      </c>
      <c r="AE1433" t="s">
        <v>1276</v>
      </c>
      <c r="AF1433" t="s">
        <v>1277</v>
      </c>
      <c r="AG1433" t="s">
        <v>1278</v>
      </c>
    </row>
    <row r="1434" spans="1:33" x14ac:dyDescent="0.25">
      <c r="A1434">
        <v>31187</v>
      </c>
      <c r="B1434" t="s">
        <v>246</v>
      </c>
      <c r="C1434" t="s">
        <v>1</v>
      </c>
      <c r="D1434" t="s">
        <v>249</v>
      </c>
      <c r="E1434" t="s">
        <v>250</v>
      </c>
      <c r="F1434" t="s">
        <v>117</v>
      </c>
      <c r="G1434" t="s">
        <v>1384</v>
      </c>
      <c r="H1434" s="2">
        <v>2115.75</v>
      </c>
      <c r="I1434" s="2">
        <v>2115.75</v>
      </c>
      <c r="J1434" s="2">
        <v>2124.14</v>
      </c>
      <c r="K1434">
        <v>0</v>
      </c>
      <c r="L1434">
        <v>0</v>
      </c>
      <c r="M1434">
        <v>0</v>
      </c>
      <c r="N1434" s="2">
        <v>2124.14</v>
      </c>
      <c r="O1434">
        <v>0</v>
      </c>
      <c r="P1434" s="1">
        <v>45649</v>
      </c>
      <c r="Q1434" s="1">
        <v>45643</v>
      </c>
      <c r="R1434" s="1">
        <v>45930</v>
      </c>
      <c r="S1434" s="1">
        <v>45930</v>
      </c>
      <c r="W1434" t="s">
        <v>155</v>
      </c>
      <c r="X1434" t="s">
        <v>191</v>
      </c>
      <c r="Z1434" t="s">
        <v>160</v>
      </c>
      <c r="AA1434">
        <v>2</v>
      </c>
      <c r="AB1434" t="s">
        <v>161</v>
      </c>
      <c r="AC1434" t="s">
        <v>155</v>
      </c>
      <c r="AD1434" t="s">
        <v>162</v>
      </c>
      <c r="AE1434" t="s">
        <v>1276</v>
      </c>
      <c r="AF1434" t="s">
        <v>1277</v>
      </c>
      <c r="AG1434" t="s">
        <v>1278</v>
      </c>
    </row>
    <row r="1435" spans="1:33" x14ac:dyDescent="0.25">
      <c r="A1435">
        <v>16092</v>
      </c>
      <c r="B1435" t="s">
        <v>246</v>
      </c>
      <c r="C1435" t="s">
        <v>1</v>
      </c>
      <c r="D1435" t="s">
        <v>249</v>
      </c>
      <c r="E1435" t="s">
        <v>250</v>
      </c>
      <c r="F1435" t="s">
        <v>117</v>
      </c>
      <c r="G1435" t="s">
        <v>216</v>
      </c>
      <c r="H1435" s="2">
        <v>2400</v>
      </c>
      <c r="I1435" s="2">
        <v>2400</v>
      </c>
      <c r="J1435" s="2">
        <v>2611.92</v>
      </c>
      <c r="K1435">
        <v>0</v>
      </c>
      <c r="L1435">
        <v>0</v>
      </c>
      <c r="M1435">
        <v>0</v>
      </c>
      <c r="N1435" s="2">
        <v>2611.92</v>
      </c>
      <c r="P1435" s="1">
        <v>45056</v>
      </c>
      <c r="Q1435" s="1">
        <v>45052</v>
      </c>
      <c r="R1435" s="1">
        <v>45940</v>
      </c>
      <c r="S1435" s="1">
        <v>45940</v>
      </c>
      <c r="W1435" t="s">
        <v>155</v>
      </c>
      <c r="X1435" t="s">
        <v>191</v>
      </c>
      <c r="Z1435" t="s">
        <v>160</v>
      </c>
      <c r="AA1435">
        <v>2</v>
      </c>
      <c r="AB1435" t="s">
        <v>161</v>
      </c>
      <c r="AC1435" t="s">
        <v>155</v>
      </c>
      <c r="AD1435" t="s">
        <v>162</v>
      </c>
      <c r="AE1435" t="s">
        <v>1276</v>
      </c>
      <c r="AF1435" t="s">
        <v>1277</v>
      </c>
      <c r="AG1435" t="s">
        <v>1278</v>
      </c>
    </row>
    <row r="1436" spans="1:33" x14ac:dyDescent="0.25">
      <c r="A1436">
        <v>16186</v>
      </c>
      <c r="B1436" t="s">
        <v>246</v>
      </c>
      <c r="C1436" t="s">
        <v>252</v>
      </c>
      <c r="D1436" t="s">
        <v>259</v>
      </c>
      <c r="E1436" t="s">
        <v>260</v>
      </c>
      <c r="F1436" t="s">
        <v>117</v>
      </c>
      <c r="G1436" t="s">
        <v>216</v>
      </c>
      <c r="H1436" s="2">
        <v>1290</v>
      </c>
      <c r="I1436" s="2">
        <v>1290</v>
      </c>
      <c r="J1436" s="2">
        <v>1403.91</v>
      </c>
      <c r="K1436">
        <v>0</v>
      </c>
      <c r="L1436">
        <v>0</v>
      </c>
      <c r="M1436">
        <v>0</v>
      </c>
      <c r="N1436" s="2">
        <v>1403.91</v>
      </c>
      <c r="P1436" s="1">
        <v>45063</v>
      </c>
      <c r="Q1436" s="1">
        <v>45054</v>
      </c>
      <c r="R1436" s="1">
        <v>45940</v>
      </c>
      <c r="S1436" s="1">
        <v>45940</v>
      </c>
      <c r="W1436" t="s">
        <v>155</v>
      </c>
      <c r="X1436" t="s">
        <v>191</v>
      </c>
      <c r="Z1436" t="s">
        <v>160</v>
      </c>
      <c r="AA1436">
        <v>2</v>
      </c>
      <c r="AB1436" t="s">
        <v>161</v>
      </c>
      <c r="AC1436" t="s">
        <v>155</v>
      </c>
      <c r="AD1436" t="s">
        <v>162</v>
      </c>
      <c r="AE1436" t="s">
        <v>1276</v>
      </c>
      <c r="AF1436" t="s">
        <v>1277</v>
      </c>
      <c r="AG1436" t="s">
        <v>1278</v>
      </c>
    </row>
    <row r="1437" spans="1:33" x14ac:dyDescent="0.25">
      <c r="A1437">
        <v>16616</v>
      </c>
      <c r="B1437" t="s">
        <v>246</v>
      </c>
      <c r="C1437" t="s">
        <v>1</v>
      </c>
      <c r="D1437" t="s">
        <v>201</v>
      </c>
      <c r="E1437" t="s">
        <v>290</v>
      </c>
      <c r="F1437" t="s">
        <v>117</v>
      </c>
      <c r="G1437" t="s">
        <v>220</v>
      </c>
      <c r="H1437" s="2">
        <v>1000</v>
      </c>
      <c r="I1437" s="2">
        <v>1000</v>
      </c>
      <c r="J1437" s="2">
        <v>1088.3</v>
      </c>
      <c r="K1437">
        <v>0</v>
      </c>
      <c r="L1437">
        <v>0</v>
      </c>
      <c r="M1437">
        <v>0</v>
      </c>
      <c r="N1437" s="2">
        <v>1088.3</v>
      </c>
      <c r="P1437" s="1">
        <v>45083</v>
      </c>
      <c r="Q1437" s="1">
        <v>45062</v>
      </c>
      <c r="R1437" s="1">
        <v>45940</v>
      </c>
      <c r="S1437" s="1">
        <v>45940</v>
      </c>
      <c r="W1437" t="s">
        <v>155</v>
      </c>
      <c r="X1437" t="s">
        <v>191</v>
      </c>
      <c r="Z1437" t="s">
        <v>160</v>
      </c>
      <c r="AA1437">
        <v>2</v>
      </c>
      <c r="AB1437" t="s">
        <v>161</v>
      </c>
      <c r="AC1437" t="s">
        <v>155</v>
      </c>
      <c r="AD1437" t="s">
        <v>162</v>
      </c>
      <c r="AE1437" t="s">
        <v>1276</v>
      </c>
      <c r="AF1437" t="s">
        <v>1277</v>
      </c>
      <c r="AG1437" t="s">
        <v>1278</v>
      </c>
    </row>
    <row r="1438" spans="1:33" x14ac:dyDescent="0.25">
      <c r="A1438">
        <v>17294</v>
      </c>
      <c r="B1438" t="s">
        <v>246</v>
      </c>
      <c r="C1438" t="s">
        <v>1</v>
      </c>
      <c r="D1438" t="s">
        <v>196</v>
      </c>
      <c r="E1438" t="s">
        <v>435</v>
      </c>
      <c r="F1438" t="s">
        <v>117</v>
      </c>
      <c r="G1438" t="s">
        <v>212</v>
      </c>
      <c r="H1438" s="2">
        <v>5000</v>
      </c>
      <c r="I1438" s="2">
        <v>5000</v>
      </c>
      <c r="J1438" s="2">
        <v>5363.47</v>
      </c>
      <c r="K1438">
        <v>0</v>
      </c>
      <c r="L1438">
        <v>0</v>
      </c>
      <c r="M1438">
        <v>0</v>
      </c>
      <c r="N1438" s="2">
        <v>5363.47</v>
      </c>
      <c r="P1438" s="1">
        <v>45154</v>
      </c>
      <c r="Q1438" s="1">
        <v>45145</v>
      </c>
      <c r="R1438" s="1">
        <v>45940</v>
      </c>
      <c r="S1438" s="1">
        <v>45940</v>
      </c>
      <c r="W1438" t="s">
        <v>155</v>
      </c>
      <c r="X1438" t="s">
        <v>191</v>
      </c>
      <c r="Z1438" t="s">
        <v>160</v>
      </c>
      <c r="AA1438">
        <v>2</v>
      </c>
      <c r="AB1438" t="s">
        <v>161</v>
      </c>
      <c r="AC1438" t="s">
        <v>155</v>
      </c>
      <c r="AD1438" t="s">
        <v>162</v>
      </c>
      <c r="AE1438" t="s">
        <v>1276</v>
      </c>
      <c r="AF1438" t="s">
        <v>1277</v>
      </c>
      <c r="AG1438" t="s">
        <v>1278</v>
      </c>
    </row>
    <row r="1439" spans="1:33" x14ac:dyDescent="0.25">
      <c r="A1439">
        <v>17250</v>
      </c>
      <c r="B1439" t="s">
        <v>246</v>
      </c>
      <c r="C1439" t="s">
        <v>252</v>
      </c>
      <c r="D1439" t="s">
        <v>258</v>
      </c>
      <c r="E1439" t="s">
        <v>422</v>
      </c>
      <c r="F1439" t="s">
        <v>117</v>
      </c>
      <c r="G1439" t="s">
        <v>213</v>
      </c>
      <c r="H1439">
        <v>1800</v>
      </c>
      <c r="I1439">
        <v>1800</v>
      </c>
      <c r="J1439">
        <v>1930.85</v>
      </c>
      <c r="K1439">
        <v>0</v>
      </c>
      <c r="L1439">
        <v>0</v>
      </c>
      <c r="M1439">
        <v>0</v>
      </c>
      <c r="N1439">
        <v>1930.85</v>
      </c>
      <c r="P1439" s="1">
        <v>45148</v>
      </c>
      <c r="Q1439" s="1">
        <v>45140</v>
      </c>
      <c r="R1439" s="1">
        <v>45940</v>
      </c>
      <c r="S1439" s="1">
        <v>45940</v>
      </c>
      <c r="W1439" t="s">
        <v>155</v>
      </c>
      <c r="X1439" t="s">
        <v>191</v>
      </c>
      <c r="Z1439" t="s">
        <v>160</v>
      </c>
      <c r="AA1439">
        <v>2</v>
      </c>
      <c r="AB1439" t="s">
        <v>161</v>
      </c>
      <c r="AC1439" t="s">
        <v>155</v>
      </c>
      <c r="AD1439" t="s">
        <v>162</v>
      </c>
      <c r="AE1439" t="s">
        <v>1276</v>
      </c>
      <c r="AF1439" t="s">
        <v>1277</v>
      </c>
      <c r="AG1439" t="s">
        <v>1278</v>
      </c>
    </row>
    <row r="1440" spans="1:33" x14ac:dyDescent="0.25">
      <c r="A1440">
        <v>17605</v>
      </c>
      <c r="B1440" t="s">
        <v>246</v>
      </c>
      <c r="C1440" t="s">
        <v>1</v>
      </c>
      <c r="D1440" t="s">
        <v>195</v>
      </c>
      <c r="E1440" t="s">
        <v>596</v>
      </c>
      <c r="F1440" t="s">
        <v>117</v>
      </c>
      <c r="G1440" t="s">
        <v>213</v>
      </c>
      <c r="H1440" s="2">
        <v>5000</v>
      </c>
      <c r="I1440" s="2">
        <v>5000</v>
      </c>
      <c r="J1440" s="2">
        <v>5363.47</v>
      </c>
      <c r="K1440">
        <v>0</v>
      </c>
      <c r="L1440">
        <v>0</v>
      </c>
      <c r="M1440">
        <v>0</v>
      </c>
      <c r="N1440" s="2">
        <v>5363.47</v>
      </c>
      <c r="P1440" s="1">
        <v>45173</v>
      </c>
      <c r="Q1440" s="1">
        <v>45168</v>
      </c>
      <c r="R1440" s="1">
        <v>45940</v>
      </c>
      <c r="S1440" s="1">
        <v>45940</v>
      </c>
      <c r="W1440" t="s">
        <v>155</v>
      </c>
      <c r="X1440" t="s">
        <v>191</v>
      </c>
      <c r="Z1440" t="s">
        <v>160</v>
      </c>
      <c r="AA1440">
        <v>2</v>
      </c>
      <c r="AB1440" t="s">
        <v>161</v>
      </c>
      <c r="AC1440" t="s">
        <v>155</v>
      </c>
      <c r="AD1440" t="s">
        <v>162</v>
      </c>
      <c r="AE1440" t="s">
        <v>1276</v>
      </c>
      <c r="AF1440" t="s">
        <v>1277</v>
      </c>
      <c r="AG1440" t="s">
        <v>1278</v>
      </c>
    </row>
    <row r="1441" spans="1:34" x14ac:dyDescent="0.25">
      <c r="A1441">
        <v>24102</v>
      </c>
      <c r="B1441" t="s">
        <v>246</v>
      </c>
      <c r="C1441" t="s">
        <v>1</v>
      </c>
      <c r="D1441" t="s">
        <v>796</v>
      </c>
      <c r="E1441" t="s">
        <v>960</v>
      </c>
      <c r="F1441" t="s">
        <v>117</v>
      </c>
      <c r="G1441" t="s">
        <v>209</v>
      </c>
      <c r="H1441" s="2">
        <v>18500</v>
      </c>
      <c r="I1441" s="2">
        <v>18500</v>
      </c>
      <c r="J1441" s="2">
        <v>19559.14</v>
      </c>
      <c r="K1441">
        <v>0</v>
      </c>
      <c r="L1441">
        <v>0</v>
      </c>
      <c r="M1441">
        <v>0</v>
      </c>
      <c r="N1441" s="2">
        <v>19559.14</v>
      </c>
      <c r="O1441">
        <v>0</v>
      </c>
      <c r="P1441" s="1">
        <v>45394</v>
      </c>
      <c r="Q1441" s="1">
        <v>45366</v>
      </c>
      <c r="R1441" s="1">
        <v>45940</v>
      </c>
      <c r="S1441" s="1">
        <v>45940</v>
      </c>
      <c r="W1441" t="s">
        <v>155</v>
      </c>
      <c r="X1441" t="s">
        <v>191</v>
      </c>
      <c r="Z1441" t="s">
        <v>160</v>
      </c>
      <c r="AA1441">
        <v>2</v>
      </c>
      <c r="AB1441" t="s">
        <v>161</v>
      </c>
      <c r="AC1441" t="s">
        <v>155</v>
      </c>
      <c r="AD1441" t="s">
        <v>162</v>
      </c>
      <c r="AE1441" t="s">
        <v>1276</v>
      </c>
      <c r="AF1441" t="s">
        <v>1277</v>
      </c>
      <c r="AG1441" t="s">
        <v>1278</v>
      </c>
      <c r="AH1441" t="s">
        <v>191</v>
      </c>
    </row>
    <row r="1442" spans="1:34" x14ac:dyDescent="0.25">
      <c r="A1442">
        <v>24118</v>
      </c>
      <c r="B1442" t="s">
        <v>246</v>
      </c>
      <c r="C1442" t="s">
        <v>1</v>
      </c>
      <c r="D1442" t="s">
        <v>796</v>
      </c>
      <c r="E1442" t="s">
        <v>960</v>
      </c>
      <c r="F1442" t="s">
        <v>117</v>
      </c>
      <c r="G1442" t="s">
        <v>106</v>
      </c>
      <c r="H1442" s="2">
        <v>6200</v>
      </c>
      <c r="I1442" s="2">
        <v>6200</v>
      </c>
      <c r="J1442" s="2">
        <v>6554.96</v>
      </c>
      <c r="K1442">
        <v>0</v>
      </c>
      <c r="L1442">
        <v>0</v>
      </c>
      <c r="M1442">
        <v>0</v>
      </c>
      <c r="N1442" s="2">
        <v>6554.96</v>
      </c>
      <c r="P1442" s="1">
        <v>45394</v>
      </c>
      <c r="Q1442" s="1">
        <v>45366</v>
      </c>
      <c r="R1442" s="1">
        <v>45940</v>
      </c>
      <c r="S1442" s="1">
        <v>45940</v>
      </c>
      <c r="W1442" t="s">
        <v>155</v>
      </c>
      <c r="X1442" t="s">
        <v>191</v>
      </c>
      <c r="Z1442" t="s">
        <v>160</v>
      </c>
      <c r="AA1442">
        <v>2</v>
      </c>
      <c r="AB1442" t="s">
        <v>161</v>
      </c>
      <c r="AC1442" t="s">
        <v>155</v>
      </c>
      <c r="AD1442" t="s">
        <v>162</v>
      </c>
      <c r="AE1442" t="s">
        <v>1276</v>
      </c>
      <c r="AF1442" t="s">
        <v>1277</v>
      </c>
      <c r="AG1442" t="s">
        <v>1278</v>
      </c>
    </row>
    <row r="1443" spans="1:34" x14ac:dyDescent="0.25">
      <c r="A1443">
        <v>20720</v>
      </c>
      <c r="B1443" t="s">
        <v>246</v>
      </c>
      <c r="C1443" t="s">
        <v>1</v>
      </c>
      <c r="D1443" t="s">
        <v>289</v>
      </c>
      <c r="E1443" t="s">
        <v>688</v>
      </c>
      <c r="F1443" t="s">
        <v>117</v>
      </c>
      <c r="G1443" t="s">
        <v>112</v>
      </c>
      <c r="H1443" s="2">
        <v>5000</v>
      </c>
      <c r="I1443" s="2">
        <v>5000</v>
      </c>
      <c r="J1443" s="2">
        <v>5349.18</v>
      </c>
      <c r="K1443">
        <v>0</v>
      </c>
      <c r="L1443">
        <v>0</v>
      </c>
      <c r="M1443">
        <v>0</v>
      </c>
      <c r="N1443" s="2">
        <v>5349.18</v>
      </c>
      <c r="P1443" s="1">
        <v>45240</v>
      </c>
      <c r="Q1443" s="1">
        <v>45230</v>
      </c>
      <c r="R1443" s="1">
        <v>45940</v>
      </c>
      <c r="S1443" s="1">
        <v>45940</v>
      </c>
      <c r="W1443" t="s">
        <v>155</v>
      </c>
      <c r="X1443" t="s">
        <v>191</v>
      </c>
      <c r="Z1443" t="s">
        <v>160</v>
      </c>
      <c r="AA1443">
        <v>2</v>
      </c>
      <c r="AB1443" t="s">
        <v>161</v>
      </c>
      <c r="AC1443" t="s">
        <v>155</v>
      </c>
      <c r="AD1443" t="s">
        <v>162</v>
      </c>
      <c r="AE1443" t="s">
        <v>1276</v>
      </c>
      <c r="AF1443" t="s">
        <v>1277</v>
      </c>
      <c r="AG1443" t="s">
        <v>1278</v>
      </c>
    </row>
    <row r="1444" spans="1:34" x14ac:dyDescent="0.25">
      <c r="A1444">
        <v>22537</v>
      </c>
      <c r="B1444" t="s">
        <v>246</v>
      </c>
      <c r="C1444" t="s">
        <v>252</v>
      </c>
      <c r="D1444" t="s">
        <v>733</v>
      </c>
      <c r="E1444" t="s">
        <v>885</v>
      </c>
      <c r="F1444" t="s">
        <v>117</v>
      </c>
      <c r="G1444" t="s">
        <v>112</v>
      </c>
      <c r="H1444" s="2">
        <v>3500</v>
      </c>
      <c r="I1444" s="2">
        <v>3500</v>
      </c>
      <c r="J1444" s="2">
        <v>3721.74</v>
      </c>
      <c r="K1444">
        <v>0</v>
      </c>
      <c r="L1444">
        <v>0</v>
      </c>
      <c r="M1444">
        <v>0</v>
      </c>
      <c r="N1444" s="2">
        <v>3721.74</v>
      </c>
      <c r="P1444" s="1">
        <v>45314</v>
      </c>
      <c r="Q1444" s="1">
        <v>45301</v>
      </c>
      <c r="R1444" s="1">
        <v>45940</v>
      </c>
      <c r="S1444" s="1">
        <v>45940</v>
      </c>
      <c r="W1444" t="s">
        <v>155</v>
      </c>
      <c r="X1444" t="s">
        <v>191</v>
      </c>
      <c r="Z1444" t="s">
        <v>160</v>
      </c>
      <c r="AA1444">
        <v>2</v>
      </c>
      <c r="AB1444" t="s">
        <v>161</v>
      </c>
      <c r="AC1444" t="s">
        <v>155</v>
      </c>
      <c r="AD1444" t="s">
        <v>162</v>
      </c>
      <c r="AE1444" t="s">
        <v>1276</v>
      </c>
      <c r="AF1444" t="s">
        <v>1277</v>
      </c>
      <c r="AG1444" t="s">
        <v>1278</v>
      </c>
    </row>
    <row r="1445" spans="1:34" x14ac:dyDescent="0.25">
      <c r="A1445">
        <v>29830</v>
      </c>
      <c r="B1445" t="s">
        <v>246</v>
      </c>
      <c r="C1445" t="s">
        <v>1</v>
      </c>
      <c r="D1445" t="s">
        <v>788</v>
      </c>
      <c r="E1445" t="s">
        <v>1329</v>
      </c>
      <c r="F1445" t="s">
        <v>117</v>
      </c>
      <c r="G1445" t="s">
        <v>96</v>
      </c>
      <c r="H1445" s="2">
        <v>3300</v>
      </c>
      <c r="I1445" s="2">
        <v>3300</v>
      </c>
      <c r="J1445" s="2">
        <v>3335.64</v>
      </c>
      <c r="K1445">
        <v>0</v>
      </c>
      <c r="L1445">
        <v>0</v>
      </c>
      <c r="M1445">
        <v>0</v>
      </c>
      <c r="N1445" s="2">
        <v>3335.64</v>
      </c>
      <c r="P1445" s="1">
        <v>45613</v>
      </c>
      <c r="Q1445" s="1">
        <v>45608</v>
      </c>
      <c r="R1445" s="1">
        <v>45940</v>
      </c>
      <c r="S1445" s="1">
        <v>45940</v>
      </c>
      <c r="W1445" t="s">
        <v>155</v>
      </c>
      <c r="X1445" t="s">
        <v>191</v>
      </c>
      <c r="Z1445" t="s">
        <v>160</v>
      </c>
      <c r="AA1445">
        <v>2</v>
      </c>
      <c r="AB1445" t="s">
        <v>1037</v>
      </c>
      <c r="AC1445" t="s">
        <v>155</v>
      </c>
      <c r="AD1445" t="s">
        <v>162</v>
      </c>
      <c r="AE1445" t="s">
        <v>1276</v>
      </c>
      <c r="AF1445" t="s">
        <v>1277</v>
      </c>
      <c r="AG1445" t="s">
        <v>1278</v>
      </c>
    </row>
    <row r="1446" spans="1:34" x14ac:dyDescent="0.25">
      <c r="A1446">
        <v>29782</v>
      </c>
      <c r="B1446" t="s">
        <v>246</v>
      </c>
      <c r="C1446" t="s">
        <v>1</v>
      </c>
      <c r="D1446" t="s">
        <v>807</v>
      </c>
      <c r="E1446" t="s">
        <v>1327</v>
      </c>
      <c r="F1446" t="s">
        <v>117</v>
      </c>
      <c r="G1446" t="s">
        <v>99</v>
      </c>
      <c r="H1446" s="2">
        <v>4000</v>
      </c>
      <c r="I1446" s="2">
        <v>4000</v>
      </c>
      <c r="J1446" s="2">
        <v>4043.2</v>
      </c>
      <c r="K1446">
        <v>0</v>
      </c>
      <c r="L1446">
        <v>0</v>
      </c>
      <c r="M1446">
        <v>0</v>
      </c>
      <c r="N1446" s="2">
        <v>4043.2</v>
      </c>
      <c r="P1446" s="1">
        <v>45624</v>
      </c>
      <c r="Q1446" s="1">
        <v>45603</v>
      </c>
      <c r="R1446" s="1">
        <v>45945</v>
      </c>
      <c r="S1446" s="1">
        <v>45945</v>
      </c>
      <c r="W1446" t="s">
        <v>155</v>
      </c>
      <c r="X1446" t="s">
        <v>191</v>
      </c>
      <c r="Z1446" t="s">
        <v>160</v>
      </c>
      <c r="AA1446">
        <v>2</v>
      </c>
      <c r="AB1446" t="s">
        <v>1037</v>
      </c>
      <c r="AC1446" t="s">
        <v>155</v>
      </c>
      <c r="AD1446" t="s">
        <v>162</v>
      </c>
      <c r="AE1446" t="s">
        <v>1276</v>
      </c>
      <c r="AF1446" t="s">
        <v>1277</v>
      </c>
      <c r="AG1446" t="s">
        <v>1278</v>
      </c>
    </row>
    <row r="1447" spans="1:34" x14ac:dyDescent="0.25">
      <c r="A1447">
        <v>25026</v>
      </c>
      <c r="B1447" t="s">
        <v>246</v>
      </c>
      <c r="C1447" t="s">
        <v>1</v>
      </c>
      <c r="D1447" t="s">
        <v>790</v>
      </c>
      <c r="E1447" t="s">
        <v>1115</v>
      </c>
      <c r="F1447" t="s">
        <v>117</v>
      </c>
      <c r="G1447" t="s">
        <v>108</v>
      </c>
      <c r="H1447" s="2">
        <v>5000</v>
      </c>
      <c r="I1447" s="2">
        <v>5000</v>
      </c>
      <c r="J1447" s="2">
        <v>5264.6</v>
      </c>
      <c r="K1447">
        <v>0</v>
      </c>
      <c r="L1447">
        <v>0</v>
      </c>
      <c r="M1447">
        <v>0</v>
      </c>
      <c r="N1447" s="2">
        <v>5264.6</v>
      </c>
      <c r="P1447" s="1">
        <v>45435</v>
      </c>
      <c r="Q1447" s="1">
        <v>45423</v>
      </c>
      <c r="R1447" s="1">
        <v>45945</v>
      </c>
      <c r="S1447" s="1">
        <v>45945</v>
      </c>
      <c r="W1447" t="s">
        <v>155</v>
      </c>
      <c r="X1447" t="s">
        <v>191</v>
      </c>
      <c r="Z1447" t="s">
        <v>160</v>
      </c>
      <c r="AA1447">
        <v>2</v>
      </c>
      <c r="AB1447" t="s">
        <v>1037</v>
      </c>
      <c r="AC1447" t="s">
        <v>155</v>
      </c>
      <c r="AD1447" t="s">
        <v>162</v>
      </c>
      <c r="AE1447" t="s">
        <v>1276</v>
      </c>
      <c r="AF1447" t="s">
        <v>1277</v>
      </c>
      <c r="AG1447" t="s">
        <v>1278</v>
      </c>
    </row>
    <row r="1448" spans="1:34" x14ac:dyDescent="0.25">
      <c r="A1448">
        <v>16255</v>
      </c>
      <c r="B1448" t="s">
        <v>246</v>
      </c>
      <c r="C1448" t="s">
        <v>1</v>
      </c>
      <c r="D1448" t="s">
        <v>199</v>
      </c>
      <c r="E1448" t="s">
        <v>292</v>
      </c>
      <c r="F1448" t="s">
        <v>117</v>
      </c>
      <c r="G1448" t="s">
        <v>220</v>
      </c>
      <c r="H1448" s="2">
        <v>3000</v>
      </c>
      <c r="I1448" s="2">
        <v>3000</v>
      </c>
      <c r="J1448" s="2">
        <v>3264.9</v>
      </c>
      <c r="K1448">
        <v>0</v>
      </c>
      <c r="L1448">
        <v>0</v>
      </c>
      <c r="M1448">
        <v>0</v>
      </c>
      <c r="N1448" s="2">
        <v>3264.9</v>
      </c>
      <c r="P1448" s="1">
        <v>45077</v>
      </c>
      <c r="Q1448" s="1">
        <v>45062</v>
      </c>
      <c r="R1448" s="1">
        <v>45945</v>
      </c>
      <c r="S1448" s="1">
        <v>45945</v>
      </c>
      <c r="W1448" t="s">
        <v>155</v>
      </c>
      <c r="X1448" t="s">
        <v>191</v>
      </c>
      <c r="Z1448" t="s">
        <v>160</v>
      </c>
      <c r="AA1448">
        <v>2</v>
      </c>
      <c r="AB1448" t="s">
        <v>161</v>
      </c>
      <c r="AC1448" t="s">
        <v>155</v>
      </c>
      <c r="AD1448" t="s">
        <v>162</v>
      </c>
      <c r="AE1448" t="s">
        <v>1276</v>
      </c>
      <c r="AF1448" t="s">
        <v>1277</v>
      </c>
      <c r="AG1448" t="s">
        <v>1278</v>
      </c>
    </row>
    <row r="1449" spans="1:34" x14ac:dyDescent="0.25">
      <c r="A1449">
        <v>18119</v>
      </c>
      <c r="B1449" t="s">
        <v>246</v>
      </c>
      <c r="C1449" t="s">
        <v>1</v>
      </c>
      <c r="D1449" t="s">
        <v>198</v>
      </c>
      <c r="E1449" t="s">
        <v>965</v>
      </c>
      <c r="F1449" t="s">
        <v>117</v>
      </c>
      <c r="G1449" t="s">
        <v>212</v>
      </c>
      <c r="H1449" s="2">
        <v>3000</v>
      </c>
      <c r="I1449" s="2">
        <v>3000</v>
      </c>
      <c r="J1449" s="2">
        <v>3214.84</v>
      </c>
      <c r="K1449">
        <v>0</v>
      </c>
      <c r="L1449">
        <v>0</v>
      </c>
      <c r="M1449">
        <v>0</v>
      </c>
      <c r="N1449" s="2">
        <v>3214.84</v>
      </c>
      <c r="P1449" s="1">
        <v>45190</v>
      </c>
      <c r="Q1449" s="1">
        <v>45172</v>
      </c>
      <c r="R1449" s="1">
        <v>45950</v>
      </c>
      <c r="S1449" s="1">
        <v>45950</v>
      </c>
      <c r="W1449" t="s">
        <v>155</v>
      </c>
      <c r="X1449" t="s">
        <v>191</v>
      </c>
      <c r="Z1449" t="s">
        <v>160</v>
      </c>
      <c r="AA1449">
        <v>2</v>
      </c>
      <c r="AB1449" t="s">
        <v>161</v>
      </c>
      <c r="AC1449" t="s">
        <v>155</v>
      </c>
      <c r="AD1449" t="s">
        <v>162</v>
      </c>
      <c r="AE1449" t="s">
        <v>1276</v>
      </c>
      <c r="AF1449" t="s">
        <v>1277</v>
      </c>
      <c r="AG1449" t="s">
        <v>1278</v>
      </c>
    </row>
    <row r="1450" spans="1:34" x14ac:dyDescent="0.25">
      <c r="A1450">
        <v>23224</v>
      </c>
      <c r="B1450" t="s">
        <v>246</v>
      </c>
      <c r="C1450" t="s">
        <v>1</v>
      </c>
      <c r="D1450" t="s">
        <v>833</v>
      </c>
      <c r="E1450" t="s">
        <v>928</v>
      </c>
      <c r="F1450" t="s">
        <v>117</v>
      </c>
      <c r="G1450" t="s">
        <v>108</v>
      </c>
      <c r="H1450" s="2">
        <v>4000</v>
      </c>
      <c r="I1450" s="2">
        <v>4000</v>
      </c>
      <c r="J1450" s="2">
        <v>4240.42</v>
      </c>
      <c r="K1450">
        <v>0</v>
      </c>
      <c r="L1450">
        <v>0</v>
      </c>
      <c r="M1450">
        <v>0</v>
      </c>
      <c r="N1450" s="2">
        <v>4240.42</v>
      </c>
      <c r="P1450" s="1">
        <v>45345</v>
      </c>
      <c r="Q1450" s="1">
        <v>45337</v>
      </c>
      <c r="R1450" s="1">
        <v>45950</v>
      </c>
      <c r="S1450" s="1">
        <v>45950</v>
      </c>
      <c r="W1450" t="s">
        <v>155</v>
      </c>
      <c r="X1450" t="s">
        <v>191</v>
      </c>
      <c r="Z1450" t="s">
        <v>160</v>
      </c>
      <c r="AA1450">
        <v>2</v>
      </c>
      <c r="AB1450" t="s">
        <v>161</v>
      </c>
      <c r="AC1450" t="s">
        <v>155</v>
      </c>
      <c r="AD1450" t="s">
        <v>162</v>
      </c>
      <c r="AE1450" t="s">
        <v>1276</v>
      </c>
      <c r="AF1450" t="s">
        <v>1277</v>
      </c>
      <c r="AG1450" t="s">
        <v>1278</v>
      </c>
    </row>
    <row r="1451" spans="1:34" x14ac:dyDescent="0.25">
      <c r="A1451">
        <v>19467</v>
      </c>
      <c r="B1451" t="s">
        <v>246</v>
      </c>
      <c r="C1451" t="s">
        <v>252</v>
      </c>
      <c r="D1451" t="s">
        <v>262</v>
      </c>
      <c r="E1451" t="s">
        <v>613</v>
      </c>
      <c r="F1451" t="s">
        <v>117</v>
      </c>
      <c r="G1451" t="s">
        <v>107</v>
      </c>
      <c r="H1451" s="2">
        <v>1000</v>
      </c>
      <c r="I1451" s="2">
        <v>1000</v>
      </c>
      <c r="J1451" s="2">
        <v>1069.8399999999999</v>
      </c>
      <c r="K1451">
        <v>0</v>
      </c>
      <c r="L1451">
        <v>0</v>
      </c>
      <c r="M1451">
        <v>0</v>
      </c>
      <c r="N1451" s="2">
        <v>1069.8399999999999</v>
      </c>
      <c r="P1451" s="1">
        <v>45218</v>
      </c>
      <c r="Q1451" s="1">
        <v>45211</v>
      </c>
      <c r="R1451" s="1">
        <v>45950</v>
      </c>
      <c r="S1451" s="1">
        <v>45950</v>
      </c>
      <c r="W1451" t="s">
        <v>155</v>
      </c>
      <c r="X1451" t="s">
        <v>191</v>
      </c>
      <c r="Z1451" t="s">
        <v>160</v>
      </c>
      <c r="AA1451">
        <v>2</v>
      </c>
      <c r="AB1451" t="s">
        <v>161</v>
      </c>
      <c r="AC1451" t="s">
        <v>155</v>
      </c>
      <c r="AD1451" t="s">
        <v>162</v>
      </c>
      <c r="AE1451" t="s">
        <v>1276</v>
      </c>
      <c r="AF1451" t="s">
        <v>1277</v>
      </c>
      <c r="AG1451" t="s">
        <v>1278</v>
      </c>
    </row>
    <row r="1452" spans="1:34" x14ac:dyDescent="0.25">
      <c r="A1452">
        <v>19538</v>
      </c>
      <c r="B1452" t="s">
        <v>246</v>
      </c>
      <c r="C1452" t="s">
        <v>252</v>
      </c>
      <c r="D1452" t="s">
        <v>272</v>
      </c>
      <c r="E1452" t="s">
        <v>668</v>
      </c>
      <c r="F1452" t="s">
        <v>117</v>
      </c>
      <c r="G1452" t="s">
        <v>213</v>
      </c>
      <c r="H1452" s="2">
        <v>3000</v>
      </c>
      <c r="I1452" s="2">
        <v>3000</v>
      </c>
      <c r="J1452" s="2">
        <v>3209.51</v>
      </c>
      <c r="K1452">
        <v>0</v>
      </c>
      <c r="L1452">
        <v>0</v>
      </c>
      <c r="M1452">
        <v>0</v>
      </c>
      <c r="N1452" s="2">
        <v>3209.51</v>
      </c>
      <c r="P1452" s="1">
        <v>45229</v>
      </c>
      <c r="Q1452" s="1">
        <v>45220</v>
      </c>
      <c r="R1452" s="1">
        <v>45950</v>
      </c>
      <c r="S1452" s="1">
        <v>45950</v>
      </c>
      <c r="W1452" t="s">
        <v>155</v>
      </c>
      <c r="X1452" t="s">
        <v>191</v>
      </c>
      <c r="Z1452" t="s">
        <v>160</v>
      </c>
      <c r="AA1452">
        <v>2</v>
      </c>
      <c r="AB1452" t="s">
        <v>161</v>
      </c>
      <c r="AC1452" t="s">
        <v>155</v>
      </c>
      <c r="AD1452" t="s">
        <v>162</v>
      </c>
      <c r="AE1452" t="s">
        <v>1276</v>
      </c>
      <c r="AF1452" t="s">
        <v>1277</v>
      </c>
      <c r="AG1452" t="s">
        <v>1278</v>
      </c>
    </row>
    <row r="1453" spans="1:34" x14ac:dyDescent="0.25">
      <c r="A1453">
        <v>23638</v>
      </c>
      <c r="B1453" t="s">
        <v>246</v>
      </c>
      <c r="C1453" t="s">
        <v>252</v>
      </c>
      <c r="D1453" t="s">
        <v>724</v>
      </c>
      <c r="E1453" t="s">
        <v>953</v>
      </c>
      <c r="F1453" t="s">
        <v>117</v>
      </c>
      <c r="G1453" t="s">
        <v>106</v>
      </c>
      <c r="H1453" s="2">
        <v>9340</v>
      </c>
      <c r="I1453" s="2">
        <v>9340</v>
      </c>
      <c r="J1453" s="2">
        <v>9874.7199999999993</v>
      </c>
      <c r="K1453">
        <v>0</v>
      </c>
      <c r="L1453">
        <v>0</v>
      </c>
      <c r="M1453">
        <v>0</v>
      </c>
      <c r="N1453" s="2">
        <v>9874.7199999999993</v>
      </c>
      <c r="P1453" s="1">
        <v>45371</v>
      </c>
      <c r="Q1453" s="1">
        <v>45355</v>
      </c>
      <c r="R1453" s="1">
        <v>45950</v>
      </c>
      <c r="S1453" s="1">
        <v>45950</v>
      </c>
      <c r="W1453" t="s">
        <v>155</v>
      </c>
      <c r="X1453" t="s">
        <v>191</v>
      </c>
      <c r="Z1453" t="s">
        <v>160</v>
      </c>
      <c r="AA1453">
        <v>2</v>
      </c>
      <c r="AB1453" t="s">
        <v>161</v>
      </c>
      <c r="AC1453" t="s">
        <v>155</v>
      </c>
      <c r="AD1453" t="s">
        <v>162</v>
      </c>
      <c r="AE1453" t="s">
        <v>1276</v>
      </c>
      <c r="AF1453" t="s">
        <v>1277</v>
      </c>
      <c r="AG1453" t="s">
        <v>1278</v>
      </c>
    </row>
    <row r="1454" spans="1:34" x14ac:dyDescent="0.25">
      <c r="A1454">
        <v>25371</v>
      </c>
      <c r="B1454" t="s">
        <v>246</v>
      </c>
      <c r="C1454" t="s">
        <v>252</v>
      </c>
      <c r="D1454" t="s">
        <v>731</v>
      </c>
      <c r="E1454" t="s">
        <v>1152</v>
      </c>
      <c r="F1454" t="s">
        <v>117</v>
      </c>
      <c r="G1454" t="s">
        <v>107</v>
      </c>
      <c r="H1454" s="2">
        <v>800</v>
      </c>
      <c r="I1454" s="2">
        <v>800</v>
      </c>
      <c r="J1454" s="2">
        <v>838.01</v>
      </c>
      <c r="K1454">
        <v>0</v>
      </c>
      <c r="L1454">
        <v>0</v>
      </c>
      <c r="M1454">
        <v>0</v>
      </c>
      <c r="N1454" s="2">
        <v>838.01</v>
      </c>
      <c r="P1454" s="1">
        <v>45474</v>
      </c>
      <c r="Q1454" s="1">
        <v>45460</v>
      </c>
      <c r="R1454" s="1">
        <v>45950</v>
      </c>
      <c r="S1454" s="1">
        <v>45950</v>
      </c>
      <c r="W1454" t="s">
        <v>155</v>
      </c>
      <c r="X1454" t="s">
        <v>191</v>
      </c>
      <c r="Z1454" t="s">
        <v>160</v>
      </c>
      <c r="AA1454">
        <v>2</v>
      </c>
      <c r="AB1454" t="s">
        <v>1037</v>
      </c>
      <c r="AC1454" t="s">
        <v>155</v>
      </c>
      <c r="AD1454" t="s">
        <v>162</v>
      </c>
      <c r="AE1454" t="s">
        <v>1276</v>
      </c>
      <c r="AF1454" t="s">
        <v>1277</v>
      </c>
      <c r="AG1454" t="s">
        <v>1278</v>
      </c>
    </row>
    <row r="1455" spans="1:34" x14ac:dyDescent="0.25">
      <c r="A1455">
        <v>28934</v>
      </c>
      <c r="B1455" t="s">
        <v>246</v>
      </c>
      <c r="C1455" t="s">
        <v>1</v>
      </c>
      <c r="D1455" t="s">
        <v>803</v>
      </c>
      <c r="E1455" t="s">
        <v>1261</v>
      </c>
      <c r="F1455" t="s">
        <v>117</v>
      </c>
      <c r="G1455" t="s">
        <v>98</v>
      </c>
      <c r="H1455" s="2">
        <v>4000</v>
      </c>
      <c r="I1455" s="2">
        <v>4000</v>
      </c>
      <c r="J1455" s="2">
        <v>4095.16</v>
      </c>
      <c r="K1455">
        <v>0</v>
      </c>
      <c r="L1455">
        <v>0</v>
      </c>
      <c r="M1455">
        <v>0</v>
      </c>
      <c r="N1455" s="2">
        <v>4095.16</v>
      </c>
      <c r="P1455" s="1">
        <v>45555</v>
      </c>
      <c r="Q1455" s="1">
        <v>45554</v>
      </c>
      <c r="R1455" s="1">
        <v>45950</v>
      </c>
      <c r="S1455" s="1">
        <v>45950</v>
      </c>
      <c r="W1455" t="s">
        <v>155</v>
      </c>
      <c r="X1455" t="s">
        <v>191</v>
      </c>
      <c r="Z1455" t="s">
        <v>160</v>
      </c>
      <c r="AA1455">
        <v>2</v>
      </c>
      <c r="AB1455" t="s">
        <v>1037</v>
      </c>
      <c r="AC1455" t="s">
        <v>155</v>
      </c>
      <c r="AD1455" t="s">
        <v>162</v>
      </c>
      <c r="AE1455" t="s">
        <v>1276</v>
      </c>
      <c r="AF1455" t="s">
        <v>1277</v>
      </c>
      <c r="AG1455" t="s">
        <v>1278</v>
      </c>
    </row>
    <row r="1456" spans="1:34" x14ac:dyDescent="0.25">
      <c r="A1456">
        <v>25432</v>
      </c>
      <c r="B1456" t="s">
        <v>246</v>
      </c>
      <c r="C1456" t="s">
        <v>252</v>
      </c>
      <c r="D1456" t="s">
        <v>735</v>
      </c>
      <c r="E1456" t="s">
        <v>1151</v>
      </c>
      <c r="F1456" t="s">
        <v>117</v>
      </c>
      <c r="G1456" t="s">
        <v>107</v>
      </c>
      <c r="H1456" s="2">
        <v>800</v>
      </c>
      <c r="I1456" s="2">
        <v>800</v>
      </c>
      <c r="J1456" s="2">
        <v>838.01</v>
      </c>
      <c r="K1456">
        <v>0</v>
      </c>
      <c r="L1456">
        <v>0</v>
      </c>
      <c r="M1456">
        <v>0</v>
      </c>
      <c r="N1456" s="2">
        <v>838.01</v>
      </c>
      <c r="P1456" s="1">
        <v>45476</v>
      </c>
      <c r="Q1456" s="1">
        <v>45468</v>
      </c>
      <c r="R1456" s="1">
        <v>45950</v>
      </c>
      <c r="S1456" s="1">
        <v>45950</v>
      </c>
      <c r="W1456" t="s">
        <v>155</v>
      </c>
      <c r="X1456" t="s">
        <v>191</v>
      </c>
      <c r="Z1456" t="s">
        <v>160</v>
      </c>
      <c r="AA1456">
        <v>2</v>
      </c>
      <c r="AB1456" t="s">
        <v>1037</v>
      </c>
      <c r="AC1456" t="s">
        <v>155</v>
      </c>
      <c r="AD1456" t="s">
        <v>162</v>
      </c>
      <c r="AE1456" t="s">
        <v>1276</v>
      </c>
      <c r="AF1456" t="s">
        <v>1277</v>
      </c>
      <c r="AG1456" t="s">
        <v>1278</v>
      </c>
    </row>
    <row r="1457" spans="1:34" x14ac:dyDescent="0.25">
      <c r="A1457">
        <v>25472</v>
      </c>
      <c r="B1457" t="s">
        <v>246</v>
      </c>
      <c r="C1457" t="s">
        <v>1</v>
      </c>
      <c r="D1457" t="s">
        <v>839</v>
      </c>
      <c r="E1457" t="s">
        <v>1148</v>
      </c>
      <c r="F1457" t="s">
        <v>117</v>
      </c>
      <c r="G1457" t="s">
        <v>104</v>
      </c>
      <c r="H1457" s="2">
        <v>6600</v>
      </c>
      <c r="I1457" s="2">
        <v>6600</v>
      </c>
      <c r="J1457" s="2">
        <v>6913.62</v>
      </c>
      <c r="K1457">
        <v>0</v>
      </c>
      <c r="L1457">
        <v>0</v>
      </c>
      <c r="M1457">
        <v>0</v>
      </c>
      <c r="N1457" s="2">
        <v>6913.62</v>
      </c>
      <c r="P1457" s="1">
        <v>45476</v>
      </c>
      <c r="Q1457" s="1">
        <v>45469</v>
      </c>
      <c r="R1457" s="1">
        <v>45950</v>
      </c>
      <c r="S1457" s="1">
        <v>45950</v>
      </c>
      <c r="W1457" t="s">
        <v>155</v>
      </c>
      <c r="X1457" t="s">
        <v>191</v>
      </c>
      <c r="Z1457" t="s">
        <v>160</v>
      </c>
      <c r="AA1457">
        <v>2</v>
      </c>
      <c r="AB1457" t="s">
        <v>1037</v>
      </c>
      <c r="AC1457" t="s">
        <v>155</v>
      </c>
      <c r="AD1457" t="s">
        <v>162</v>
      </c>
      <c r="AE1457" t="s">
        <v>1276</v>
      </c>
      <c r="AF1457" t="s">
        <v>1277</v>
      </c>
      <c r="AG1457" t="s">
        <v>1278</v>
      </c>
    </row>
    <row r="1458" spans="1:34" x14ac:dyDescent="0.25">
      <c r="A1458">
        <v>25458</v>
      </c>
      <c r="B1458" t="s">
        <v>246</v>
      </c>
      <c r="C1458" t="s">
        <v>1</v>
      </c>
      <c r="D1458" t="s">
        <v>839</v>
      </c>
      <c r="E1458" t="s">
        <v>1148</v>
      </c>
      <c r="F1458" t="s">
        <v>117</v>
      </c>
      <c r="G1458" t="s">
        <v>209</v>
      </c>
      <c r="H1458" s="2">
        <v>20000</v>
      </c>
      <c r="I1458" s="2">
        <v>20000</v>
      </c>
      <c r="J1458" s="2">
        <v>20950.36</v>
      </c>
      <c r="K1458">
        <v>0</v>
      </c>
      <c r="L1458">
        <v>0</v>
      </c>
      <c r="M1458">
        <v>0</v>
      </c>
      <c r="N1458" s="2">
        <v>20950.36</v>
      </c>
      <c r="O1458">
        <v>0</v>
      </c>
      <c r="P1458" s="1">
        <v>45476</v>
      </c>
      <c r="Q1458" s="1">
        <v>45469</v>
      </c>
      <c r="R1458" s="1">
        <v>45950</v>
      </c>
      <c r="S1458" s="1">
        <v>45950</v>
      </c>
      <c r="W1458" t="s">
        <v>155</v>
      </c>
      <c r="X1458" t="s">
        <v>191</v>
      </c>
      <c r="Z1458" t="s">
        <v>160</v>
      </c>
      <c r="AA1458">
        <v>2</v>
      </c>
      <c r="AB1458" t="s">
        <v>1037</v>
      </c>
      <c r="AC1458" t="s">
        <v>155</v>
      </c>
      <c r="AD1458" t="s">
        <v>162</v>
      </c>
      <c r="AE1458" t="s">
        <v>1276</v>
      </c>
      <c r="AF1458" t="s">
        <v>1277</v>
      </c>
      <c r="AG1458" t="s">
        <v>1278</v>
      </c>
      <c r="AH1458" t="s">
        <v>191</v>
      </c>
    </row>
    <row r="1459" spans="1:34" x14ac:dyDescent="0.25">
      <c r="A1459">
        <v>29576</v>
      </c>
      <c r="B1459" t="s">
        <v>246</v>
      </c>
      <c r="C1459" t="s">
        <v>1</v>
      </c>
      <c r="D1459" t="s">
        <v>801</v>
      </c>
      <c r="E1459" t="s">
        <v>1280</v>
      </c>
      <c r="F1459" t="s">
        <v>117</v>
      </c>
      <c r="G1459" t="s">
        <v>100</v>
      </c>
      <c r="H1459" s="2">
        <v>400</v>
      </c>
      <c r="I1459" s="2">
        <v>400</v>
      </c>
      <c r="J1459" s="2">
        <v>406.68</v>
      </c>
      <c r="K1459">
        <v>0</v>
      </c>
      <c r="L1459">
        <v>0</v>
      </c>
      <c r="M1459">
        <v>0</v>
      </c>
      <c r="N1459" s="2">
        <v>406.68</v>
      </c>
      <c r="P1459" s="1">
        <v>45595</v>
      </c>
      <c r="Q1459" s="1">
        <v>45587</v>
      </c>
      <c r="R1459" s="1">
        <v>45955</v>
      </c>
      <c r="S1459" s="1">
        <v>45955</v>
      </c>
      <c r="W1459" t="s">
        <v>155</v>
      </c>
      <c r="X1459" t="s">
        <v>191</v>
      </c>
      <c r="Z1459" t="s">
        <v>160</v>
      </c>
      <c r="AA1459">
        <v>2</v>
      </c>
      <c r="AB1459" t="s">
        <v>1037</v>
      </c>
      <c r="AC1459" t="s">
        <v>155</v>
      </c>
      <c r="AD1459" t="s">
        <v>162</v>
      </c>
      <c r="AE1459" t="s">
        <v>1276</v>
      </c>
      <c r="AF1459" t="s">
        <v>1277</v>
      </c>
      <c r="AG1459" t="s">
        <v>1278</v>
      </c>
    </row>
    <row r="1460" spans="1:34" x14ac:dyDescent="0.25">
      <c r="A1460">
        <v>24592</v>
      </c>
      <c r="B1460" t="s">
        <v>246</v>
      </c>
      <c r="C1460" t="s">
        <v>252</v>
      </c>
      <c r="D1460" t="s">
        <v>730</v>
      </c>
      <c r="E1460" t="s">
        <v>1035</v>
      </c>
      <c r="F1460" t="s">
        <v>117</v>
      </c>
      <c r="G1460" t="s">
        <v>106</v>
      </c>
      <c r="H1460" s="2">
        <v>2500</v>
      </c>
      <c r="I1460" s="2">
        <v>2500</v>
      </c>
      <c r="J1460" s="2">
        <v>2639.66</v>
      </c>
      <c r="K1460">
        <v>0</v>
      </c>
      <c r="L1460">
        <v>0</v>
      </c>
      <c r="M1460">
        <v>0</v>
      </c>
      <c r="N1460" s="2">
        <v>2639.66</v>
      </c>
      <c r="P1460" s="1">
        <v>45406</v>
      </c>
      <c r="Q1460" s="1">
        <v>45401</v>
      </c>
      <c r="R1460" s="1">
        <v>45955</v>
      </c>
      <c r="S1460" s="1">
        <v>45955</v>
      </c>
      <c r="W1460" t="s">
        <v>155</v>
      </c>
      <c r="X1460" t="s">
        <v>191</v>
      </c>
      <c r="Z1460" t="s">
        <v>160</v>
      </c>
      <c r="AA1460">
        <v>2</v>
      </c>
      <c r="AB1460" t="s">
        <v>1037</v>
      </c>
      <c r="AC1460" t="s">
        <v>155</v>
      </c>
      <c r="AD1460" t="s">
        <v>162</v>
      </c>
      <c r="AE1460" t="s">
        <v>1276</v>
      </c>
      <c r="AF1460" t="s">
        <v>1277</v>
      </c>
      <c r="AG1460" t="s">
        <v>1278</v>
      </c>
    </row>
    <row r="1461" spans="1:34" x14ac:dyDescent="0.25">
      <c r="A1461">
        <v>30338</v>
      </c>
      <c r="B1461" t="s">
        <v>246</v>
      </c>
      <c r="C1461" t="s">
        <v>1</v>
      </c>
      <c r="D1461" t="s">
        <v>827</v>
      </c>
      <c r="E1461" t="s">
        <v>1341</v>
      </c>
      <c r="F1461" t="s">
        <v>117</v>
      </c>
      <c r="G1461" t="s">
        <v>97</v>
      </c>
      <c r="H1461" s="2">
        <v>1160</v>
      </c>
      <c r="I1461" s="2">
        <v>1160</v>
      </c>
      <c r="J1461" s="2">
        <v>1172.53</v>
      </c>
      <c r="K1461">
        <v>0</v>
      </c>
      <c r="L1461">
        <v>0</v>
      </c>
      <c r="M1461">
        <v>0</v>
      </c>
      <c r="N1461" s="2">
        <v>1172.53</v>
      </c>
      <c r="P1461" s="1">
        <v>45628</v>
      </c>
      <c r="Q1461" s="1">
        <v>45617</v>
      </c>
      <c r="R1461" s="1">
        <v>45955</v>
      </c>
      <c r="S1461" s="1">
        <v>45955</v>
      </c>
      <c r="W1461" t="s">
        <v>155</v>
      </c>
      <c r="X1461" t="s">
        <v>191</v>
      </c>
      <c r="Z1461" t="s">
        <v>160</v>
      </c>
      <c r="AA1461">
        <v>2</v>
      </c>
      <c r="AB1461" t="s">
        <v>1037</v>
      </c>
      <c r="AC1461" t="s">
        <v>155</v>
      </c>
      <c r="AD1461" t="s">
        <v>162</v>
      </c>
      <c r="AE1461" t="s">
        <v>1276</v>
      </c>
      <c r="AF1461" t="s">
        <v>1277</v>
      </c>
      <c r="AG1461" t="s">
        <v>1278</v>
      </c>
    </row>
    <row r="1462" spans="1:34" x14ac:dyDescent="0.25">
      <c r="A1462">
        <v>19258</v>
      </c>
      <c r="B1462" t="s">
        <v>246</v>
      </c>
      <c r="C1462" t="s">
        <v>1</v>
      </c>
      <c r="D1462" t="s">
        <v>285</v>
      </c>
      <c r="E1462" t="s">
        <v>615</v>
      </c>
      <c r="F1462" t="s">
        <v>117</v>
      </c>
      <c r="G1462" t="s">
        <v>212</v>
      </c>
      <c r="H1462" s="2">
        <v>4900</v>
      </c>
      <c r="I1462" s="2">
        <v>4900</v>
      </c>
      <c r="J1462" s="2">
        <v>5250.9</v>
      </c>
      <c r="K1462">
        <v>0</v>
      </c>
      <c r="L1462">
        <v>0</v>
      </c>
      <c r="M1462">
        <v>0</v>
      </c>
      <c r="N1462" s="2">
        <v>5250.9</v>
      </c>
      <c r="P1462" s="1">
        <v>45197</v>
      </c>
      <c r="Q1462" s="1">
        <v>45188</v>
      </c>
      <c r="R1462" s="1">
        <v>45955</v>
      </c>
      <c r="S1462" s="1">
        <v>45955</v>
      </c>
      <c r="W1462" t="s">
        <v>155</v>
      </c>
      <c r="X1462" t="s">
        <v>191</v>
      </c>
      <c r="Z1462" t="s">
        <v>160</v>
      </c>
      <c r="AA1462">
        <v>2</v>
      </c>
      <c r="AB1462" t="s">
        <v>161</v>
      </c>
      <c r="AC1462" t="s">
        <v>155</v>
      </c>
      <c r="AD1462" t="s">
        <v>162</v>
      </c>
      <c r="AE1462" t="s">
        <v>1276</v>
      </c>
      <c r="AF1462" t="s">
        <v>1277</v>
      </c>
      <c r="AG1462" t="s">
        <v>1278</v>
      </c>
    </row>
    <row r="1463" spans="1:34" x14ac:dyDescent="0.25">
      <c r="A1463">
        <v>22808</v>
      </c>
      <c r="B1463" t="s">
        <v>246</v>
      </c>
      <c r="C1463" t="s">
        <v>1</v>
      </c>
      <c r="D1463" t="s">
        <v>826</v>
      </c>
      <c r="E1463" t="s">
        <v>881</v>
      </c>
      <c r="F1463" t="s">
        <v>117</v>
      </c>
      <c r="G1463" t="s">
        <v>109</v>
      </c>
      <c r="H1463" s="2">
        <v>7000</v>
      </c>
      <c r="I1463" s="2">
        <v>7000</v>
      </c>
      <c r="J1463" s="2">
        <v>7443.48</v>
      </c>
      <c r="K1463">
        <v>0</v>
      </c>
      <c r="L1463">
        <v>0</v>
      </c>
      <c r="M1463">
        <v>0</v>
      </c>
      <c r="N1463" s="2">
        <v>7443.48</v>
      </c>
      <c r="P1463" s="1">
        <v>45323</v>
      </c>
      <c r="Q1463" s="1">
        <v>45314</v>
      </c>
      <c r="R1463" s="1">
        <v>45955</v>
      </c>
      <c r="S1463" s="1">
        <v>45955</v>
      </c>
      <c r="W1463" t="s">
        <v>155</v>
      </c>
      <c r="X1463" t="s">
        <v>191</v>
      </c>
      <c r="Z1463" t="s">
        <v>160</v>
      </c>
      <c r="AA1463">
        <v>2</v>
      </c>
      <c r="AB1463" t="s">
        <v>161</v>
      </c>
      <c r="AC1463" t="s">
        <v>155</v>
      </c>
      <c r="AD1463" t="s">
        <v>162</v>
      </c>
      <c r="AE1463" t="s">
        <v>1276</v>
      </c>
      <c r="AF1463" t="s">
        <v>1277</v>
      </c>
      <c r="AG1463" t="s">
        <v>1278</v>
      </c>
    </row>
    <row r="1464" spans="1:34" x14ac:dyDescent="0.25">
      <c r="A1464">
        <v>21858</v>
      </c>
      <c r="B1464" t="s">
        <v>246</v>
      </c>
      <c r="C1464" t="s">
        <v>1</v>
      </c>
      <c r="D1464" t="s">
        <v>296</v>
      </c>
      <c r="E1464" t="s">
        <v>690</v>
      </c>
      <c r="F1464" t="s">
        <v>117</v>
      </c>
      <c r="G1464" t="s">
        <v>103</v>
      </c>
      <c r="H1464" s="2">
        <v>5500</v>
      </c>
      <c r="I1464" s="2">
        <v>5500</v>
      </c>
      <c r="J1464" s="2">
        <v>5864.03</v>
      </c>
      <c r="K1464">
        <v>0</v>
      </c>
      <c r="L1464">
        <v>0</v>
      </c>
      <c r="M1464">
        <v>0</v>
      </c>
      <c r="N1464" s="2">
        <v>5864.03</v>
      </c>
      <c r="P1464" s="1">
        <v>45259</v>
      </c>
      <c r="Q1464" s="1">
        <v>45240</v>
      </c>
      <c r="R1464" s="1">
        <v>45955</v>
      </c>
      <c r="S1464" s="1">
        <v>45955</v>
      </c>
      <c r="W1464" t="s">
        <v>155</v>
      </c>
      <c r="X1464" t="s">
        <v>191</v>
      </c>
      <c r="Z1464" t="s">
        <v>160</v>
      </c>
      <c r="AA1464">
        <v>2</v>
      </c>
      <c r="AB1464" t="s">
        <v>161</v>
      </c>
      <c r="AC1464" t="s">
        <v>155</v>
      </c>
      <c r="AD1464" t="s">
        <v>162</v>
      </c>
      <c r="AE1464" t="s">
        <v>1276</v>
      </c>
      <c r="AF1464" t="s">
        <v>1277</v>
      </c>
      <c r="AG1464" t="s">
        <v>1278</v>
      </c>
    </row>
    <row r="1465" spans="1:34" x14ac:dyDescent="0.25">
      <c r="A1465">
        <v>27519</v>
      </c>
      <c r="B1465" t="s">
        <v>246</v>
      </c>
      <c r="C1465" t="s">
        <v>1</v>
      </c>
      <c r="D1465" t="s">
        <v>789</v>
      </c>
      <c r="E1465" t="s">
        <v>1210</v>
      </c>
      <c r="F1465" t="s">
        <v>117</v>
      </c>
      <c r="G1465" t="s">
        <v>100</v>
      </c>
      <c r="H1465" s="2">
        <v>7840</v>
      </c>
      <c r="I1465" s="2">
        <v>7840</v>
      </c>
      <c r="J1465" s="2">
        <v>8084.54</v>
      </c>
      <c r="K1465">
        <v>0</v>
      </c>
      <c r="L1465">
        <v>0</v>
      </c>
      <c r="M1465">
        <v>0</v>
      </c>
      <c r="N1465" s="2">
        <v>8084.54</v>
      </c>
      <c r="P1465" s="1">
        <v>45541</v>
      </c>
      <c r="Q1465" s="1">
        <v>45533</v>
      </c>
      <c r="R1465" s="1">
        <v>45958</v>
      </c>
      <c r="S1465" s="1">
        <v>45958</v>
      </c>
      <c r="W1465" t="s">
        <v>155</v>
      </c>
      <c r="X1465" t="s">
        <v>191</v>
      </c>
      <c r="Z1465" t="s">
        <v>160</v>
      </c>
      <c r="AA1465">
        <v>2</v>
      </c>
      <c r="AB1465" t="s">
        <v>1037</v>
      </c>
      <c r="AC1465" t="s">
        <v>155</v>
      </c>
      <c r="AD1465" t="s">
        <v>162</v>
      </c>
      <c r="AE1465" t="s">
        <v>1276</v>
      </c>
      <c r="AF1465" t="s">
        <v>1277</v>
      </c>
      <c r="AG1465" t="s">
        <v>1278</v>
      </c>
    </row>
    <row r="1466" spans="1:34" x14ac:dyDescent="0.25">
      <c r="A1466">
        <v>26166</v>
      </c>
      <c r="B1466" t="s">
        <v>246</v>
      </c>
      <c r="C1466" t="s">
        <v>1</v>
      </c>
      <c r="D1466" t="s">
        <v>755</v>
      </c>
      <c r="E1466" t="s">
        <v>1211</v>
      </c>
      <c r="F1466" t="s">
        <v>117</v>
      </c>
      <c r="G1466" t="s">
        <v>102</v>
      </c>
      <c r="H1466" s="2">
        <v>9000</v>
      </c>
      <c r="I1466" s="2">
        <v>9000</v>
      </c>
      <c r="J1466" s="2">
        <v>9280.7199999999993</v>
      </c>
      <c r="K1466">
        <v>0</v>
      </c>
      <c r="L1466">
        <v>0</v>
      </c>
      <c r="M1466">
        <v>0</v>
      </c>
      <c r="N1466" s="2">
        <v>9280.7199999999993</v>
      </c>
      <c r="P1466" s="1">
        <v>45537</v>
      </c>
      <c r="Q1466" s="1">
        <v>45531</v>
      </c>
      <c r="R1466" s="1">
        <v>45960</v>
      </c>
      <c r="S1466" s="1">
        <v>45960</v>
      </c>
      <c r="W1466" t="s">
        <v>155</v>
      </c>
      <c r="X1466" t="s">
        <v>191</v>
      </c>
      <c r="Z1466" t="s">
        <v>160</v>
      </c>
      <c r="AA1466">
        <v>2</v>
      </c>
      <c r="AB1466" t="s">
        <v>1037</v>
      </c>
      <c r="AC1466" t="s">
        <v>155</v>
      </c>
      <c r="AD1466" t="s">
        <v>162</v>
      </c>
      <c r="AE1466" t="s">
        <v>1276</v>
      </c>
      <c r="AF1466" t="s">
        <v>1277</v>
      </c>
      <c r="AG1466" t="s">
        <v>1278</v>
      </c>
    </row>
    <row r="1467" spans="1:34" x14ac:dyDescent="0.25">
      <c r="A1467">
        <v>27742</v>
      </c>
      <c r="B1467" t="s">
        <v>246</v>
      </c>
      <c r="C1467" t="s">
        <v>1</v>
      </c>
      <c r="D1467" t="s">
        <v>814</v>
      </c>
      <c r="E1467" t="s">
        <v>1208</v>
      </c>
      <c r="F1467" t="s">
        <v>117</v>
      </c>
      <c r="G1467" t="s">
        <v>105</v>
      </c>
      <c r="H1467" s="2">
        <v>5000</v>
      </c>
      <c r="I1467" s="2">
        <v>5000</v>
      </c>
      <c r="J1467" s="2">
        <v>5155.96</v>
      </c>
      <c r="K1467">
        <v>0</v>
      </c>
      <c r="L1467">
        <v>0</v>
      </c>
      <c r="M1467">
        <v>0</v>
      </c>
      <c r="N1467" s="2">
        <v>5155.96</v>
      </c>
      <c r="P1467" s="1">
        <v>45541</v>
      </c>
      <c r="Q1467" s="1">
        <v>45535</v>
      </c>
      <c r="R1467" s="1">
        <v>45960</v>
      </c>
      <c r="S1467" s="1">
        <v>45960</v>
      </c>
      <c r="W1467" t="s">
        <v>155</v>
      </c>
      <c r="X1467" t="s">
        <v>191</v>
      </c>
      <c r="Z1467" t="s">
        <v>160</v>
      </c>
      <c r="AA1467">
        <v>2</v>
      </c>
      <c r="AB1467" t="s">
        <v>1037</v>
      </c>
      <c r="AC1467" t="s">
        <v>155</v>
      </c>
      <c r="AD1467" t="s">
        <v>162</v>
      </c>
      <c r="AE1467" t="s">
        <v>1276</v>
      </c>
      <c r="AF1467" t="s">
        <v>1277</v>
      </c>
      <c r="AG1467" t="s">
        <v>1278</v>
      </c>
    </row>
    <row r="1468" spans="1:34" x14ac:dyDescent="0.25">
      <c r="A1468">
        <v>25989</v>
      </c>
      <c r="B1468" t="s">
        <v>246</v>
      </c>
      <c r="C1468" t="s">
        <v>1</v>
      </c>
      <c r="D1468" t="s">
        <v>715</v>
      </c>
      <c r="E1468" t="s">
        <v>1206</v>
      </c>
      <c r="F1468" t="s">
        <v>117</v>
      </c>
      <c r="G1468" t="s">
        <v>102</v>
      </c>
      <c r="H1468" s="2">
        <v>7000</v>
      </c>
      <c r="I1468" s="2">
        <v>7000</v>
      </c>
      <c r="J1468" s="2">
        <v>7218.34</v>
      </c>
      <c r="K1468">
        <v>0</v>
      </c>
      <c r="L1468">
        <v>0</v>
      </c>
      <c r="M1468">
        <v>0</v>
      </c>
      <c r="N1468" s="2">
        <v>7218.34</v>
      </c>
      <c r="P1468" s="1">
        <v>45537</v>
      </c>
      <c r="Q1468" s="1">
        <v>45522</v>
      </c>
      <c r="R1468" s="1">
        <v>45960</v>
      </c>
      <c r="S1468" s="1">
        <v>45960</v>
      </c>
      <c r="W1468" t="s">
        <v>155</v>
      </c>
      <c r="X1468" t="s">
        <v>191</v>
      </c>
      <c r="Z1468" t="s">
        <v>160</v>
      </c>
      <c r="AA1468">
        <v>2</v>
      </c>
      <c r="AB1468" t="s">
        <v>1037</v>
      </c>
      <c r="AC1468" t="s">
        <v>155</v>
      </c>
      <c r="AD1468" t="s">
        <v>162</v>
      </c>
      <c r="AE1468" t="s">
        <v>1276</v>
      </c>
      <c r="AF1468" t="s">
        <v>1277</v>
      </c>
      <c r="AG1468" t="s">
        <v>1278</v>
      </c>
    </row>
    <row r="1469" spans="1:34" x14ac:dyDescent="0.25">
      <c r="A1469">
        <v>25795</v>
      </c>
      <c r="B1469" t="s">
        <v>246</v>
      </c>
      <c r="C1469" t="s">
        <v>1</v>
      </c>
      <c r="D1469" t="s">
        <v>753</v>
      </c>
      <c r="E1469" t="s">
        <v>1201</v>
      </c>
      <c r="F1469" t="s">
        <v>117</v>
      </c>
      <c r="G1469" t="s">
        <v>103</v>
      </c>
      <c r="H1469" s="2">
        <v>3000</v>
      </c>
      <c r="I1469" s="2">
        <v>3000</v>
      </c>
      <c r="J1469" s="2">
        <v>3115.69</v>
      </c>
      <c r="K1469">
        <v>0</v>
      </c>
      <c r="L1469">
        <v>0</v>
      </c>
      <c r="M1469">
        <v>0</v>
      </c>
      <c r="N1469" s="2">
        <v>3115.69</v>
      </c>
      <c r="P1469" s="1">
        <v>45510</v>
      </c>
      <c r="Q1469" s="1">
        <v>45504</v>
      </c>
      <c r="R1469" s="1">
        <v>45960</v>
      </c>
      <c r="S1469" s="1">
        <v>45960</v>
      </c>
      <c r="W1469" t="s">
        <v>155</v>
      </c>
      <c r="X1469" t="s">
        <v>191</v>
      </c>
      <c r="Z1469" t="s">
        <v>160</v>
      </c>
      <c r="AA1469">
        <v>2</v>
      </c>
      <c r="AB1469" t="s">
        <v>1037</v>
      </c>
      <c r="AC1469" t="s">
        <v>155</v>
      </c>
      <c r="AD1469" t="s">
        <v>162</v>
      </c>
      <c r="AE1469" t="s">
        <v>1276</v>
      </c>
      <c r="AF1469" t="s">
        <v>1277</v>
      </c>
      <c r="AG1469" t="s">
        <v>1278</v>
      </c>
    </row>
    <row r="1470" spans="1:34" x14ac:dyDescent="0.25">
      <c r="A1470">
        <v>24476</v>
      </c>
      <c r="B1470" t="s">
        <v>246</v>
      </c>
      <c r="C1470" t="s">
        <v>1</v>
      </c>
      <c r="D1470" t="s">
        <v>811</v>
      </c>
      <c r="E1470" t="s">
        <v>1352</v>
      </c>
      <c r="F1470" t="s">
        <v>117</v>
      </c>
      <c r="G1470" t="s">
        <v>1040</v>
      </c>
      <c r="H1470" s="2">
        <v>17000</v>
      </c>
      <c r="I1470" s="2">
        <v>17000</v>
      </c>
      <c r="J1470" s="2">
        <v>17949.66</v>
      </c>
      <c r="K1470">
        <v>0</v>
      </c>
      <c r="L1470">
        <v>0</v>
      </c>
      <c r="M1470">
        <v>0</v>
      </c>
      <c r="N1470" s="2">
        <v>17949.66</v>
      </c>
      <c r="O1470">
        <v>0</v>
      </c>
      <c r="P1470" s="1">
        <v>45400</v>
      </c>
      <c r="Q1470" s="1">
        <v>45397</v>
      </c>
      <c r="R1470" s="1">
        <v>45960</v>
      </c>
      <c r="S1470" s="1">
        <v>45960</v>
      </c>
      <c r="W1470" t="s">
        <v>155</v>
      </c>
      <c r="X1470" t="s">
        <v>191</v>
      </c>
      <c r="Z1470" t="s">
        <v>160</v>
      </c>
      <c r="AA1470">
        <v>2</v>
      </c>
      <c r="AB1470" t="s">
        <v>1037</v>
      </c>
      <c r="AC1470" t="s">
        <v>155</v>
      </c>
      <c r="AD1470" t="s">
        <v>162</v>
      </c>
      <c r="AE1470" t="s">
        <v>1276</v>
      </c>
      <c r="AF1470" t="s">
        <v>1277</v>
      </c>
      <c r="AG1470" t="s">
        <v>1278</v>
      </c>
      <c r="AH1470" t="s">
        <v>191</v>
      </c>
    </row>
    <row r="1471" spans="1:34" x14ac:dyDescent="0.25">
      <c r="A1471">
        <v>24685</v>
      </c>
      <c r="B1471" t="s">
        <v>246</v>
      </c>
      <c r="C1471" t="s">
        <v>1</v>
      </c>
      <c r="D1471" t="s">
        <v>804</v>
      </c>
      <c r="E1471" t="s">
        <v>1030</v>
      </c>
      <c r="F1471" t="s">
        <v>117</v>
      </c>
      <c r="G1471" t="s">
        <v>109</v>
      </c>
      <c r="H1471" s="2">
        <v>1000</v>
      </c>
      <c r="I1471" s="2">
        <v>1000</v>
      </c>
      <c r="J1471" s="2">
        <v>1055.8599999999999</v>
      </c>
      <c r="K1471">
        <v>0</v>
      </c>
      <c r="L1471">
        <v>0</v>
      </c>
      <c r="M1471">
        <v>0</v>
      </c>
      <c r="N1471" s="2">
        <v>1055.8599999999999</v>
      </c>
      <c r="P1471" s="1">
        <v>45408</v>
      </c>
      <c r="Q1471" s="1">
        <v>45404</v>
      </c>
      <c r="R1471" s="1">
        <v>45960</v>
      </c>
      <c r="S1471" s="1">
        <v>45960</v>
      </c>
      <c r="W1471" t="s">
        <v>155</v>
      </c>
      <c r="X1471" t="s">
        <v>191</v>
      </c>
      <c r="Z1471" t="s">
        <v>160</v>
      </c>
      <c r="AA1471">
        <v>2</v>
      </c>
      <c r="AB1471" t="s">
        <v>1037</v>
      </c>
      <c r="AC1471" t="s">
        <v>155</v>
      </c>
      <c r="AD1471" t="s">
        <v>162</v>
      </c>
      <c r="AE1471" t="s">
        <v>1276</v>
      </c>
      <c r="AF1471" t="s">
        <v>1277</v>
      </c>
      <c r="AG1471" t="s">
        <v>1278</v>
      </c>
    </row>
    <row r="1472" spans="1:34" x14ac:dyDescent="0.25">
      <c r="A1472">
        <v>24661</v>
      </c>
      <c r="B1472" t="s">
        <v>246</v>
      </c>
      <c r="C1472" t="s">
        <v>1</v>
      </c>
      <c r="D1472" t="s">
        <v>830</v>
      </c>
      <c r="E1472" t="s">
        <v>1029</v>
      </c>
      <c r="F1472" t="s">
        <v>117</v>
      </c>
      <c r="G1472" t="s">
        <v>109</v>
      </c>
      <c r="H1472" s="2">
        <v>1000</v>
      </c>
      <c r="I1472" s="2">
        <v>1000</v>
      </c>
      <c r="J1472" s="2">
        <v>1055.8599999999999</v>
      </c>
      <c r="K1472">
        <v>0</v>
      </c>
      <c r="L1472">
        <v>0</v>
      </c>
      <c r="M1472">
        <v>0</v>
      </c>
      <c r="N1472" s="2">
        <v>1055.8599999999999</v>
      </c>
      <c r="P1472" s="1">
        <v>45412</v>
      </c>
      <c r="Q1472" s="1">
        <v>45404</v>
      </c>
      <c r="R1472" s="1">
        <v>45960</v>
      </c>
      <c r="S1472" s="1">
        <v>45960</v>
      </c>
      <c r="W1472" t="s">
        <v>155</v>
      </c>
      <c r="X1472" t="s">
        <v>191</v>
      </c>
      <c r="Z1472" t="s">
        <v>160</v>
      </c>
      <c r="AA1472">
        <v>2</v>
      </c>
      <c r="AB1472" t="s">
        <v>1037</v>
      </c>
      <c r="AC1472" t="s">
        <v>155</v>
      </c>
      <c r="AD1472" t="s">
        <v>162</v>
      </c>
      <c r="AE1472" t="s">
        <v>1276</v>
      </c>
      <c r="AF1472" t="s">
        <v>1277</v>
      </c>
      <c r="AG1472" t="s">
        <v>1278</v>
      </c>
    </row>
    <row r="1473" spans="1:34" x14ac:dyDescent="0.25">
      <c r="A1473">
        <v>24740</v>
      </c>
      <c r="B1473" t="s">
        <v>246</v>
      </c>
      <c r="C1473" t="s">
        <v>1</v>
      </c>
      <c r="D1473" t="s">
        <v>795</v>
      </c>
      <c r="E1473" t="s">
        <v>1034</v>
      </c>
      <c r="F1473" t="s">
        <v>117</v>
      </c>
      <c r="G1473" t="s">
        <v>109</v>
      </c>
      <c r="H1473" s="2">
        <v>6000</v>
      </c>
      <c r="I1473" s="2">
        <v>6000</v>
      </c>
      <c r="J1473" s="2">
        <v>6335.17</v>
      </c>
      <c r="K1473">
        <v>0</v>
      </c>
      <c r="L1473">
        <v>0</v>
      </c>
      <c r="M1473">
        <v>0</v>
      </c>
      <c r="N1473" s="2">
        <v>6335.17</v>
      </c>
      <c r="P1473" s="1">
        <v>45412</v>
      </c>
      <c r="Q1473" s="1">
        <v>45407</v>
      </c>
      <c r="R1473" s="1">
        <v>45960</v>
      </c>
      <c r="S1473" s="1">
        <v>45960</v>
      </c>
      <c r="W1473" t="s">
        <v>155</v>
      </c>
      <c r="X1473" t="s">
        <v>191</v>
      </c>
      <c r="Z1473" t="s">
        <v>160</v>
      </c>
      <c r="AA1473">
        <v>2</v>
      </c>
      <c r="AB1473" t="s">
        <v>1037</v>
      </c>
      <c r="AC1473" t="s">
        <v>155</v>
      </c>
      <c r="AD1473" t="s">
        <v>162</v>
      </c>
      <c r="AE1473" t="s">
        <v>1276</v>
      </c>
      <c r="AF1473" t="s">
        <v>1277</v>
      </c>
      <c r="AG1473" t="s">
        <v>1278</v>
      </c>
    </row>
    <row r="1474" spans="1:34" x14ac:dyDescent="0.25">
      <c r="A1474">
        <v>24702</v>
      </c>
      <c r="B1474" t="s">
        <v>246</v>
      </c>
      <c r="C1474" t="s">
        <v>1</v>
      </c>
      <c r="D1474" t="s">
        <v>804</v>
      </c>
      <c r="E1474" t="s">
        <v>1030</v>
      </c>
      <c r="F1474" t="s">
        <v>117</v>
      </c>
      <c r="G1474" t="s">
        <v>209</v>
      </c>
      <c r="H1474" s="2">
        <v>60000</v>
      </c>
      <c r="I1474" s="2">
        <v>60000</v>
      </c>
      <c r="J1474" s="2">
        <v>63351.74</v>
      </c>
      <c r="K1474">
        <v>0</v>
      </c>
      <c r="L1474">
        <v>0</v>
      </c>
      <c r="M1474">
        <v>0</v>
      </c>
      <c r="N1474" s="2">
        <v>63351.74</v>
      </c>
      <c r="O1474">
        <v>0</v>
      </c>
      <c r="P1474" s="1">
        <v>45408</v>
      </c>
      <c r="Q1474" s="1">
        <v>45404</v>
      </c>
      <c r="R1474" s="1">
        <v>45960</v>
      </c>
      <c r="S1474" s="1">
        <v>45960</v>
      </c>
      <c r="W1474" t="s">
        <v>155</v>
      </c>
      <c r="X1474" t="s">
        <v>191</v>
      </c>
      <c r="Z1474" t="s">
        <v>160</v>
      </c>
      <c r="AA1474">
        <v>2</v>
      </c>
      <c r="AB1474" t="s">
        <v>1037</v>
      </c>
      <c r="AC1474" t="s">
        <v>155</v>
      </c>
      <c r="AD1474" t="s">
        <v>162</v>
      </c>
      <c r="AE1474" t="s">
        <v>1276</v>
      </c>
      <c r="AF1474" t="s">
        <v>1277</v>
      </c>
      <c r="AG1474" t="s">
        <v>1278</v>
      </c>
      <c r="AH1474" t="s">
        <v>191</v>
      </c>
    </row>
    <row r="1475" spans="1:34" x14ac:dyDescent="0.25">
      <c r="A1475">
        <v>24889</v>
      </c>
      <c r="B1475" t="s">
        <v>246</v>
      </c>
      <c r="C1475" t="s">
        <v>1</v>
      </c>
      <c r="D1475" t="s">
        <v>802</v>
      </c>
      <c r="E1475" t="s">
        <v>1032</v>
      </c>
      <c r="F1475" t="s">
        <v>117</v>
      </c>
      <c r="G1475" t="s">
        <v>106</v>
      </c>
      <c r="H1475" s="2">
        <v>6000</v>
      </c>
      <c r="I1475" s="2">
        <v>6000</v>
      </c>
      <c r="J1475" s="2">
        <v>6335.17</v>
      </c>
      <c r="K1475">
        <v>0</v>
      </c>
      <c r="L1475">
        <v>0</v>
      </c>
      <c r="M1475">
        <v>0</v>
      </c>
      <c r="N1475" s="2">
        <v>6335.17</v>
      </c>
      <c r="P1475" s="1">
        <v>45421</v>
      </c>
      <c r="Q1475" s="1">
        <v>45410</v>
      </c>
      <c r="R1475" s="1">
        <v>45960</v>
      </c>
      <c r="S1475" s="1">
        <v>45960</v>
      </c>
      <c r="W1475" t="s">
        <v>155</v>
      </c>
      <c r="X1475" t="s">
        <v>191</v>
      </c>
      <c r="Z1475" t="s">
        <v>160</v>
      </c>
      <c r="AA1475">
        <v>2</v>
      </c>
      <c r="AB1475" t="s">
        <v>1037</v>
      </c>
      <c r="AC1475" t="s">
        <v>155</v>
      </c>
      <c r="AD1475" t="s">
        <v>162</v>
      </c>
      <c r="AE1475" t="s">
        <v>1276</v>
      </c>
      <c r="AF1475" t="s">
        <v>1277</v>
      </c>
      <c r="AG1475" t="s">
        <v>1278</v>
      </c>
    </row>
    <row r="1476" spans="1:34" x14ac:dyDescent="0.25">
      <c r="A1476">
        <v>25158</v>
      </c>
      <c r="B1476" t="s">
        <v>246</v>
      </c>
      <c r="C1476" t="s">
        <v>1</v>
      </c>
      <c r="D1476" t="s">
        <v>783</v>
      </c>
      <c r="E1476" t="s">
        <v>1112</v>
      </c>
      <c r="F1476" t="s">
        <v>117</v>
      </c>
      <c r="G1476" t="s">
        <v>105</v>
      </c>
      <c r="H1476" s="2">
        <v>5000</v>
      </c>
      <c r="I1476" s="2">
        <v>5000</v>
      </c>
      <c r="J1476" s="2">
        <v>5264.6</v>
      </c>
      <c r="K1476">
        <v>0</v>
      </c>
      <c r="L1476">
        <v>0</v>
      </c>
      <c r="M1476">
        <v>0</v>
      </c>
      <c r="N1476" s="2">
        <v>5264.6</v>
      </c>
      <c r="P1476" s="1">
        <v>45453</v>
      </c>
      <c r="Q1476" s="1">
        <v>45442</v>
      </c>
      <c r="R1476" s="1">
        <v>45960</v>
      </c>
      <c r="S1476" s="1">
        <v>45960</v>
      </c>
      <c r="W1476" t="s">
        <v>155</v>
      </c>
      <c r="X1476" t="s">
        <v>191</v>
      </c>
      <c r="Z1476" t="s">
        <v>160</v>
      </c>
      <c r="AA1476">
        <v>2</v>
      </c>
      <c r="AB1476" t="s">
        <v>1037</v>
      </c>
      <c r="AC1476" t="s">
        <v>155</v>
      </c>
      <c r="AD1476" t="s">
        <v>162</v>
      </c>
      <c r="AE1476" t="s">
        <v>1276</v>
      </c>
      <c r="AF1476" t="s">
        <v>1277</v>
      </c>
      <c r="AG1476" t="s">
        <v>1278</v>
      </c>
    </row>
    <row r="1477" spans="1:34" x14ac:dyDescent="0.25">
      <c r="A1477">
        <v>29679</v>
      </c>
      <c r="B1477" t="s">
        <v>246</v>
      </c>
      <c r="C1477" t="s">
        <v>1</v>
      </c>
      <c r="D1477" t="s">
        <v>832</v>
      </c>
      <c r="E1477" t="s">
        <v>1116</v>
      </c>
      <c r="F1477" t="s">
        <v>117</v>
      </c>
      <c r="G1477" t="s">
        <v>108</v>
      </c>
      <c r="H1477" s="2">
        <v>1000</v>
      </c>
      <c r="I1477" s="2">
        <v>1000</v>
      </c>
      <c r="J1477" s="2">
        <v>1052.92</v>
      </c>
      <c r="K1477">
        <v>0</v>
      </c>
      <c r="L1477">
        <v>0</v>
      </c>
      <c r="M1477">
        <v>0</v>
      </c>
      <c r="N1477" s="2">
        <v>1052.92</v>
      </c>
      <c r="P1477" s="1">
        <v>45595</v>
      </c>
      <c r="Q1477" s="1">
        <v>45436</v>
      </c>
      <c r="R1477" s="1">
        <v>45960</v>
      </c>
      <c r="S1477" s="1">
        <v>45960</v>
      </c>
      <c r="W1477" t="s">
        <v>155</v>
      </c>
      <c r="X1477" t="s">
        <v>191</v>
      </c>
      <c r="Z1477" t="s">
        <v>160</v>
      </c>
      <c r="AA1477">
        <v>2</v>
      </c>
      <c r="AB1477" t="s">
        <v>1037</v>
      </c>
      <c r="AC1477" t="s">
        <v>155</v>
      </c>
      <c r="AD1477" t="s">
        <v>162</v>
      </c>
      <c r="AE1477" t="s">
        <v>1276</v>
      </c>
      <c r="AF1477" t="s">
        <v>1277</v>
      </c>
      <c r="AG1477" t="s">
        <v>1278</v>
      </c>
    </row>
    <row r="1478" spans="1:34" x14ac:dyDescent="0.25">
      <c r="A1478">
        <v>30313</v>
      </c>
      <c r="B1478" t="s">
        <v>246</v>
      </c>
      <c r="C1478" t="s">
        <v>1</v>
      </c>
      <c r="D1478" t="s">
        <v>782</v>
      </c>
      <c r="E1478" t="s">
        <v>1330</v>
      </c>
      <c r="F1478" t="s">
        <v>117</v>
      </c>
      <c r="G1478" t="s">
        <v>102</v>
      </c>
      <c r="H1478" s="2">
        <v>2000</v>
      </c>
      <c r="I1478" s="2">
        <v>2000</v>
      </c>
      <c r="J1478" s="2">
        <v>2021.6</v>
      </c>
      <c r="K1478">
        <v>0</v>
      </c>
      <c r="L1478">
        <v>0</v>
      </c>
      <c r="M1478">
        <v>0</v>
      </c>
      <c r="N1478" s="2">
        <v>2021.6</v>
      </c>
      <c r="P1478" s="1">
        <v>45628</v>
      </c>
      <c r="Q1478" s="1">
        <v>45621</v>
      </c>
      <c r="R1478" s="1">
        <v>45960</v>
      </c>
      <c r="S1478" s="1">
        <v>45960</v>
      </c>
      <c r="W1478" t="s">
        <v>155</v>
      </c>
      <c r="X1478" t="s">
        <v>191</v>
      </c>
      <c r="Z1478" t="s">
        <v>160</v>
      </c>
      <c r="AA1478">
        <v>2</v>
      </c>
      <c r="AB1478" t="s">
        <v>1037</v>
      </c>
      <c r="AC1478" t="s">
        <v>155</v>
      </c>
      <c r="AD1478" t="s">
        <v>162</v>
      </c>
      <c r="AE1478" t="s">
        <v>1276</v>
      </c>
      <c r="AF1478" t="s">
        <v>1277</v>
      </c>
      <c r="AG1478" t="s">
        <v>1278</v>
      </c>
    </row>
    <row r="1479" spans="1:34" x14ac:dyDescent="0.25">
      <c r="A1479">
        <v>19387</v>
      </c>
      <c r="B1479" t="s">
        <v>246</v>
      </c>
      <c r="C1479" t="s">
        <v>252</v>
      </c>
      <c r="D1479" t="s">
        <v>279</v>
      </c>
      <c r="E1479" t="s">
        <v>614</v>
      </c>
      <c r="F1479" t="s">
        <v>117</v>
      </c>
      <c r="G1479" t="s">
        <v>215</v>
      </c>
      <c r="H1479" s="2">
        <v>1080</v>
      </c>
      <c r="I1479" s="2">
        <v>1080</v>
      </c>
      <c r="J1479" s="2">
        <v>1157.3399999999999</v>
      </c>
      <c r="K1479">
        <v>0</v>
      </c>
      <c r="L1479">
        <v>0</v>
      </c>
      <c r="M1479">
        <v>0</v>
      </c>
      <c r="N1479" s="2">
        <v>1157.3399999999999</v>
      </c>
      <c r="P1479" s="1">
        <v>45205</v>
      </c>
      <c r="Q1479" s="1">
        <v>45197</v>
      </c>
      <c r="R1479" s="1">
        <v>45960</v>
      </c>
      <c r="S1479" s="1">
        <v>45960</v>
      </c>
      <c r="W1479" t="s">
        <v>155</v>
      </c>
      <c r="X1479" t="s">
        <v>191</v>
      </c>
      <c r="Z1479" t="s">
        <v>160</v>
      </c>
      <c r="AA1479">
        <v>2</v>
      </c>
      <c r="AB1479" t="s">
        <v>161</v>
      </c>
      <c r="AC1479" t="s">
        <v>155</v>
      </c>
      <c r="AD1479" t="s">
        <v>162</v>
      </c>
      <c r="AE1479" t="s">
        <v>1276</v>
      </c>
      <c r="AF1479" t="s">
        <v>1277</v>
      </c>
      <c r="AG1479" t="s">
        <v>1278</v>
      </c>
    </row>
    <row r="1480" spans="1:34" x14ac:dyDescent="0.25">
      <c r="A1480">
        <v>23832</v>
      </c>
      <c r="B1480" t="s">
        <v>246</v>
      </c>
      <c r="C1480" t="s">
        <v>1</v>
      </c>
      <c r="D1480" t="s">
        <v>824</v>
      </c>
      <c r="E1480" t="s">
        <v>955</v>
      </c>
      <c r="F1480" t="s">
        <v>117</v>
      </c>
      <c r="G1480" t="s">
        <v>92</v>
      </c>
      <c r="H1480" s="2">
        <v>5000</v>
      </c>
      <c r="I1480" s="2">
        <v>5000</v>
      </c>
      <c r="J1480" s="2">
        <v>5286.25</v>
      </c>
      <c r="K1480">
        <v>0</v>
      </c>
      <c r="L1480">
        <v>0</v>
      </c>
      <c r="M1480">
        <v>0</v>
      </c>
      <c r="N1480" s="2">
        <v>5286.25</v>
      </c>
      <c r="P1480" s="1">
        <v>45377</v>
      </c>
      <c r="Q1480" s="1">
        <v>45371</v>
      </c>
      <c r="R1480" s="1">
        <v>45960</v>
      </c>
      <c r="S1480" s="1">
        <v>45960</v>
      </c>
      <c r="W1480" t="s">
        <v>155</v>
      </c>
      <c r="X1480" t="s">
        <v>191</v>
      </c>
      <c r="Z1480" t="s">
        <v>160</v>
      </c>
      <c r="AA1480">
        <v>2</v>
      </c>
      <c r="AB1480" t="s">
        <v>161</v>
      </c>
      <c r="AC1480" t="s">
        <v>155</v>
      </c>
      <c r="AD1480" t="s">
        <v>162</v>
      </c>
      <c r="AE1480" t="s">
        <v>1276</v>
      </c>
      <c r="AF1480" t="s">
        <v>1277</v>
      </c>
      <c r="AG1480" t="s">
        <v>1278</v>
      </c>
    </row>
    <row r="1481" spans="1:34" x14ac:dyDescent="0.25">
      <c r="A1481">
        <v>23260</v>
      </c>
      <c r="B1481" t="s">
        <v>246</v>
      </c>
      <c r="C1481" t="s">
        <v>252</v>
      </c>
      <c r="D1481" t="s">
        <v>742</v>
      </c>
      <c r="E1481" t="s">
        <v>926</v>
      </c>
      <c r="F1481" t="s">
        <v>117</v>
      </c>
      <c r="G1481" t="s">
        <v>108</v>
      </c>
      <c r="H1481" s="2">
        <v>2300</v>
      </c>
      <c r="I1481" s="2">
        <v>2300</v>
      </c>
      <c r="J1481" s="2">
        <v>2438.2399999999998</v>
      </c>
      <c r="K1481">
        <v>0</v>
      </c>
      <c r="L1481">
        <v>0</v>
      </c>
      <c r="M1481">
        <v>0</v>
      </c>
      <c r="N1481" s="2">
        <v>2438.2399999999998</v>
      </c>
      <c r="P1481" s="1">
        <v>45345</v>
      </c>
      <c r="Q1481" s="1">
        <v>45331</v>
      </c>
      <c r="R1481" s="1">
        <v>45960</v>
      </c>
      <c r="S1481" s="1">
        <v>45960</v>
      </c>
      <c r="W1481" t="s">
        <v>155</v>
      </c>
      <c r="X1481" t="s">
        <v>191</v>
      </c>
      <c r="Z1481" t="s">
        <v>160</v>
      </c>
      <c r="AA1481">
        <v>2</v>
      </c>
      <c r="AB1481" t="s">
        <v>161</v>
      </c>
      <c r="AC1481" t="s">
        <v>155</v>
      </c>
      <c r="AD1481" t="s">
        <v>162</v>
      </c>
      <c r="AE1481" t="s">
        <v>1276</v>
      </c>
      <c r="AF1481" t="s">
        <v>1277</v>
      </c>
      <c r="AG1481" t="s">
        <v>1278</v>
      </c>
    </row>
    <row r="1482" spans="1:34" x14ac:dyDescent="0.25">
      <c r="A1482">
        <v>25517</v>
      </c>
      <c r="B1482" t="s">
        <v>246</v>
      </c>
      <c r="C1482" t="s">
        <v>1</v>
      </c>
      <c r="D1482" t="s">
        <v>286</v>
      </c>
      <c r="E1482" t="s">
        <v>616</v>
      </c>
      <c r="F1482" t="s">
        <v>117</v>
      </c>
      <c r="G1482" t="s">
        <v>110</v>
      </c>
      <c r="H1482" s="2">
        <v>5200</v>
      </c>
      <c r="I1482" s="2">
        <v>5200</v>
      </c>
      <c r="J1482" s="2">
        <v>5572.38</v>
      </c>
      <c r="K1482">
        <v>0</v>
      </c>
      <c r="L1482">
        <v>0</v>
      </c>
      <c r="M1482">
        <v>0</v>
      </c>
      <c r="N1482" s="2">
        <v>5572.38</v>
      </c>
      <c r="P1482" s="1">
        <v>45484</v>
      </c>
      <c r="Q1482" s="1">
        <v>45186</v>
      </c>
      <c r="R1482" s="1">
        <v>45960</v>
      </c>
      <c r="S1482" s="1">
        <v>45960</v>
      </c>
      <c r="W1482" t="s">
        <v>155</v>
      </c>
      <c r="X1482" t="s">
        <v>191</v>
      </c>
      <c r="Z1482" t="s">
        <v>160</v>
      </c>
      <c r="AA1482">
        <v>2</v>
      </c>
      <c r="AB1482" t="s">
        <v>161</v>
      </c>
      <c r="AC1482" t="s">
        <v>155</v>
      </c>
      <c r="AD1482" t="s">
        <v>162</v>
      </c>
      <c r="AE1482" t="s">
        <v>1276</v>
      </c>
      <c r="AF1482" t="s">
        <v>1277</v>
      </c>
      <c r="AG1482" t="s">
        <v>1278</v>
      </c>
    </row>
    <row r="1483" spans="1:34" x14ac:dyDescent="0.25">
      <c r="A1483">
        <v>17186</v>
      </c>
      <c r="B1483" t="s">
        <v>246</v>
      </c>
      <c r="C1483" t="s">
        <v>1</v>
      </c>
      <c r="D1483" t="s">
        <v>204</v>
      </c>
      <c r="E1483" t="s">
        <v>411</v>
      </c>
      <c r="F1483" t="s">
        <v>117</v>
      </c>
      <c r="G1483" t="s">
        <v>214</v>
      </c>
      <c r="H1483" s="2">
        <v>4000</v>
      </c>
      <c r="I1483" s="2">
        <v>4000</v>
      </c>
      <c r="J1483" s="2">
        <v>4321.3999999999996</v>
      </c>
      <c r="K1483">
        <v>0</v>
      </c>
      <c r="L1483">
        <v>0</v>
      </c>
      <c r="M1483">
        <v>0</v>
      </c>
      <c r="N1483" s="2">
        <v>4321.3999999999996</v>
      </c>
      <c r="P1483" s="1">
        <v>45140</v>
      </c>
      <c r="Q1483" s="1">
        <v>45129</v>
      </c>
      <c r="R1483" s="1">
        <v>45960</v>
      </c>
      <c r="S1483" s="1">
        <v>45960</v>
      </c>
      <c r="W1483" t="s">
        <v>155</v>
      </c>
      <c r="X1483" t="s">
        <v>191</v>
      </c>
      <c r="Z1483" t="s">
        <v>160</v>
      </c>
      <c r="AA1483">
        <v>2</v>
      </c>
      <c r="AB1483" t="s">
        <v>161</v>
      </c>
      <c r="AC1483" t="s">
        <v>155</v>
      </c>
      <c r="AD1483" t="s">
        <v>162</v>
      </c>
      <c r="AE1483" t="s">
        <v>1276</v>
      </c>
      <c r="AF1483" t="s">
        <v>1277</v>
      </c>
      <c r="AG1483" t="s">
        <v>1278</v>
      </c>
    </row>
    <row r="1484" spans="1:34" x14ac:dyDescent="0.25">
      <c r="A1484">
        <v>16758</v>
      </c>
      <c r="B1484" t="s">
        <v>246</v>
      </c>
      <c r="C1484" t="s">
        <v>1</v>
      </c>
      <c r="D1484" t="s">
        <v>284</v>
      </c>
      <c r="E1484" t="s">
        <v>367</v>
      </c>
      <c r="F1484" t="s">
        <v>117</v>
      </c>
      <c r="G1484" t="s">
        <v>215</v>
      </c>
      <c r="H1484" s="2">
        <v>1000</v>
      </c>
      <c r="I1484" s="2">
        <v>1000</v>
      </c>
      <c r="J1484" s="2">
        <v>1086.74</v>
      </c>
      <c r="K1484">
        <v>0</v>
      </c>
      <c r="L1484">
        <v>0</v>
      </c>
      <c r="M1484">
        <v>0</v>
      </c>
      <c r="N1484" s="2">
        <v>1086.74</v>
      </c>
      <c r="P1484" s="1">
        <v>45110</v>
      </c>
      <c r="Q1484" s="1">
        <v>45094</v>
      </c>
      <c r="R1484" s="1">
        <v>45960</v>
      </c>
      <c r="S1484" s="1">
        <v>45960</v>
      </c>
      <c r="W1484" t="s">
        <v>155</v>
      </c>
      <c r="X1484" t="s">
        <v>191</v>
      </c>
      <c r="Z1484" t="s">
        <v>160</v>
      </c>
      <c r="AA1484">
        <v>2</v>
      </c>
      <c r="AB1484" t="s">
        <v>161</v>
      </c>
      <c r="AC1484" t="s">
        <v>155</v>
      </c>
      <c r="AD1484" t="s">
        <v>162</v>
      </c>
      <c r="AE1484" t="s">
        <v>1276</v>
      </c>
      <c r="AF1484" t="s">
        <v>1277</v>
      </c>
      <c r="AG1484" t="s">
        <v>1278</v>
      </c>
    </row>
    <row r="1485" spans="1:34" x14ac:dyDescent="0.25">
      <c r="A1485">
        <v>16043</v>
      </c>
      <c r="B1485" t="s">
        <v>246</v>
      </c>
      <c r="C1485" t="s">
        <v>1</v>
      </c>
      <c r="D1485" t="s">
        <v>202</v>
      </c>
      <c r="E1485" t="s">
        <v>294</v>
      </c>
      <c r="F1485" t="s">
        <v>117</v>
      </c>
      <c r="G1485" t="s">
        <v>219</v>
      </c>
      <c r="H1485" s="2">
        <v>1500</v>
      </c>
      <c r="I1485" s="2">
        <v>1500</v>
      </c>
      <c r="J1485" s="2">
        <v>1632.45</v>
      </c>
      <c r="K1485">
        <v>0</v>
      </c>
      <c r="L1485">
        <v>0</v>
      </c>
      <c r="M1485">
        <v>0</v>
      </c>
      <c r="N1485" s="2">
        <v>1632.45</v>
      </c>
      <c r="P1485" s="1">
        <v>45057</v>
      </c>
      <c r="Q1485" s="1">
        <v>45052</v>
      </c>
      <c r="R1485" s="1">
        <v>45960</v>
      </c>
      <c r="S1485" s="1">
        <v>45960</v>
      </c>
      <c r="W1485" t="s">
        <v>155</v>
      </c>
      <c r="X1485" t="s">
        <v>191</v>
      </c>
      <c r="Z1485" t="s">
        <v>160</v>
      </c>
      <c r="AA1485">
        <v>2</v>
      </c>
      <c r="AB1485" t="s">
        <v>161</v>
      </c>
      <c r="AC1485" t="s">
        <v>155</v>
      </c>
      <c r="AD1485" t="s">
        <v>162</v>
      </c>
      <c r="AE1485" t="s">
        <v>1276</v>
      </c>
      <c r="AF1485" t="s">
        <v>1277</v>
      </c>
      <c r="AG1485" t="s">
        <v>1278</v>
      </c>
    </row>
    <row r="1486" spans="1:34" x14ac:dyDescent="0.25">
      <c r="A1486">
        <v>31188</v>
      </c>
      <c r="B1486" t="s">
        <v>246</v>
      </c>
      <c r="C1486" t="s">
        <v>1</v>
      </c>
      <c r="D1486" t="s">
        <v>249</v>
      </c>
      <c r="E1486" t="s">
        <v>250</v>
      </c>
      <c r="F1486" t="s">
        <v>117</v>
      </c>
      <c r="G1486" t="s">
        <v>1385</v>
      </c>
      <c r="H1486" s="2">
        <v>2115.75</v>
      </c>
      <c r="I1486" s="2">
        <v>2115.75</v>
      </c>
      <c r="J1486" s="2">
        <v>2124.14</v>
      </c>
      <c r="K1486">
        <v>0</v>
      </c>
      <c r="L1486">
        <v>0</v>
      </c>
      <c r="M1486">
        <v>0</v>
      </c>
      <c r="N1486" s="2">
        <v>2124.14</v>
      </c>
      <c r="O1486">
        <v>0</v>
      </c>
      <c r="P1486" s="1">
        <v>45649</v>
      </c>
      <c r="Q1486" s="1">
        <v>45643</v>
      </c>
      <c r="R1486" s="1">
        <v>45961</v>
      </c>
      <c r="S1486" s="1">
        <v>45961</v>
      </c>
      <c r="W1486" t="s">
        <v>155</v>
      </c>
      <c r="X1486" t="s">
        <v>191</v>
      </c>
      <c r="Z1486" t="s">
        <v>160</v>
      </c>
      <c r="AA1486">
        <v>2</v>
      </c>
      <c r="AB1486" t="s">
        <v>161</v>
      </c>
      <c r="AC1486" t="s">
        <v>155</v>
      </c>
      <c r="AD1486" t="s">
        <v>162</v>
      </c>
      <c r="AE1486" t="s">
        <v>1276</v>
      </c>
      <c r="AF1486" t="s">
        <v>1277</v>
      </c>
      <c r="AG1486" t="s">
        <v>1278</v>
      </c>
    </row>
    <row r="1487" spans="1:34" x14ac:dyDescent="0.25">
      <c r="A1487">
        <v>30507</v>
      </c>
      <c r="B1487" t="s">
        <v>246</v>
      </c>
      <c r="C1487" t="s">
        <v>1</v>
      </c>
      <c r="D1487" t="s">
        <v>205</v>
      </c>
      <c r="E1487" t="s">
        <v>247</v>
      </c>
      <c r="F1487" t="s">
        <v>117</v>
      </c>
      <c r="G1487" t="s">
        <v>1385</v>
      </c>
      <c r="H1487" s="2">
        <v>2767.11</v>
      </c>
      <c r="I1487" s="2">
        <v>2767.11</v>
      </c>
      <c r="J1487" s="2">
        <v>2778.07</v>
      </c>
      <c r="K1487">
        <v>0</v>
      </c>
      <c r="L1487">
        <v>0</v>
      </c>
      <c r="M1487">
        <v>0</v>
      </c>
      <c r="N1487" s="2">
        <v>2778.07</v>
      </c>
      <c r="O1487">
        <v>0</v>
      </c>
      <c r="P1487" s="1">
        <v>45637</v>
      </c>
      <c r="Q1487" s="1">
        <v>45637</v>
      </c>
      <c r="R1487" s="1">
        <v>45961</v>
      </c>
      <c r="S1487" s="1">
        <v>45961</v>
      </c>
      <c r="W1487" t="s">
        <v>155</v>
      </c>
      <c r="X1487" t="s">
        <v>191</v>
      </c>
      <c r="Z1487" t="s">
        <v>160</v>
      </c>
      <c r="AA1487">
        <v>2</v>
      </c>
      <c r="AB1487" t="s">
        <v>161</v>
      </c>
      <c r="AC1487" t="s">
        <v>155</v>
      </c>
      <c r="AD1487" t="s">
        <v>162</v>
      </c>
      <c r="AE1487" t="s">
        <v>1276</v>
      </c>
      <c r="AF1487" t="s">
        <v>1277</v>
      </c>
      <c r="AG1487" t="s">
        <v>1278</v>
      </c>
    </row>
    <row r="1488" spans="1:34" x14ac:dyDescent="0.25">
      <c r="A1488">
        <v>30524</v>
      </c>
      <c r="B1488" t="s">
        <v>246</v>
      </c>
      <c r="C1488" t="s">
        <v>1</v>
      </c>
      <c r="D1488" t="s">
        <v>249</v>
      </c>
      <c r="E1488" t="s">
        <v>250</v>
      </c>
      <c r="F1488" t="s">
        <v>117</v>
      </c>
      <c r="G1488" t="s">
        <v>1385</v>
      </c>
      <c r="H1488" s="2">
        <v>5391.47</v>
      </c>
      <c r="I1488" s="2">
        <v>5391.47</v>
      </c>
      <c r="J1488" s="2">
        <v>5412.84</v>
      </c>
      <c r="K1488">
        <v>0</v>
      </c>
      <c r="L1488">
        <v>0</v>
      </c>
      <c r="M1488">
        <v>0</v>
      </c>
      <c r="N1488" s="2">
        <v>5412.84</v>
      </c>
      <c r="O1488">
        <v>0</v>
      </c>
      <c r="P1488" s="1">
        <v>45637</v>
      </c>
      <c r="Q1488" s="1">
        <v>45637</v>
      </c>
      <c r="R1488" s="1">
        <v>45961</v>
      </c>
      <c r="S1488" s="1">
        <v>45961</v>
      </c>
      <c r="W1488" t="s">
        <v>155</v>
      </c>
      <c r="X1488" t="s">
        <v>191</v>
      </c>
      <c r="Z1488" t="s">
        <v>160</v>
      </c>
      <c r="AA1488">
        <v>2</v>
      </c>
      <c r="AB1488" t="s">
        <v>161</v>
      </c>
      <c r="AC1488" t="s">
        <v>155</v>
      </c>
      <c r="AD1488" t="s">
        <v>162</v>
      </c>
      <c r="AE1488" t="s">
        <v>1276</v>
      </c>
      <c r="AF1488" t="s">
        <v>1277</v>
      </c>
      <c r="AG1488" t="s">
        <v>1278</v>
      </c>
    </row>
    <row r="1489" spans="1:33" x14ac:dyDescent="0.25">
      <c r="A1489">
        <v>31066</v>
      </c>
      <c r="B1489" t="s">
        <v>246</v>
      </c>
      <c r="C1489" t="s">
        <v>1</v>
      </c>
      <c r="D1489" t="s">
        <v>199</v>
      </c>
      <c r="E1489" t="s">
        <v>292</v>
      </c>
      <c r="F1489" t="s">
        <v>117</v>
      </c>
      <c r="G1489" t="s">
        <v>1385</v>
      </c>
      <c r="H1489" s="2">
        <v>6683.44</v>
      </c>
      <c r="I1489" s="2">
        <v>6683.44</v>
      </c>
      <c r="J1489" s="2">
        <v>6709.94</v>
      </c>
      <c r="K1489">
        <v>0</v>
      </c>
      <c r="L1489">
        <v>0</v>
      </c>
      <c r="M1489">
        <v>0</v>
      </c>
      <c r="N1489" s="2">
        <v>6709.94</v>
      </c>
      <c r="O1489">
        <v>0</v>
      </c>
      <c r="P1489" s="1">
        <v>45646</v>
      </c>
      <c r="Q1489" s="1">
        <v>45644</v>
      </c>
      <c r="R1489" s="1">
        <v>45961</v>
      </c>
      <c r="S1489" s="1">
        <v>45961</v>
      </c>
      <c r="W1489" t="s">
        <v>155</v>
      </c>
      <c r="X1489" t="s">
        <v>191</v>
      </c>
      <c r="Z1489" t="s">
        <v>160</v>
      </c>
      <c r="AA1489">
        <v>2</v>
      </c>
      <c r="AB1489" t="s">
        <v>161</v>
      </c>
      <c r="AC1489" t="s">
        <v>155</v>
      </c>
      <c r="AD1489" t="s">
        <v>162</v>
      </c>
      <c r="AE1489" t="s">
        <v>1276</v>
      </c>
      <c r="AF1489" t="s">
        <v>1277</v>
      </c>
      <c r="AG1489" t="s">
        <v>1278</v>
      </c>
    </row>
    <row r="1490" spans="1:33" x14ac:dyDescent="0.25">
      <c r="A1490">
        <v>30933</v>
      </c>
      <c r="B1490" t="s">
        <v>246</v>
      </c>
      <c r="C1490" t="s">
        <v>1</v>
      </c>
      <c r="D1490" t="s">
        <v>284</v>
      </c>
      <c r="E1490" t="s">
        <v>367</v>
      </c>
      <c r="F1490" t="s">
        <v>117</v>
      </c>
      <c r="G1490" t="s">
        <v>1385</v>
      </c>
      <c r="H1490" s="2">
        <v>4042.26</v>
      </c>
      <c r="I1490" s="2">
        <v>4042.26</v>
      </c>
      <c r="J1490" s="2">
        <v>4058.28</v>
      </c>
      <c r="K1490">
        <v>0</v>
      </c>
      <c r="L1490">
        <v>0</v>
      </c>
      <c r="M1490">
        <v>0</v>
      </c>
      <c r="N1490" s="2">
        <v>4058.28</v>
      </c>
      <c r="O1490">
        <v>0</v>
      </c>
      <c r="P1490" s="1">
        <v>45644</v>
      </c>
      <c r="Q1490" s="1">
        <v>45643</v>
      </c>
      <c r="R1490" s="1">
        <v>45961</v>
      </c>
      <c r="S1490" s="1">
        <v>45961</v>
      </c>
      <c r="W1490" t="s">
        <v>155</v>
      </c>
      <c r="X1490" t="s">
        <v>191</v>
      </c>
      <c r="Z1490" t="s">
        <v>160</v>
      </c>
      <c r="AA1490">
        <v>2</v>
      </c>
      <c r="AB1490" t="s">
        <v>161</v>
      </c>
      <c r="AC1490" t="s">
        <v>155</v>
      </c>
      <c r="AD1490" t="s">
        <v>162</v>
      </c>
      <c r="AE1490" t="s">
        <v>1276</v>
      </c>
      <c r="AF1490" t="s">
        <v>1277</v>
      </c>
      <c r="AG1490" t="s">
        <v>1278</v>
      </c>
    </row>
    <row r="1491" spans="1:33" x14ac:dyDescent="0.25">
      <c r="A1491">
        <v>31048</v>
      </c>
      <c r="B1491" t="s">
        <v>246</v>
      </c>
      <c r="C1491" t="s">
        <v>1</v>
      </c>
      <c r="D1491" t="s">
        <v>204</v>
      </c>
      <c r="E1491" t="s">
        <v>411</v>
      </c>
      <c r="F1491" t="s">
        <v>117</v>
      </c>
      <c r="G1491" t="s">
        <v>1385</v>
      </c>
      <c r="H1491" s="2">
        <v>6576.01</v>
      </c>
      <c r="I1491" s="2">
        <v>6576.01</v>
      </c>
      <c r="J1491" s="2">
        <v>6602.07</v>
      </c>
      <c r="K1491">
        <v>0</v>
      </c>
      <c r="L1491">
        <v>0</v>
      </c>
      <c r="M1491">
        <v>0</v>
      </c>
      <c r="N1491" s="2">
        <v>6602.07</v>
      </c>
      <c r="O1491">
        <v>0</v>
      </c>
      <c r="P1491" s="1">
        <v>45646</v>
      </c>
      <c r="Q1491" s="1">
        <v>45632</v>
      </c>
      <c r="R1491" s="1">
        <v>45961</v>
      </c>
      <c r="S1491" s="1">
        <v>45961</v>
      </c>
      <c r="W1491" t="s">
        <v>155</v>
      </c>
      <c r="X1491" t="s">
        <v>191</v>
      </c>
      <c r="Z1491" t="s">
        <v>160</v>
      </c>
      <c r="AA1491">
        <v>2</v>
      </c>
      <c r="AB1491" t="s">
        <v>161</v>
      </c>
      <c r="AC1491" t="s">
        <v>155</v>
      </c>
      <c r="AD1491" t="s">
        <v>162</v>
      </c>
      <c r="AE1491" t="s">
        <v>1276</v>
      </c>
      <c r="AF1491" t="s">
        <v>1277</v>
      </c>
      <c r="AG1491" t="s">
        <v>1278</v>
      </c>
    </row>
    <row r="1492" spans="1:33" x14ac:dyDescent="0.25">
      <c r="A1492">
        <v>30746</v>
      </c>
      <c r="B1492" t="s">
        <v>246</v>
      </c>
      <c r="C1492" t="s">
        <v>1</v>
      </c>
      <c r="D1492" t="s">
        <v>198</v>
      </c>
      <c r="E1492" t="s">
        <v>965</v>
      </c>
      <c r="F1492" t="s">
        <v>117</v>
      </c>
      <c r="G1492" t="s">
        <v>1385</v>
      </c>
      <c r="H1492" s="2">
        <v>5386.49</v>
      </c>
      <c r="I1492" s="2">
        <v>5386.49</v>
      </c>
      <c r="J1492" s="2">
        <v>5407.84</v>
      </c>
      <c r="K1492">
        <v>0</v>
      </c>
      <c r="L1492">
        <v>0</v>
      </c>
      <c r="M1492">
        <v>0</v>
      </c>
      <c r="N1492" s="2">
        <v>5407.84</v>
      </c>
      <c r="O1492">
        <v>0</v>
      </c>
      <c r="P1492" s="1">
        <v>45644</v>
      </c>
      <c r="Q1492" s="1">
        <v>45642</v>
      </c>
      <c r="R1492" s="1">
        <v>45961</v>
      </c>
      <c r="S1492" s="1">
        <v>45961</v>
      </c>
      <c r="W1492" t="s">
        <v>155</v>
      </c>
      <c r="X1492" t="s">
        <v>191</v>
      </c>
      <c r="Z1492" t="s">
        <v>160</v>
      </c>
      <c r="AA1492">
        <v>2</v>
      </c>
      <c r="AB1492" t="s">
        <v>161</v>
      </c>
      <c r="AC1492" t="s">
        <v>155</v>
      </c>
      <c r="AD1492" t="s">
        <v>162</v>
      </c>
      <c r="AE1492" t="s">
        <v>1276</v>
      </c>
      <c r="AF1492" t="s">
        <v>1277</v>
      </c>
      <c r="AG1492" t="s">
        <v>1278</v>
      </c>
    </row>
    <row r="1493" spans="1:33" x14ac:dyDescent="0.25">
      <c r="A1493">
        <v>31171</v>
      </c>
      <c r="B1493" t="s">
        <v>246</v>
      </c>
      <c r="C1493" t="s">
        <v>1</v>
      </c>
      <c r="D1493" t="s">
        <v>833</v>
      </c>
      <c r="E1493" t="s">
        <v>928</v>
      </c>
      <c r="F1493" t="s">
        <v>117</v>
      </c>
      <c r="G1493" t="s">
        <v>1385</v>
      </c>
      <c r="H1493" s="2">
        <v>6178.77</v>
      </c>
      <c r="I1493" s="2">
        <v>6178.78</v>
      </c>
      <c r="J1493" s="2">
        <v>6203.27</v>
      </c>
      <c r="K1493">
        <v>0</v>
      </c>
      <c r="L1493">
        <v>0</v>
      </c>
      <c r="M1493">
        <v>0</v>
      </c>
      <c r="N1493" s="2">
        <v>6203.27</v>
      </c>
      <c r="O1493">
        <v>0</v>
      </c>
      <c r="P1493" s="1">
        <v>45649</v>
      </c>
      <c r="Q1493" s="1">
        <v>45640</v>
      </c>
      <c r="R1493" s="1">
        <v>45961</v>
      </c>
      <c r="S1493" s="1">
        <v>45961</v>
      </c>
      <c r="W1493" t="s">
        <v>155</v>
      </c>
      <c r="X1493" t="s">
        <v>191</v>
      </c>
      <c r="Z1493" t="s">
        <v>160</v>
      </c>
      <c r="AA1493">
        <v>2</v>
      </c>
      <c r="AB1493" t="s">
        <v>161</v>
      </c>
      <c r="AC1493" t="s">
        <v>155</v>
      </c>
      <c r="AD1493" t="s">
        <v>162</v>
      </c>
      <c r="AE1493" t="s">
        <v>1276</v>
      </c>
      <c r="AF1493" t="s">
        <v>1277</v>
      </c>
      <c r="AG1493" t="s">
        <v>1278</v>
      </c>
    </row>
    <row r="1494" spans="1:33" x14ac:dyDescent="0.25">
      <c r="A1494">
        <v>30961</v>
      </c>
      <c r="B1494" t="s">
        <v>246</v>
      </c>
      <c r="C1494" t="s">
        <v>252</v>
      </c>
      <c r="D1494" t="s">
        <v>724</v>
      </c>
      <c r="E1494" t="s">
        <v>953</v>
      </c>
      <c r="F1494" t="s">
        <v>117</v>
      </c>
      <c r="G1494" t="s">
        <v>1385</v>
      </c>
      <c r="H1494" s="2">
        <v>2015.85</v>
      </c>
      <c r="I1494" s="2">
        <v>2015.85</v>
      </c>
      <c r="J1494" s="2">
        <v>2023.84</v>
      </c>
      <c r="K1494">
        <v>0</v>
      </c>
      <c r="L1494">
        <v>0</v>
      </c>
      <c r="M1494">
        <v>0</v>
      </c>
      <c r="N1494" s="2">
        <v>2023.84</v>
      </c>
      <c r="O1494">
        <v>0</v>
      </c>
      <c r="P1494" s="1">
        <v>45645</v>
      </c>
      <c r="Q1494" s="1">
        <v>45642</v>
      </c>
      <c r="R1494" s="1">
        <v>45961</v>
      </c>
      <c r="S1494" s="1">
        <v>45961</v>
      </c>
      <c r="W1494" t="s">
        <v>155</v>
      </c>
      <c r="X1494" t="s">
        <v>191</v>
      </c>
      <c r="Z1494" t="s">
        <v>160</v>
      </c>
      <c r="AA1494">
        <v>2</v>
      </c>
      <c r="AB1494" t="s">
        <v>161</v>
      </c>
      <c r="AC1494" t="s">
        <v>155</v>
      </c>
      <c r="AD1494" t="s">
        <v>162</v>
      </c>
      <c r="AE1494" t="s">
        <v>1276</v>
      </c>
      <c r="AF1494" t="s">
        <v>1277</v>
      </c>
      <c r="AG1494" t="s">
        <v>1278</v>
      </c>
    </row>
    <row r="1495" spans="1:33" x14ac:dyDescent="0.25">
      <c r="A1495">
        <v>31018</v>
      </c>
      <c r="B1495" t="s">
        <v>246</v>
      </c>
      <c r="C1495" t="s">
        <v>1</v>
      </c>
      <c r="D1495" t="s">
        <v>831</v>
      </c>
      <c r="E1495" t="s">
        <v>954</v>
      </c>
      <c r="F1495" t="s">
        <v>117</v>
      </c>
      <c r="G1495" t="s">
        <v>1385</v>
      </c>
      <c r="H1495" s="2">
        <v>9341.39</v>
      </c>
      <c r="I1495" s="2">
        <v>9341.39</v>
      </c>
      <c r="J1495" s="2">
        <v>9378.41</v>
      </c>
      <c r="K1495">
        <v>0</v>
      </c>
      <c r="L1495">
        <v>0</v>
      </c>
      <c r="M1495">
        <v>0</v>
      </c>
      <c r="N1495" s="2">
        <v>9378.41</v>
      </c>
      <c r="O1495">
        <v>0</v>
      </c>
      <c r="P1495" s="1">
        <v>45645</v>
      </c>
      <c r="Q1495" s="1">
        <v>45643</v>
      </c>
      <c r="R1495" s="1">
        <v>45961</v>
      </c>
      <c r="S1495" s="1">
        <v>45961</v>
      </c>
      <c r="W1495" t="s">
        <v>155</v>
      </c>
      <c r="X1495" t="s">
        <v>191</v>
      </c>
      <c r="Z1495" t="s">
        <v>160</v>
      </c>
      <c r="AA1495">
        <v>2</v>
      </c>
      <c r="AB1495" t="s">
        <v>161</v>
      </c>
      <c r="AC1495" t="s">
        <v>155</v>
      </c>
      <c r="AD1495" t="s">
        <v>162</v>
      </c>
      <c r="AE1495" t="s">
        <v>1276</v>
      </c>
      <c r="AF1495" t="s">
        <v>1277</v>
      </c>
      <c r="AG1495" t="s">
        <v>1278</v>
      </c>
    </row>
    <row r="1496" spans="1:33" x14ac:dyDescent="0.25">
      <c r="A1496">
        <v>30722</v>
      </c>
      <c r="B1496" t="s">
        <v>246</v>
      </c>
      <c r="C1496" t="s">
        <v>1</v>
      </c>
      <c r="D1496" t="s">
        <v>818</v>
      </c>
      <c r="E1496" t="s">
        <v>958</v>
      </c>
      <c r="F1496" t="s">
        <v>117</v>
      </c>
      <c r="G1496" t="s">
        <v>1385</v>
      </c>
      <c r="H1496" s="2">
        <v>2035.17</v>
      </c>
      <c r="I1496" s="2">
        <v>2035.18</v>
      </c>
      <c r="J1496" s="2">
        <v>2043.24</v>
      </c>
      <c r="K1496">
        <v>0</v>
      </c>
      <c r="L1496">
        <v>0</v>
      </c>
      <c r="M1496">
        <v>0</v>
      </c>
      <c r="N1496" s="2">
        <v>2043.24</v>
      </c>
      <c r="O1496">
        <v>0</v>
      </c>
      <c r="P1496" s="1">
        <v>45644</v>
      </c>
      <c r="Q1496" s="1">
        <v>45644</v>
      </c>
      <c r="R1496" s="1">
        <v>45961</v>
      </c>
      <c r="S1496" s="1">
        <v>45961</v>
      </c>
      <c r="W1496" t="s">
        <v>155</v>
      </c>
      <c r="X1496" t="s">
        <v>191</v>
      </c>
      <c r="Z1496" t="s">
        <v>160</v>
      </c>
      <c r="AA1496">
        <v>2</v>
      </c>
      <c r="AB1496" t="s">
        <v>161</v>
      </c>
      <c r="AC1496" t="s">
        <v>155</v>
      </c>
      <c r="AD1496" t="s">
        <v>162</v>
      </c>
      <c r="AE1496" t="s">
        <v>1276</v>
      </c>
      <c r="AF1496" t="s">
        <v>1277</v>
      </c>
      <c r="AG1496" t="s">
        <v>1278</v>
      </c>
    </row>
    <row r="1497" spans="1:33" x14ac:dyDescent="0.25">
      <c r="A1497">
        <v>24087</v>
      </c>
      <c r="B1497" t="s">
        <v>246</v>
      </c>
      <c r="C1497" t="s">
        <v>1</v>
      </c>
      <c r="D1497" t="s">
        <v>818</v>
      </c>
      <c r="E1497" t="s">
        <v>958</v>
      </c>
      <c r="F1497" t="s">
        <v>117</v>
      </c>
      <c r="G1497" t="s">
        <v>107</v>
      </c>
      <c r="H1497" s="2">
        <v>5000</v>
      </c>
      <c r="I1497" s="2">
        <v>5000</v>
      </c>
      <c r="J1497" s="2">
        <v>5286.25</v>
      </c>
      <c r="K1497">
        <v>0</v>
      </c>
      <c r="L1497">
        <v>0</v>
      </c>
      <c r="M1497">
        <v>0</v>
      </c>
      <c r="N1497" s="2">
        <v>5286.25</v>
      </c>
      <c r="P1497" s="1">
        <v>45385</v>
      </c>
      <c r="Q1497" s="1">
        <v>45373</v>
      </c>
      <c r="R1497" s="1">
        <v>45961</v>
      </c>
      <c r="S1497" s="1">
        <v>45961</v>
      </c>
      <c r="W1497" t="s">
        <v>155</v>
      </c>
      <c r="X1497" t="s">
        <v>191</v>
      </c>
      <c r="Z1497" t="s">
        <v>160</v>
      </c>
      <c r="AA1497">
        <v>2</v>
      </c>
      <c r="AB1497" t="s">
        <v>161</v>
      </c>
      <c r="AC1497" t="s">
        <v>155</v>
      </c>
      <c r="AD1497" t="s">
        <v>162</v>
      </c>
      <c r="AE1497" t="s">
        <v>1276</v>
      </c>
      <c r="AF1497" t="s">
        <v>1277</v>
      </c>
      <c r="AG1497" t="s">
        <v>1278</v>
      </c>
    </row>
    <row r="1498" spans="1:33" x14ac:dyDescent="0.25">
      <c r="A1498">
        <v>24211</v>
      </c>
      <c r="B1498" t="s">
        <v>246</v>
      </c>
      <c r="C1498" t="s">
        <v>1</v>
      </c>
      <c r="D1498" t="s">
        <v>775</v>
      </c>
      <c r="E1498" t="s">
        <v>966</v>
      </c>
      <c r="F1498" t="s">
        <v>117</v>
      </c>
      <c r="G1498" t="s">
        <v>107</v>
      </c>
      <c r="H1498">
        <v>5000</v>
      </c>
      <c r="I1498">
        <v>5000</v>
      </c>
      <c r="J1498">
        <v>5286.25</v>
      </c>
      <c r="K1498">
        <v>0</v>
      </c>
      <c r="L1498">
        <v>0</v>
      </c>
      <c r="M1498">
        <v>0</v>
      </c>
      <c r="N1498">
        <v>5286.25</v>
      </c>
      <c r="P1498" s="1">
        <v>45383</v>
      </c>
      <c r="Q1498" s="1">
        <v>45381</v>
      </c>
      <c r="R1498" s="1">
        <v>45961</v>
      </c>
      <c r="S1498" s="1">
        <v>45961</v>
      </c>
      <c r="W1498" t="s">
        <v>155</v>
      </c>
      <c r="X1498" t="s">
        <v>191</v>
      </c>
      <c r="Z1498" t="s">
        <v>160</v>
      </c>
      <c r="AA1498">
        <v>2</v>
      </c>
      <c r="AB1498" t="s">
        <v>161</v>
      </c>
      <c r="AC1498" t="s">
        <v>155</v>
      </c>
      <c r="AD1498" t="s">
        <v>162</v>
      </c>
      <c r="AE1498" t="s">
        <v>1276</v>
      </c>
      <c r="AF1498" t="s">
        <v>1277</v>
      </c>
      <c r="AG1498" t="s">
        <v>1278</v>
      </c>
    </row>
    <row r="1499" spans="1:33" x14ac:dyDescent="0.25">
      <c r="A1499">
        <v>24459</v>
      </c>
      <c r="B1499" t="s">
        <v>246</v>
      </c>
      <c r="C1499" t="s">
        <v>1</v>
      </c>
      <c r="D1499" t="s">
        <v>811</v>
      </c>
      <c r="E1499" t="s">
        <v>1352</v>
      </c>
      <c r="F1499" t="s">
        <v>117</v>
      </c>
      <c r="G1499" t="s">
        <v>109</v>
      </c>
      <c r="H1499" s="2">
        <v>4500</v>
      </c>
      <c r="I1499" s="2">
        <v>4500</v>
      </c>
      <c r="J1499" s="2">
        <v>4751.38</v>
      </c>
      <c r="K1499">
        <v>0</v>
      </c>
      <c r="L1499">
        <v>0</v>
      </c>
      <c r="M1499">
        <v>0</v>
      </c>
      <c r="N1499" s="2">
        <v>4751.38</v>
      </c>
      <c r="P1499" s="1">
        <v>45400</v>
      </c>
      <c r="Q1499" s="1">
        <v>45397</v>
      </c>
      <c r="R1499" s="1">
        <v>45961</v>
      </c>
      <c r="S1499" s="1">
        <v>45961</v>
      </c>
      <c r="W1499" t="s">
        <v>155</v>
      </c>
      <c r="X1499" t="s">
        <v>191</v>
      </c>
      <c r="Z1499" t="s">
        <v>160</v>
      </c>
      <c r="AA1499">
        <v>2</v>
      </c>
      <c r="AB1499" t="s">
        <v>1037</v>
      </c>
      <c r="AC1499" t="s">
        <v>155</v>
      </c>
      <c r="AD1499" t="s">
        <v>162</v>
      </c>
      <c r="AE1499" t="s">
        <v>1276</v>
      </c>
      <c r="AF1499" t="s">
        <v>1277</v>
      </c>
      <c r="AG1499" t="s">
        <v>1278</v>
      </c>
    </row>
    <row r="1500" spans="1:33" x14ac:dyDescent="0.25">
      <c r="A1500">
        <v>30771</v>
      </c>
      <c r="B1500" t="s">
        <v>246</v>
      </c>
      <c r="C1500" t="s">
        <v>1</v>
      </c>
      <c r="D1500" t="s">
        <v>811</v>
      </c>
      <c r="E1500" t="s">
        <v>1352</v>
      </c>
      <c r="F1500" t="s">
        <v>117</v>
      </c>
      <c r="G1500" t="s">
        <v>1385</v>
      </c>
      <c r="H1500" s="2">
        <v>8527.7900000000009</v>
      </c>
      <c r="I1500" s="2">
        <v>8527.7900000000009</v>
      </c>
      <c r="J1500" s="2">
        <v>8561.59</v>
      </c>
      <c r="K1500">
        <v>0</v>
      </c>
      <c r="L1500">
        <v>0</v>
      </c>
      <c r="M1500">
        <v>0</v>
      </c>
      <c r="N1500" s="2">
        <v>8561.59</v>
      </c>
      <c r="O1500">
        <v>0</v>
      </c>
      <c r="P1500" s="1">
        <v>45644</v>
      </c>
      <c r="Q1500" s="1">
        <v>45638</v>
      </c>
      <c r="R1500" s="1">
        <v>45961</v>
      </c>
      <c r="S1500" s="1">
        <v>45961</v>
      </c>
      <c r="W1500" t="s">
        <v>155</v>
      </c>
      <c r="X1500" t="s">
        <v>191</v>
      </c>
      <c r="Z1500" t="s">
        <v>160</v>
      </c>
      <c r="AA1500">
        <v>2</v>
      </c>
      <c r="AB1500" t="s">
        <v>1037</v>
      </c>
      <c r="AC1500" t="s">
        <v>155</v>
      </c>
      <c r="AD1500" t="s">
        <v>162</v>
      </c>
      <c r="AE1500" t="s">
        <v>1276</v>
      </c>
      <c r="AF1500" t="s">
        <v>1277</v>
      </c>
      <c r="AG1500" t="s">
        <v>1278</v>
      </c>
    </row>
    <row r="1501" spans="1:33" x14ac:dyDescent="0.25">
      <c r="A1501">
        <v>30920</v>
      </c>
      <c r="B1501" t="s">
        <v>246</v>
      </c>
      <c r="C1501" t="s">
        <v>1</v>
      </c>
      <c r="D1501" t="s">
        <v>285</v>
      </c>
      <c r="E1501" t="s">
        <v>615</v>
      </c>
      <c r="F1501" t="s">
        <v>117</v>
      </c>
      <c r="G1501" t="s">
        <v>1385</v>
      </c>
      <c r="H1501" s="2">
        <v>2165.25</v>
      </c>
      <c r="I1501" s="2">
        <v>2165.25</v>
      </c>
      <c r="J1501" s="2">
        <v>2173.83</v>
      </c>
      <c r="K1501">
        <v>0</v>
      </c>
      <c r="L1501">
        <v>0</v>
      </c>
      <c r="M1501">
        <v>0</v>
      </c>
      <c r="N1501" s="2">
        <v>2173.83</v>
      </c>
      <c r="O1501">
        <v>0</v>
      </c>
      <c r="P1501" s="1">
        <v>45644</v>
      </c>
      <c r="Q1501" s="1">
        <v>45642</v>
      </c>
      <c r="R1501" s="1">
        <v>45961</v>
      </c>
      <c r="S1501" s="1">
        <v>45961</v>
      </c>
      <c r="W1501" t="s">
        <v>155</v>
      </c>
      <c r="X1501" t="s">
        <v>191</v>
      </c>
      <c r="Z1501" t="s">
        <v>160</v>
      </c>
      <c r="AA1501">
        <v>2</v>
      </c>
      <c r="AB1501" t="s">
        <v>161</v>
      </c>
      <c r="AC1501" t="s">
        <v>155</v>
      </c>
      <c r="AD1501" t="s">
        <v>162</v>
      </c>
      <c r="AE1501" t="s">
        <v>1276</v>
      </c>
      <c r="AF1501" t="s">
        <v>1277</v>
      </c>
      <c r="AG1501" t="s">
        <v>1278</v>
      </c>
    </row>
    <row r="1502" spans="1:33" x14ac:dyDescent="0.25">
      <c r="A1502">
        <v>30994</v>
      </c>
      <c r="B1502" t="s">
        <v>246</v>
      </c>
      <c r="C1502" t="s">
        <v>1</v>
      </c>
      <c r="D1502" t="s">
        <v>826</v>
      </c>
      <c r="E1502" t="s">
        <v>881</v>
      </c>
      <c r="F1502" t="s">
        <v>117</v>
      </c>
      <c r="G1502" t="s">
        <v>1385</v>
      </c>
      <c r="H1502" s="2">
        <v>6689.9</v>
      </c>
      <c r="I1502" s="2">
        <v>6689.9</v>
      </c>
      <c r="J1502" s="2">
        <v>6716.42</v>
      </c>
      <c r="K1502">
        <v>0</v>
      </c>
      <c r="L1502">
        <v>0</v>
      </c>
      <c r="M1502">
        <v>0</v>
      </c>
      <c r="N1502" s="2">
        <v>6716.42</v>
      </c>
      <c r="O1502">
        <v>0</v>
      </c>
      <c r="P1502" s="1">
        <v>45645</v>
      </c>
      <c r="Q1502" s="1">
        <v>45642</v>
      </c>
      <c r="R1502" s="1">
        <v>45961</v>
      </c>
      <c r="S1502" s="1">
        <v>45961</v>
      </c>
      <c r="W1502" t="s">
        <v>155</v>
      </c>
      <c r="X1502" t="s">
        <v>191</v>
      </c>
      <c r="Z1502" t="s">
        <v>160</v>
      </c>
      <c r="AA1502">
        <v>2</v>
      </c>
      <c r="AB1502" t="s">
        <v>161</v>
      </c>
      <c r="AC1502" t="s">
        <v>155</v>
      </c>
      <c r="AD1502" t="s">
        <v>162</v>
      </c>
      <c r="AE1502" t="s">
        <v>1276</v>
      </c>
      <c r="AF1502" t="s">
        <v>1277</v>
      </c>
      <c r="AG1502" t="s">
        <v>1278</v>
      </c>
    </row>
    <row r="1503" spans="1:33" x14ac:dyDescent="0.25">
      <c r="A1503">
        <v>30546</v>
      </c>
      <c r="B1503" t="s">
        <v>246</v>
      </c>
      <c r="C1503" t="s">
        <v>1</v>
      </c>
      <c r="D1503" t="s">
        <v>788</v>
      </c>
      <c r="E1503" t="s">
        <v>1329</v>
      </c>
      <c r="F1503" t="s">
        <v>117</v>
      </c>
      <c r="G1503" t="s">
        <v>1385</v>
      </c>
      <c r="H1503" s="2">
        <v>1067.4000000000001</v>
      </c>
      <c r="I1503" s="2">
        <v>1067.4000000000001</v>
      </c>
      <c r="J1503" s="2">
        <v>1071.6300000000001</v>
      </c>
      <c r="K1503">
        <v>0</v>
      </c>
      <c r="L1503">
        <v>0</v>
      </c>
      <c r="M1503">
        <v>0</v>
      </c>
      <c r="N1503" s="2">
        <v>1071.6300000000001</v>
      </c>
      <c r="O1503">
        <v>0</v>
      </c>
      <c r="P1503" s="1">
        <v>45637</v>
      </c>
      <c r="Q1503" s="1">
        <v>45637</v>
      </c>
      <c r="R1503" s="1">
        <v>45961</v>
      </c>
      <c r="S1503" s="1">
        <v>45961</v>
      </c>
      <c r="W1503" t="s">
        <v>155</v>
      </c>
      <c r="X1503" t="s">
        <v>191</v>
      </c>
      <c r="Z1503" t="s">
        <v>160</v>
      </c>
      <c r="AA1503">
        <v>2</v>
      </c>
      <c r="AB1503" t="s">
        <v>1037</v>
      </c>
      <c r="AC1503" t="s">
        <v>155</v>
      </c>
      <c r="AD1503" t="s">
        <v>162</v>
      </c>
      <c r="AE1503" t="s">
        <v>1276</v>
      </c>
      <c r="AF1503" t="s">
        <v>1277</v>
      </c>
      <c r="AG1503" t="s">
        <v>1278</v>
      </c>
    </row>
    <row r="1504" spans="1:33" x14ac:dyDescent="0.25">
      <c r="A1504">
        <v>30977</v>
      </c>
      <c r="B1504" t="s">
        <v>246</v>
      </c>
      <c r="C1504" t="s">
        <v>1</v>
      </c>
      <c r="D1504" t="s">
        <v>200</v>
      </c>
      <c r="E1504" t="s">
        <v>1150</v>
      </c>
      <c r="F1504" t="s">
        <v>117</v>
      </c>
      <c r="G1504" t="s">
        <v>1385</v>
      </c>
      <c r="H1504" s="2">
        <v>2531.75</v>
      </c>
      <c r="I1504" s="2">
        <v>2531.75</v>
      </c>
      <c r="J1504" s="2">
        <v>2559.09</v>
      </c>
      <c r="K1504">
        <v>0</v>
      </c>
      <c r="L1504">
        <v>0</v>
      </c>
      <c r="M1504">
        <v>0</v>
      </c>
      <c r="N1504" s="2">
        <v>2559.09</v>
      </c>
      <c r="O1504">
        <v>0</v>
      </c>
      <c r="P1504" s="1">
        <v>45645</v>
      </c>
      <c r="Q1504" s="1">
        <v>45625</v>
      </c>
      <c r="R1504" s="1">
        <v>45961</v>
      </c>
      <c r="S1504" s="1">
        <v>45961</v>
      </c>
      <c r="W1504" t="s">
        <v>155</v>
      </c>
      <c r="X1504" t="s">
        <v>191</v>
      </c>
      <c r="Z1504" t="s">
        <v>160</v>
      </c>
      <c r="AA1504">
        <v>2</v>
      </c>
      <c r="AB1504" t="s">
        <v>1037</v>
      </c>
      <c r="AC1504" t="s">
        <v>155</v>
      </c>
      <c r="AD1504" t="s">
        <v>162</v>
      </c>
      <c r="AE1504" t="s">
        <v>1276</v>
      </c>
      <c r="AF1504" t="s">
        <v>1277</v>
      </c>
      <c r="AG1504" t="s">
        <v>1278</v>
      </c>
    </row>
    <row r="1505" spans="1:34" x14ac:dyDescent="0.25">
      <c r="A1505">
        <v>30859</v>
      </c>
      <c r="B1505" t="s">
        <v>246</v>
      </c>
      <c r="C1505" t="s">
        <v>1</v>
      </c>
      <c r="D1505" t="s">
        <v>802</v>
      </c>
      <c r="E1505" t="s">
        <v>1032</v>
      </c>
      <c r="F1505" t="s">
        <v>117</v>
      </c>
      <c r="G1505" t="s">
        <v>1385</v>
      </c>
      <c r="H1505" s="2">
        <v>5017.05</v>
      </c>
      <c r="I1505" s="2">
        <v>5017.05</v>
      </c>
      <c r="J1505" s="2">
        <v>5036.9399999999996</v>
      </c>
      <c r="K1505">
        <v>0</v>
      </c>
      <c r="L1505">
        <v>0</v>
      </c>
      <c r="M1505">
        <v>0</v>
      </c>
      <c r="N1505" s="2">
        <v>5036.9399999999996</v>
      </c>
      <c r="O1505">
        <v>0</v>
      </c>
      <c r="P1505" s="1">
        <v>45644</v>
      </c>
      <c r="Q1505" s="1">
        <v>45642</v>
      </c>
      <c r="R1505" s="1">
        <v>45961</v>
      </c>
      <c r="S1505" s="1">
        <v>45961</v>
      </c>
      <c r="W1505" t="s">
        <v>155</v>
      </c>
      <c r="X1505" t="s">
        <v>191</v>
      </c>
      <c r="Z1505" t="s">
        <v>160</v>
      </c>
      <c r="AA1505">
        <v>2</v>
      </c>
      <c r="AB1505" t="s">
        <v>1037</v>
      </c>
      <c r="AC1505" t="s">
        <v>155</v>
      </c>
      <c r="AD1505" t="s">
        <v>162</v>
      </c>
      <c r="AE1505" t="s">
        <v>1276</v>
      </c>
      <c r="AF1505" t="s">
        <v>1277</v>
      </c>
      <c r="AG1505" t="s">
        <v>1278</v>
      </c>
    </row>
    <row r="1506" spans="1:34" x14ac:dyDescent="0.25">
      <c r="A1506">
        <v>30490</v>
      </c>
      <c r="B1506" t="s">
        <v>246</v>
      </c>
      <c r="C1506" t="s">
        <v>1</v>
      </c>
      <c r="D1506" t="s">
        <v>715</v>
      </c>
      <c r="E1506" t="s">
        <v>1206</v>
      </c>
      <c r="F1506" t="s">
        <v>117</v>
      </c>
      <c r="G1506" t="s">
        <v>1385</v>
      </c>
      <c r="H1506" s="2">
        <v>6562.5</v>
      </c>
      <c r="I1506" s="2">
        <v>6562.5</v>
      </c>
      <c r="J1506" s="2">
        <v>6588.51</v>
      </c>
      <c r="K1506">
        <v>0</v>
      </c>
      <c r="L1506">
        <v>0</v>
      </c>
      <c r="M1506">
        <v>0</v>
      </c>
      <c r="N1506" s="2">
        <v>6588.51</v>
      </c>
      <c r="O1506">
        <v>0</v>
      </c>
      <c r="P1506" s="1">
        <v>45637</v>
      </c>
      <c r="Q1506" s="1">
        <v>45637</v>
      </c>
      <c r="R1506" s="1">
        <v>45961</v>
      </c>
      <c r="S1506" s="1">
        <v>45961</v>
      </c>
      <c r="W1506" t="s">
        <v>155</v>
      </c>
      <c r="X1506" t="s">
        <v>191</v>
      </c>
      <c r="Z1506" t="s">
        <v>160</v>
      </c>
      <c r="AA1506">
        <v>2</v>
      </c>
      <c r="AB1506" t="s">
        <v>1037</v>
      </c>
      <c r="AC1506" t="s">
        <v>155</v>
      </c>
      <c r="AD1506" t="s">
        <v>162</v>
      </c>
      <c r="AE1506" t="s">
        <v>1276</v>
      </c>
      <c r="AF1506" t="s">
        <v>1277</v>
      </c>
      <c r="AG1506" t="s">
        <v>1278</v>
      </c>
    </row>
    <row r="1507" spans="1:34" x14ac:dyDescent="0.25">
      <c r="A1507">
        <v>25395</v>
      </c>
      <c r="B1507" t="s">
        <v>246</v>
      </c>
      <c r="C1507" t="s">
        <v>1</v>
      </c>
      <c r="D1507" t="s">
        <v>200</v>
      </c>
      <c r="E1507" t="s">
        <v>1150</v>
      </c>
      <c r="F1507" t="s">
        <v>117</v>
      </c>
      <c r="G1507" t="s">
        <v>106</v>
      </c>
      <c r="H1507" s="2">
        <v>5000</v>
      </c>
      <c r="I1507" s="2">
        <v>5000</v>
      </c>
      <c r="J1507" s="2">
        <v>5237.59</v>
      </c>
      <c r="K1507">
        <v>0</v>
      </c>
      <c r="L1507">
        <v>0</v>
      </c>
      <c r="M1507">
        <v>0</v>
      </c>
      <c r="N1507" s="2">
        <v>5237.59</v>
      </c>
      <c r="P1507" s="1">
        <v>45470</v>
      </c>
      <c r="Q1507" s="1">
        <v>45461</v>
      </c>
      <c r="R1507" s="1">
        <v>45961</v>
      </c>
      <c r="S1507" s="1">
        <v>45961</v>
      </c>
      <c r="W1507" t="s">
        <v>155</v>
      </c>
      <c r="X1507" t="s">
        <v>191</v>
      </c>
      <c r="Z1507" t="s">
        <v>160</v>
      </c>
      <c r="AA1507">
        <v>2</v>
      </c>
      <c r="AB1507" t="s">
        <v>1037</v>
      </c>
      <c r="AC1507" t="s">
        <v>155</v>
      </c>
      <c r="AD1507" t="s">
        <v>162</v>
      </c>
      <c r="AE1507" t="s">
        <v>1276</v>
      </c>
      <c r="AF1507" t="s">
        <v>1277</v>
      </c>
      <c r="AG1507" t="s">
        <v>1278</v>
      </c>
    </row>
    <row r="1508" spans="1:34" x14ac:dyDescent="0.25">
      <c r="A1508">
        <v>30893</v>
      </c>
      <c r="B1508" t="s">
        <v>246</v>
      </c>
      <c r="C1508" t="s">
        <v>1</v>
      </c>
      <c r="D1508" t="s">
        <v>789</v>
      </c>
      <c r="E1508" t="s">
        <v>1210</v>
      </c>
      <c r="F1508" t="s">
        <v>117</v>
      </c>
      <c r="G1508" t="s">
        <v>1385</v>
      </c>
      <c r="H1508" s="2">
        <v>7338.31</v>
      </c>
      <c r="I1508" s="2">
        <v>7338.31</v>
      </c>
      <c r="J1508" s="2">
        <v>7367.4</v>
      </c>
      <c r="K1508">
        <v>0</v>
      </c>
      <c r="L1508">
        <v>0</v>
      </c>
      <c r="M1508">
        <v>0</v>
      </c>
      <c r="N1508" s="2">
        <v>7367.4</v>
      </c>
      <c r="O1508">
        <v>0</v>
      </c>
      <c r="P1508" s="1">
        <v>45644</v>
      </c>
      <c r="Q1508" s="1">
        <v>45639</v>
      </c>
      <c r="R1508" s="1">
        <v>45961</v>
      </c>
      <c r="S1508" s="1">
        <v>45961</v>
      </c>
      <c r="W1508" t="s">
        <v>155</v>
      </c>
      <c r="X1508" t="s">
        <v>191</v>
      </c>
      <c r="Z1508" t="s">
        <v>160</v>
      </c>
      <c r="AA1508">
        <v>2</v>
      </c>
      <c r="AB1508" t="s">
        <v>1037</v>
      </c>
      <c r="AC1508" t="s">
        <v>155</v>
      </c>
      <c r="AD1508" t="s">
        <v>162</v>
      </c>
      <c r="AE1508" t="s">
        <v>1276</v>
      </c>
      <c r="AF1508" t="s">
        <v>1277</v>
      </c>
      <c r="AG1508" t="s">
        <v>1278</v>
      </c>
    </row>
    <row r="1509" spans="1:34" x14ac:dyDescent="0.25">
      <c r="A1509">
        <v>29831</v>
      </c>
      <c r="B1509" t="s">
        <v>246</v>
      </c>
      <c r="C1509" t="s">
        <v>1</v>
      </c>
      <c r="D1509" t="s">
        <v>788</v>
      </c>
      <c r="E1509" t="s">
        <v>1329</v>
      </c>
      <c r="F1509" t="s">
        <v>117</v>
      </c>
      <c r="G1509" t="s">
        <v>97</v>
      </c>
      <c r="H1509" s="2">
        <v>3300</v>
      </c>
      <c r="I1509" s="2">
        <v>3300</v>
      </c>
      <c r="J1509" s="2">
        <v>3335.64</v>
      </c>
      <c r="K1509">
        <v>0</v>
      </c>
      <c r="L1509">
        <v>0</v>
      </c>
      <c r="M1509">
        <v>0</v>
      </c>
      <c r="N1509" s="2">
        <v>3335.64</v>
      </c>
      <c r="P1509" s="1">
        <v>45613</v>
      </c>
      <c r="Q1509" s="1">
        <v>45608</v>
      </c>
      <c r="R1509" s="1">
        <v>45971</v>
      </c>
      <c r="S1509" s="1">
        <v>45971</v>
      </c>
      <c r="W1509" t="s">
        <v>155</v>
      </c>
      <c r="X1509" t="s">
        <v>191</v>
      </c>
      <c r="Z1509" t="s">
        <v>160</v>
      </c>
      <c r="AA1509">
        <v>2</v>
      </c>
      <c r="AB1509" t="s">
        <v>1037</v>
      </c>
      <c r="AC1509" t="s">
        <v>155</v>
      </c>
      <c r="AD1509" t="s">
        <v>162</v>
      </c>
      <c r="AE1509" t="s">
        <v>1276</v>
      </c>
      <c r="AF1509" t="s">
        <v>1277</v>
      </c>
      <c r="AG1509" t="s">
        <v>1278</v>
      </c>
    </row>
    <row r="1510" spans="1:34" x14ac:dyDescent="0.25">
      <c r="A1510">
        <v>29816</v>
      </c>
      <c r="B1510" t="s">
        <v>246</v>
      </c>
      <c r="C1510" t="s">
        <v>1</v>
      </c>
      <c r="D1510" t="s">
        <v>788</v>
      </c>
      <c r="E1510" t="s">
        <v>1329</v>
      </c>
      <c r="F1510" t="s">
        <v>117</v>
      </c>
      <c r="G1510" t="s">
        <v>190</v>
      </c>
      <c r="H1510" s="2">
        <v>35000</v>
      </c>
      <c r="I1510" s="2">
        <v>35000</v>
      </c>
      <c r="J1510" s="2">
        <v>35378</v>
      </c>
      <c r="K1510">
        <v>0</v>
      </c>
      <c r="L1510">
        <v>0</v>
      </c>
      <c r="M1510">
        <v>0</v>
      </c>
      <c r="N1510" s="2">
        <v>35378</v>
      </c>
      <c r="O1510">
        <v>0</v>
      </c>
      <c r="P1510" s="1">
        <v>45613</v>
      </c>
      <c r="Q1510" s="1">
        <v>45608</v>
      </c>
      <c r="R1510" s="1">
        <v>45971</v>
      </c>
      <c r="S1510" s="1">
        <v>45971</v>
      </c>
      <c r="W1510" t="s">
        <v>155</v>
      </c>
      <c r="X1510" t="s">
        <v>191</v>
      </c>
      <c r="Z1510" t="s">
        <v>160</v>
      </c>
      <c r="AA1510">
        <v>2</v>
      </c>
      <c r="AB1510" t="s">
        <v>1037</v>
      </c>
      <c r="AC1510" t="s">
        <v>155</v>
      </c>
      <c r="AD1510" t="s">
        <v>162</v>
      </c>
      <c r="AE1510" t="s">
        <v>1276</v>
      </c>
      <c r="AF1510" t="s">
        <v>1277</v>
      </c>
      <c r="AG1510" t="s">
        <v>1278</v>
      </c>
      <c r="AH1510" t="s">
        <v>191</v>
      </c>
    </row>
    <row r="1511" spans="1:34" x14ac:dyDescent="0.25">
      <c r="A1511">
        <v>20721</v>
      </c>
      <c r="B1511" t="s">
        <v>246</v>
      </c>
      <c r="C1511" t="s">
        <v>1</v>
      </c>
      <c r="D1511" t="s">
        <v>289</v>
      </c>
      <c r="E1511" t="s">
        <v>688</v>
      </c>
      <c r="F1511" t="s">
        <v>117</v>
      </c>
      <c r="G1511" t="s">
        <v>212</v>
      </c>
      <c r="H1511" s="2">
        <v>5000</v>
      </c>
      <c r="I1511" s="2">
        <v>5000</v>
      </c>
      <c r="J1511" s="2">
        <v>5349.18</v>
      </c>
      <c r="K1511">
        <v>0</v>
      </c>
      <c r="L1511">
        <v>0</v>
      </c>
      <c r="M1511">
        <v>0</v>
      </c>
      <c r="N1511" s="2">
        <v>5349.18</v>
      </c>
      <c r="P1511" s="1">
        <v>45240</v>
      </c>
      <c r="Q1511" s="1">
        <v>45230</v>
      </c>
      <c r="R1511" s="1">
        <v>45971</v>
      </c>
      <c r="S1511" s="1">
        <v>45971</v>
      </c>
      <c r="W1511" t="s">
        <v>155</v>
      </c>
      <c r="X1511" t="s">
        <v>191</v>
      </c>
      <c r="Z1511" t="s">
        <v>160</v>
      </c>
      <c r="AA1511">
        <v>2</v>
      </c>
      <c r="AB1511" t="s">
        <v>161</v>
      </c>
      <c r="AC1511" t="s">
        <v>155</v>
      </c>
      <c r="AD1511" t="s">
        <v>162</v>
      </c>
      <c r="AE1511" t="s">
        <v>1276</v>
      </c>
      <c r="AF1511" t="s">
        <v>1277</v>
      </c>
      <c r="AG1511" t="s">
        <v>1278</v>
      </c>
    </row>
    <row r="1512" spans="1:34" x14ac:dyDescent="0.25">
      <c r="A1512">
        <v>22538</v>
      </c>
      <c r="B1512" t="s">
        <v>246</v>
      </c>
      <c r="C1512" t="s">
        <v>252</v>
      </c>
      <c r="D1512" t="s">
        <v>733</v>
      </c>
      <c r="E1512" t="s">
        <v>885</v>
      </c>
      <c r="F1512" t="s">
        <v>117</v>
      </c>
      <c r="G1512" t="s">
        <v>212</v>
      </c>
      <c r="H1512" s="2">
        <v>3500</v>
      </c>
      <c r="I1512" s="2">
        <v>3500</v>
      </c>
      <c r="J1512" s="2">
        <v>3721.74</v>
      </c>
      <c r="K1512">
        <v>0</v>
      </c>
      <c r="L1512">
        <v>0</v>
      </c>
      <c r="M1512">
        <v>0</v>
      </c>
      <c r="N1512" s="2">
        <v>3721.74</v>
      </c>
      <c r="P1512" s="1">
        <v>45314</v>
      </c>
      <c r="Q1512" s="1">
        <v>45301</v>
      </c>
      <c r="R1512" s="1">
        <v>45971</v>
      </c>
      <c r="S1512" s="1">
        <v>45971</v>
      </c>
      <c r="W1512" t="s">
        <v>155</v>
      </c>
      <c r="X1512" t="s">
        <v>191</v>
      </c>
      <c r="Z1512" t="s">
        <v>160</v>
      </c>
      <c r="AA1512">
        <v>2</v>
      </c>
      <c r="AB1512" t="s">
        <v>161</v>
      </c>
      <c r="AC1512" t="s">
        <v>155</v>
      </c>
      <c r="AD1512" t="s">
        <v>162</v>
      </c>
      <c r="AE1512" t="s">
        <v>1276</v>
      </c>
      <c r="AF1512" t="s">
        <v>1277</v>
      </c>
      <c r="AG1512" t="s">
        <v>1278</v>
      </c>
    </row>
    <row r="1513" spans="1:34" x14ac:dyDescent="0.25">
      <c r="A1513">
        <v>24119</v>
      </c>
      <c r="B1513" t="s">
        <v>246</v>
      </c>
      <c r="C1513" t="s">
        <v>1</v>
      </c>
      <c r="D1513" t="s">
        <v>796</v>
      </c>
      <c r="E1513" t="s">
        <v>960</v>
      </c>
      <c r="F1513" t="s">
        <v>117</v>
      </c>
      <c r="G1513" t="s">
        <v>107</v>
      </c>
      <c r="H1513" s="2">
        <v>6200</v>
      </c>
      <c r="I1513" s="2">
        <v>6200</v>
      </c>
      <c r="J1513" s="2">
        <v>6554.96</v>
      </c>
      <c r="K1513">
        <v>0</v>
      </c>
      <c r="L1513">
        <v>0</v>
      </c>
      <c r="M1513">
        <v>0</v>
      </c>
      <c r="N1513" s="2">
        <v>6554.96</v>
      </c>
      <c r="P1513" s="1">
        <v>45394</v>
      </c>
      <c r="Q1513" s="1">
        <v>45366</v>
      </c>
      <c r="R1513" s="1">
        <v>45971</v>
      </c>
      <c r="S1513" s="1">
        <v>45971</v>
      </c>
      <c r="W1513" t="s">
        <v>155</v>
      </c>
      <c r="X1513" t="s">
        <v>191</v>
      </c>
      <c r="Z1513" t="s">
        <v>160</v>
      </c>
      <c r="AA1513">
        <v>2</v>
      </c>
      <c r="AB1513" t="s">
        <v>161</v>
      </c>
      <c r="AC1513" t="s">
        <v>155</v>
      </c>
      <c r="AD1513" t="s">
        <v>162</v>
      </c>
      <c r="AE1513" t="s">
        <v>1276</v>
      </c>
      <c r="AF1513" t="s">
        <v>1277</v>
      </c>
      <c r="AG1513" t="s">
        <v>1278</v>
      </c>
    </row>
    <row r="1514" spans="1:34" x14ac:dyDescent="0.25">
      <c r="A1514">
        <v>17606</v>
      </c>
      <c r="B1514" t="s">
        <v>246</v>
      </c>
      <c r="C1514" t="s">
        <v>1</v>
      </c>
      <c r="D1514" t="s">
        <v>195</v>
      </c>
      <c r="E1514" t="s">
        <v>596</v>
      </c>
      <c r="F1514" t="s">
        <v>117</v>
      </c>
      <c r="G1514" t="s">
        <v>214</v>
      </c>
      <c r="H1514" s="2">
        <v>5000</v>
      </c>
      <c r="I1514" s="2">
        <v>5000</v>
      </c>
      <c r="J1514" s="2">
        <v>5363.47</v>
      </c>
      <c r="K1514">
        <v>0</v>
      </c>
      <c r="L1514">
        <v>0</v>
      </c>
      <c r="M1514">
        <v>0</v>
      </c>
      <c r="N1514" s="2">
        <v>5363.47</v>
      </c>
      <c r="P1514" s="1">
        <v>45173</v>
      </c>
      <c r="Q1514" s="1">
        <v>45168</v>
      </c>
      <c r="R1514" s="1">
        <v>45971</v>
      </c>
      <c r="S1514" s="1">
        <v>45971</v>
      </c>
      <c r="W1514" t="s">
        <v>155</v>
      </c>
      <c r="X1514" t="s">
        <v>191</v>
      </c>
      <c r="Z1514" t="s">
        <v>160</v>
      </c>
      <c r="AA1514">
        <v>2</v>
      </c>
      <c r="AB1514" t="s">
        <v>161</v>
      </c>
      <c r="AC1514" t="s">
        <v>155</v>
      </c>
      <c r="AD1514" t="s">
        <v>162</v>
      </c>
      <c r="AE1514" t="s">
        <v>1276</v>
      </c>
      <c r="AF1514" t="s">
        <v>1277</v>
      </c>
      <c r="AG1514" t="s">
        <v>1278</v>
      </c>
    </row>
    <row r="1515" spans="1:34" x14ac:dyDescent="0.25">
      <c r="A1515">
        <v>16586</v>
      </c>
      <c r="B1515" t="s">
        <v>246</v>
      </c>
      <c r="C1515" t="s">
        <v>1</v>
      </c>
      <c r="D1515" t="s">
        <v>201</v>
      </c>
      <c r="E1515" t="s">
        <v>290</v>
      </c>
      <c r="F1515" t="s">
        <v>117</v>
      </c>
      <c r="G1515" t="s">
        <v>89</v>
      </c>
      <c r="H1515" s="2">
        <v>753600</v>
      </c>
      <c r="I1515" s="2">
        <v>753600</v>
      </c>
      <c r="J1515" s="2">
        <v>820143.42</v>
      </c>
      <c r="K1515">
        <v>0</v>
      </c>
      <c r="L1515">
        <v>0</v>
      </c>
      <c r="M1515">
        <v>0</v>
      </c>
      <c r="N1515" s="2">
        <v>820143.42</v>
      </c>
      <c r="P1515" s="1">
        <v>45083</v>
      </c>
      <c r="Q1515" s="1">
        <v>45062</v>
      </c>
      <c r="R1515" s="1">
        <v>45971</v>
      </c>
      <c r="S1515" s="1">
        <v>45971</v>
      </c>
      <c r="W1515" t="s">
        <v>155</v>
      </c>
      <c r="X1515" t="s">
        <v>191</v>
      </c>
      <c r="Z1515" t="s">
        <v>160</v>
      </c>
      <c r="AA1515">
        <v>2</v>
      </c>
      <c r="AB1515" t="s">
        <v>161</v>
      </c>
      <c r="AC1515" t="s">
        <v>155</v>
      </c>
      <c r="AD1515" t="s">
        <v>162</v>
      </c>
      <c r="AE1515" t="s">
        <v>1276</v>
      </c>
      <c r="AF1515" t="s">
        <v>1277</v>
      </c>
      <c r="AG1515" t="s">
        <v>1278</v>
      </c>
    </row>
    <row r="1516" spans="1:34" x14ac:dyDescent="0.25">
      <c r="A1516">
        <v>17251</v>
      </c>
      <c r="B1516" t="s">
        <v>246</v>
      </c>
      <c r="C1516" t="s">
        <v>252</v>
      </c>
      <c r="D1516" t="s">
        <v>258</v>
      </c>
      <c r="E1516" t="s">
        <v>422</v>
      </c>
      <c r="F1516" t="s">
        <v>117</v>
      </c>
      <c r="G1516" t="s">
        <v>214</v>
      </c>
      <c r="H1516" s="2">
        <v>1800</v>
      </c>
      <c r="I1516" s="2">
        <v>1800</v>
      </c>
      <c r="J1516" s="2">
        <v>1930.85</v>
      </c>
      <c r="K1516">
        <v>0</v>
      </c>
      <c r="L1516">
        <v>0</v>
      </c>
      <c r="M1516">
        <v>0</v>
      </c>
      <c r="N1516" s="2">
        <v>1930.85</v>
      </c>
      <c r="P1516" s="1">
        <v>45148</v>
      </c>
      <c r="Q1516" s="1">
        <v>45140</v>
      </c>
      <c r="R1516" s="1">
        <v>45971</v>
      </c>
      <c r="S1516" s="1">
        <v>45971</v>
      </c>
      <c r="W1516" t="s">
        <v>155</v>
      </c>
      <c r="X1516" t="s">
        <v>191</v>
      </c>
      <c r="Z1516" t="s">
        <v>160</v>
      </c>
      <c r="AA1516">
        <v>2</v>
      </c>
      <c r="AB1516" t="s">
        <v>161</v>
      </c>
      <c r="AC1516" t="s">
        <v>155</v>
      </c>
      <c r="AD1516" t="s">
        <v>162</v>
      </c>
      <c r="AE1516" t="s">
        <v>1276</v>
      </c>
      <c r="AF1516" t="s">
        <v>1277</v>
      </c>
      <c r="AG1516" t="s">
        <v>1278</v>
      </c>
    </row>
    <row r="1517" spans="1:34" x14ac:dyDescent="0.25">
      <c r="A1517">
        <v>17295</v>
      </c>
      <c r="B1517" t="s">
        <v>246</v>
      </c>
      <c r="C1517" t="s">
        <v>1</v>
      </c>
      <c r="D1517" t="s">
        <v>196</v>
      </c>
      <c r="E1517" t="s">
        <v>435</v>
      </c>
      <c r="F1517" t="s">
        <v>117</v>
      </c>
      <c r="G1517" t="s">
        <v>213</v>
      </c>
      <c r="H1517" s="2">
        <v>5000</v>
      </c>
      <c r="I1517" s="2">
        <v>5000</v>
      </c>
      <c r="J1517" s="2">
        <v>5363.47</v>
      </c>
      <c r="K1517">
        <v>0</v>
      </c>
      <c r="L1517">
        <v>0</v>
      </c>
      <c r="M1517">
        <v>0</v>
      </c>
      <c r="N1517" s="2">
        <v>5363.47</v>
      </c>
      <c r="P1517" s="1">
        <v>45154</v>
      </c>
      <c r="Q1517" s="1">
        <v>45145</v>
      </c>
      <c r="R1517" s="1">
        <v>45971</v>
      </c>
      <c r="S1517" s="1">
        <v>45971</v>
      </c>
      <c r="W1517" t="s">
        <v>155</v>
      </c>
      <c r="X1517" t="s">
        <v>191</v>
      </c>
      <c r="Z1517" t="s">
        <v>160</v>
      </c>
      <c r="AA1517">
        <v>2</v>
      </c>
      <c r="AB1517" t="s">
        <v>161</v>
      </c>
      <c r="AC1517" t="s">
        <v>155</v>
      </c>
      <c r="AD1517" t="s">
        <v>162</v>
      </c>
      <c r="AE1517" t="s">
        <v>1276</v>
      </c>
      <c r="AF1517" t="s">
        <v>1277</v>
      </c>
      <c r="AG1517" t="s">
        <v>1278</v>
      </c>
    </row>
    <row r="1518" spans="1:34" x14ac:dyDescent="0.25">
      <c r="A1518">
        <v>16187</v>
      </c>
      <c r="B1518" t="s">
        <v>246</v>
      </c>
      <c r="C1518" t="s">
        <v>252</v>
      </c>
      <c r="D1518" t="s">
        <v>259</v>
      </c>
      <c r="E1518" t="s">
        <v>260</v>
      </c>
      <c r="F1518" t="s">
        <v>117</v>
      </c>
      <c r="G1518" t="s">
        <v>217</v>
      </c>
      <c r="H1518" s="2">
        <v>1290</v>
      </c>
      <c r="I1518" s="2">
        <v>1290</v>
      </c>
      <c r="J1518" s="2">
        <v>1403.91</v>
      </c>
      <c r="K1518">
        <v>0</v>
      </c>
      <c r="L1518">
        <v>0</v>
      </c>
      <c r="M1518">
        <v>0</v>
      </c>
      <c r="N1518" s="2">
        <v>1403.91</v>
      </c>
      <c r="P1518" s="1">
        <v>45063</v>
      </c>
      <c r="Q1518" s="1">
        <v>45054</v>
      </c>
      <c r="R1518" s="1">
        <v>45971</v>
      </c>
      <c r="S1518" s="1">
        <v>45971</v>
      </c>
      <c r="W1518" t="s">
        <v>155</v>
      </c>
      <c r="X1518" t="s">
        <v>191</v>
      </c>
      <c r="Z1518" t="s">
        <v>160</v>
      </c>
      <c r="AA1518">
        <v>2</v>
      </c>
      <c r="AB1518" t="s">
        <v>161</v>
      </c>
      <c r="AC1518" t="s">
        <v>155</v>
      </c>
      <c r="AD1518" t="s">
        <v>162</v>
      </c>
      <c r="AE1518" t="s">
        <v>1276</v>
      </c>
      <c r="AF1518" t="s">
        <v>1277</v>
      </c>
      <c r="AG1518" t="s">
        <v>1278</v>
      </c>
    </row>
    <row r="1519" spans="1:34" x14ac:dyDescent="0.25">
      <c r="A1519">
        <v>16617</v>
      </c>
      <c r="B1519" t="s">
        <v>246</v>
      </c>
      <c r="C1519" t="s">
        <v>1</v>
      </c>
      <c r="D1519" t="s">
        <v>201</v>
      </c>
      <c r="E1519" t="s">
        <v>290</v>
      </c>
      <c r="F1519" t="s">
        <v>117</v>
      </c>
      <c r="G1519" t="s">
        <v>223</v>
      </c>
      <c r="H1519" s="2">
        <v>1000</v>
      </c>
      <c r="I1519" s="2">
        <v>1000</v>
      </c>
      <c r="J1519" s="2">
        <v>1088.3</v>
      </c>
      <c r="K1519">
        <v>0</v>
      </c>
      <c r="L1519">
        <v>0</v>
      </c>
      <c r="M1519">
        <v>0</v>
      </c>
      <c r="N1519" s="2">
        <v>1088.3</v>
      </c>
      <c r="P1519" s="1">
        <v>45083</v>
      </c>
      <c r="Q1519" s="1">
        <v>45062</v>
      </c>
      <c r="R1519" s="1">
        <v>45971</v>
      </c>
      <c r="S1519" s="1">
        <v>45971</v>
      </c>
      <c r="W1519" t="s">
        <v>155</v>
      </c>
      <c r="X1519" t="s">
        <v>191</v>
      </c>
      <c r="Z1519" t="s">
        <v>160</v>
      </c>
      <c r="AA1519">
        <v>2</v>
      </c>
      <c r="AB1519" t="s">
        <v>161</v>
      </c>
      <c r="AC1519" t="s">
        <v>155</v>
      </c>
      <c r="AD1519" t="s">
        <v>162</v>
      </c>
      <c r="AE1519" t="s">
        <v>1276</v>
      </c>
      <c r="AF1519" t="s">
        <v>1277</v>
      </c>
      <c r="AG1519" t="s">
        <v>1278</v>
      </c>
    </row>
    <row r="1520" spans="1:34" x14ac:dyDescent="0.25">
      <c r="A1520">
        <v>16093</v>
      </c>
      <c r="B1520" t="s">
        <v>246</v>
      </c>
      <c r="C1520" t="s">
        <v>1</v>
      </c>
      <c r="D1520" t="s">
        <v>249</v>
      </c>
      <c r="E1520" t="s">
        <v>250</v>
      </c>
      <c r="F1520" t="s">
        <v>117</v>
      </c>
      <c r="G1520" t="s">
        <v>217</v>
      </c>
      <c r="H1520" s="2">
        <v>2400</v>
      </c>
      <c r="I1520" s="2">
        <v>2400</v>
      </c>
      <c r="J1520" s="2">
        <v>2611.92</v>
      </c>
      <c r="K1520">
        <v>0</v>
      </c>
      <c r="L1520">
        <v>0</v>
      </c>
      <c r="M1520">
        <v>0</v>
      </c>
      <c r="N1520" s="2">
        <v>2611.92</v>
      </c>
      <c r="P1520" s="1">
        <v>45056</v>
      </c>
      <c r="Q1520" s="1">
        <v>45052</v>
      </c>
      <c r="R1520" s="1">
        <v>45971</v>
      </c>
      <c r="S1520" s="1">
        <v>45971</v>
      </c>
      <c r="W1520" t="s">
        <v>155</v>
      </c>
      <c r="X1520" t="s">
        <v>191</v>
      </c>
      <c r="Z1520" t="s">
        <v>160</v>
      </c>
      <c r="AA1520">
        <v>2</v>
      </c>
      <c r="AB1520" t="s">
        <v>161</v>
      </c>
      <c r="AC1520" t="s">
        <v>155</v>
      </c>
      <c r="AD1520" t="s">
        <v>162</v>
      </c>
      <c r="AE1520" t="s">
        <v>1276</v>
      </c>
      <c r="AF1520" t="s">
        <v>1277</v>
      </c>
      <c r="AG1520" t="s">
        <v>1278</v>
      </c>
    </row>
    <row r="1521" spans="1:34" x14ac:dyDescent="0.25">
      <c r="A1521">
        <v>16256</v>
      </c>
      <c r="B1521" t="s">
        <v>246</v>
      </c>
      <c r="C1521" t="s">
        <v>1</v>
      </c>
      <c r="D1521" t="s">
        <v>199</v>
      </c>
      <c r="E1521" t="s">
        <v>292</v>
      </c>
      <c r="F1521" t="s">
        <v>117</v>
      </c>
      <c r="G1521" t="s">
        <v>223</v>
      </c>
      <c r="H1521" s="2">
        <v>3000</v>
      </c>
      <c r="I1521" s="2">
        <v>3000</v>
      </c>
      <c r="J1521" s="2">
        <v>3264.9</v>
      </c>
      <c r="K1521">
        <v>0</v>
      </c>
      <c r="L1521">
        <v>0</v>
      </c>
      <c r="M1521">
        <v>0</v>
      </c>
      <c r="N1521" s="2">
        <v>3264.9</v>
      </c>
      <c r="P1521" s="1">
        <v>45077</v>
      </c>
      <c r="Q1521" s="1">
        <v>45062</v>
      </c>
      <c r="R1521" s="1">
        <v>45976</v>
      </c>
      <c r="S1521" s="1">
        <v>45976</v>
      </c>
      <c r="W1521" t="s">
        <v>155</v>
      </c>
      <c r="X1521" t="s">
        <v>191</v>
      </c>
      <c r="Z1521" t="s">
        <v>160</v>
      </c>
      <c r="AA1521">
        <v>2</v>
      </c>
      <c r="AB1521" t="s">
        <v>161</v>
      </c>
      <c r="AC1521" t="s">
        <v>155</v>
      </c>
      <c r="AD1521" t="s">
        <v>162</v>
      </c>
      <c r="AE1521" t="s">
        <v>1276</v>
      </c>
      <c r="AF1521" t="s">
        <v>1277</v>
      </c>
      <c r="AG1521" t="s">
        <v>1278</v>
      </c>
    </row>
    <row r="1522" spans="1:34" x14ac:dyDescent="0.25">
      <c r="A1522">
        <v>29783</v>
      </c>
      <c r="B1522" t="s">
        <v>246</v>
      </c>
      <c r="C1522" t="s">
        <v>1</v>
      </c>
      <c r="D1522" t="s">
        <v>807</v>
      </c>
      <c r="E1522" t="s">
        <v>1327</v>
      </c>
      <c r="F1522" t="s">
        <v>117</v>
      </c>
      <c r="G1522" t="s">
        <v>100</v>
      </c>
      <c r="H1522" s="2">
        <v>4000</v>
      </c>
      <c r="I1522" s="2">
        <v>4000</v>
      </c>
      <c r="J1522" s="2">
        <v>4043.2</v>
      </c>
      <c r="K1522">
        <v>0</v>
      </c>
      <c r="L1522">
        <v>0</v>
      </c>
      <c r="M1522">
        <v>0</v>
      </c>
      <c r="N1522" s="2">
        <v>4043.2</v>
      </c>
      <c r="P1522" s="1">
        <v>45624</v>
      </c>
      <c r="Q1522" s="1">
        <v>45603</v>
      </c>
      <c r="R1522" s="1">
        <v>45976</v>
      </c>
      <c r="S1522" s="1">
        <v>45976</v>
      </c>
      <c r="W1522" t="s">
        <v>155</v>
      </c>
      <c r="X1522" t="s">
        <v>191</v>
      </c>
      <c r="Z1522" t="s">
        <v>160</v>
      </c>
      <c r="AA1522">
        <v>2</v>
      </c>
      <c r="AB1522" t="s">
        <v>1037</v>
      </c>
      <c r="AC1522" t="s">
        <v>155</v>
      </c>
      <c r="AD1522" t="s">
        <v>162</v>
      </c>
      <c r="AE1522" t="s">
        <v>1276</v>
      </c>
      <c r="AF1522" t="s">
        <v>1277</v>
      </c>
      <c r="AG1522" t="s">
        <v>1278</v>
      </c>
    </row>
    <row r="1523" spans="1:34" x14ac:dyDescent="0.25">
      <c r="A1523">
        <v>29773</v>
      </c>
      <c r="B1523" t="s">
        <v>246</v>
      </c>
      <c r="C1523" t="s">
        <v>1</v>
      </c>
      <c r="D1523" t="s">
        <v>807</v>
      </c>
      <c r="E1523" t="s">
        <v>1327</v>
      </c>
      <c r="F1523" t="s">
        <v>117</v>
      </c>
      <c r="G1523" t="s">
        <v>208</v>
      </c>
      <c r="H1523" s="2">
        <v>50000</v>
      </c>
      <c r="I1523" s="2">
        <v>50000</v>
      </c>
      <c r="J1523" s="2">
        <v>50540</v>
      </c>
      <c r="K1523">
        <v>0</v>
      </c>
      <c r="L1523">
        <v>0</v>
      </c>
      <c r="M1523">
        <v>0</v>
      </c>
      <c r="N1523" s="2">
        <v>50540</v>
      </c>
      <c r="O1523">
        <v>0</v>
      </c>
      <c r="P1523" s="1">
        <v>45624</v>
      </c>
      <c r="Q1523" s="1">
        <v>45603</v>
      </c>
      <c r="R1523" s="1">
        <v>45976</v>
      </c>
      <c r="S1523" s="1">
        <v>45976</v>
      </c>
      <c r="W1523" t="s">
        <v>155</v>
      </c>
      <c r="X1523" t="s">
        <v>191</v>
      </c>
      <c r="Z1523" t="s">
        <v>160</v>
      </c>
      <c r="AA1523">
        <v>2</v>
      </c>
      <c r="AB1523" t="s">
        <v>1037</v>
      </c>
      <c r="AC1523" t="s">
        <v>155</v>
      </c>
      <c r="AD1523" t="s">
        <v>162</v>
      </c>
      <c r="AE1523" t="s">
        <v>1276</v>
      </c>
      <c r="AF1523" t="s">
        <v>1277</v>
      </c>
      <c r="AG1523" t="s">
        <v>1278</v>
      </c>
      <c r="AH1523" t="s">
        <v>191</v>
      </c>
    </row>
    <row r="1524" spans="1:34" x14ac:dyDescent="0.25">
      <c r="A1524">
        <v>25027</v>
      </c>
      <c r="B1524" t="s">
        <v>246</v>
      </c>
      <c r="C1524" t="s">
        <v>1</v>
      </c>
      <c r="D1524" t="s">
        <v>790</v>
      </c>
      <c r="E1524" t="s">
        <v>1115</v>
      </c>
      <c r="F1524" t="s">
        <v>117</v>
      </c>
      <c r="G1524" t="s">
        <v>109</v>
      </c>
      <c r="H1524" s="2">
        <v>5000</v>
      </c>
      <c r="I1524" s="2">
        <v>5000</v>
      </c>
      <c r="J1524" s="2">
        <v>5264.6</v>
      </c>
      <c r="K1524">
        <v>0</v>
      </c>
      <c r="L1524">
        <v>0</v>
      </c>
      <c r="M1524">
        <v>0</v>
      </c>
      <c r="N1524" s="2">
        <v>5264.6</v>
      </c>
      <c r="P1524" s="1">
        <v>45435</v>
      </c>
      <c r="Q1524" s="1">
        <v>45423</v>
      </c>
      <c r="R1524" s="1">
        <v>45976</v>
      </c>
      <c r="S1524" s="1">
        <v>45976</v>
      </c>
      <c r="W1524" t="s">
        <v>155</v>
      </c>
      <c r="X1524" t="s">
        <v>191</v>
      </c>
      <c r="Z1524" t="s">
        <v>160</v>
      </c>
      <c r="AA1524">
        <v>2</v>
      </c>
      <c r="AB1524" t="s">
        <v>1037</v>
      </c>
      <c r="AC1524" t="s">
        <v>155</v>
      </c>
      <c r="AD1524" t="s">
        <v>162</v>
      </c>
      <c r="AE1524" t="s">
        <v>1276</v>
      </c>
      <c r="AF1524" t="s">
        <v>1277</v>
      </c>
      <c r="AG1524" t="s">
        <v>1278</v>
      </c>
    </row>
    <row r="1525" spans="1:34" x14ac:dyDescent="0.25">
      <c r="A1525">
        <v>25372</v>
      </c>
      <c r="B1525" t="s">
        <v>246</v>
      </c>
      <c r="C1525" t="s">
        <v>252</v>
      </c>
      <c r="D1525" t="s">
        <v>731</v>
      </c>
      <c r="E1525" t="s">
        <v>1152</v>
      </c>
      <c r="F1525" t="s">
        <v>117</v>
      </c>
      <c r="G1525" t="s">
        <v>108</v>
      </c>
      <c r="H1525" s="2">
        <v>800</v>
      </c>
      <c r="I1525" s="2">
        <v>800</v>
      </c>
      <c r="J1525" s="2">
        <v>838.01</v>
      </c>
      <c r="K1525">
        <v>0</v>
      </c>
      <c r="L1525">
        <v>0</v>
      </c>
      <c r="M1525">
        <v>0</v>
      </c>
      <c r="N1525" s="2">
        <v>838.01</v>
      </c>
      <c r="P1525" s="1">
        <v>45474</v>
      </c>
      <c r="Q1525" s="1">
        <v>45460</v>
      </c>
      <c r="R1525" s="1">
        <v>45981</v>
      </c>
      <c r="S1525" s="1">
        <v>45981</v>
      </c>
      <c r="W1525" t="s">
        <v>155</v>
      </c>
      <c r="X1525" t="s">
        <v>191</v>
      </c>
      <c r="Z1525" t="s">
        <v>160</v>
      </c>
      <c r="AA1525">
        <v>2</v>
      </c>
      <c r="AB1525" t="s">
        <v>1037</v>
      </c>
      <c r="AC1525" t="s">
        <v>155</v>
      </c>
      <c r="AD1525" t="s">
        <v>162</v>
      </c>
      <c r="AE1525" t="s">
        <v>1276</v>
      </c>
      <c r="AF1525" t="s">
        <v>1277</v>
      </c>
      <c r="AG1525" t="s">
        <v>1278</v>
      </c>
    </row>
    <row r="1526" spans="1:34" x14ac:dyDescent="0.25">
      <c r="A1526">
        <v>28935</v>
      </c>
      <c r="B1526" t="s">
        <v>246</v>
      </c>
      <c r="C1526" t="s">
        <v>1</v>
      </c>
      <c r="D1526" t="s">
        <v>803</v>
      </c>
      <c r="E1526" t="s">
        <v>1261</v>
      </c>
      <c r="F1526" t="s">
        <v>117</v>
      </c>
      <c r="G1526" t="s">
        <v>99</v>
      </c>
      <c r="H1526" s="2">
        <v>4000</v>
      </c>
      <c r="I1526" s="2">
        <v>4000</v>
      </c>
      <c r="J1526" s="2">
        <v>4095.16</v>
      </c>
      <c r="K1526">
        <v>0</v>
      </c>
      <c r="L1526">
        <v>0</v>
      </c>
      <c r="M1526">
        <v>0</v>
      </c>
      <c r="N1526" s="2">
        <v>4095.16</v>
      </c>
      <c r="P1526" s="1">
        <v>45555</v>
      </c>
      <c r="Q1526" s="1">
        <v>45554</v>
      </c>
      <c r="R1526" s="1">
        <v>45981</v>
      </c>
      <c r="S1526" s="1">
        <v>45981</v>
      </c>
      <c r="W1526" t="s">
        <v>155</v>
      </c>
      <c r="X1526" t="s">
        <v>191</v>
      </c>
      <c r="Z1526" t="s">
        <v>160</v>
      </c>
      <c r="AA1526">
        <v>2</v>
      </c>
      <c r="AB1526" t="s">
        <v>1037</v>
      </c>
      <c r="AC1526" t="s">
        <v>155</v>
      </c>
      <c r="AD1526" t="s">
        <v>162</v>
      </c>
      <c r="AE1526" t="s">
        <v>1276</v>
      </c>
      <c r="AF1526" t="s">
        <v>1277</v>
      </c>
      <c r="AG1526" t="s">
        <v>1278</v>
      </c>
    </row>
    <row r="1527" spans="1:34" x14ac:dyDescent="0.25">
      <c r="A1527">
        <v>25433</v>
      </c>
      <c r="B1527" t="s">
        <v>246</v>
      </c>
      <c r="C1527" t="s">
        <v>252</v>
      </c>
      <c r="D1527" t="s">
        <v>735</v>
      </c>
      <c r="E1527" t="s">
        <v>1151</v>
      </c>
      <c r="F1527" t="s">
        <v>117</v>
      </c>
      <c r="G1527" t="s">
        <v>108</v>
      </c>
      <c r="H1527" s="2">
        <v>800</v>
      </c>
      <c r="I1527" s="2">
        <v>800</v>
      </c>
      <c r="J1527" s="2">
        <v>838.01</v>
      </c>
      <c r="K1527">
        <v>0</v>
      </c>
      <c r="L1527">
        <v>0</v>
      </c>
      <c r="M1527">
        <v>0</v>
      </c>
      <c r="N1527" s="2">
        <v>838.01</v>
      </c>
      <c r="P1527" s="1">
        <v>45476</v>
      </c>
      <c r="Q1527" s="1">
        <v>45468</v>
      </c>
      <c r="R1527" s="1">
        <v>45981</v>
      </c>
      <c r="S1527" s="1">
        <v>45981</v>
      </c>
      <c r="W1527" t="s">
        <v>155</v>
      </c>
      <c r="X1527" t="s">
        <v>191</v>
      </c>
      <c r="Z1527" t="s">
        <v>160</v>
      </c>
      <c r="AA1527">
        <v>2</v>
      </c>
      <c r="AB1527" t="s">
        <v>1037</v>
      </c>
      <c r="AC1527" t="s">
        <v>155</v>
      </c>
      <c r="AD1527" t="s">
        <v>162</v>
      </c>
      <c r="AE1527" t="s">
        <v>1276</v>
      </c>
      <c r="AF1527" t="s">
        <v>1277</v>
      </c>
      <c r="AG1527" t="s">
        <v>1278</v>
      </c>
    </row>
    <row r="1528" spans="1:34" x14ac:dyDescent="0.25">
      <c r="A1528">
        <v>25473</v>
      </c>
      <c r="B1528" t="s">
        <v>246</v>
      </c>
      <c r="C1528" t="s">
        <v>1</v>
      </c>
      <c r="D1528" t="s">
        <v>839</v>
      </c>
      <c r="E1528" t="s">
        <v>1148</v>
      </c>
      <c r="F1528" t="s">
        <v>117</v>
      </c>
      <c r="G1528" t="s">
        <v>105</v>
      </c>
      <c r="H1528" s="2">
        <v>6600</v>
      </c>
      <c r="I1528" s="2">
        <v>6600</v>
      </c>
      <c r="J1528" s="2">
        <v>6913.62</v>
      </c>
      <c r="K1528">
        <v>0</v>
      </c>
      <c r="L1528">
        <v>0</v>
      </c>
      <c r="M1528">
        <v>0</v>
      </c>
      <c r="N1528" s="2">
        <v>6913.62</v>
      </c>
      <c r="P1528" s="1">
        <v>45476</v>
      </c>
      <c r="Q1528" s="1">
        <v>45469</v>
      </c>
      <c r="R1528" s="1">
        <v>45981</v>
      </c>
      <c r="S1528" s="1">
        <v>45981</v>
      </c>
      <c r="W1528" t="s">
        <v>155</v>
      </c>
      <c r="X1528" t="s">
        <v>191</v>
      </c>
      <c r="Z1528" t="s">
        <v>160</v>
      </c>
      <c r="AA1528">
        <v>2</v>
      </c>
      <c r="AB1528" t="s">
        <v>1037</v>
      </c>
      <c r="AC1528" t="s">
        <v>155</v>
      </c>
      <c r="AD1528" t="s">
        <v>162</v>
      </c>
      <c r="AE1528" t="s">
        <v>1276</v>
      </c>
      <c r="AF1528" t="s">
        <v>1277</v>
      </c>
      <c r="AG1528" t="s">
        <v>1278</v>
      </c>
    </row>
    <row r="1529" spans="1:34" x14ac:dyDescent="0.25">
      <c r="A1529">
        <v>18120</v>
      </c>
      <c r="B1529" t="s">
        <v>246</v>
      </c>
      <c r="C1529" t="s">
        <v>1</v>
      </c>
      <c r="D1529" t="s">
        <v>198</v>
      </c>
      <c r="E1529" t="s">
        <v>965</v>
      </c>
      <c r="F1529" t="s">
        <v>117</v>
      </c>
      <c r="G1529" t="s">
        <v>213</v>
      </c>
      <c r="H1529" s="2">
        <v>3000</v>
      </c>
      <c r="I1529" s="2">
        <v>3000</v>
      </c>
      <c r="J1529" s="2">
        <v>3214.84</v>
      </c>
      <c r="K1529">
        <v>0</v>
      </c>
      <c r="L1529">
        <v>0</v>
      </c>
      <c r="M1529">
        <v>0</v>
      </c>
      <c r="N1529" s="2">
        <v>3214.84</v>
      </c>
      <c r="P1529" s="1">
        <v>45190</v>
      </c>
      <c r="Q1529" s="1">
        <v>45172</v>
      </c>
      <c r="R1529" s="1">
        <v>45981</v>
      </c>
      <c r="S1529" s="1">
        <v>45981</v>
      </c>
      <c r="W1529" t="s">
        <v>155</v>
      </c>
      <c r="X1529" t="s">
        <v>191</v>
      </c>
      <c r="Z1529" t="s">
        <v>160</v>
      </c>
      <c r="AA1529">
        <v>2</v>
      </c>
      <c r="AB1529" t="s">
        <v>161</v>
      </c>
      <c r="AC1529" t="s">
        <v>155</v>
      </c>
      <c r="AD1529" t="s">
        <v>162</v>
      </c>
      <c r="AE1529" t="s">
        <v>1276</v>
      </c>
      <c r="AF1529" t="s">
        <v>1277</v>
      </c>
      <c r="AG1529" t="s">
        <v>1278</v>
      </c>
    </row>
    <row r="1530" spans="1:34" x14ac:dyDescent="0.25">
      <c r="A1530">
        <v>23639</v>
      </c>
      <c r="B1530" t="s">
        <v>246</v>
      </c>
      <c r="C1530" t="s">
        <v>252</v>
      </c>
      <c r="D1530" t="s">
        <v>724</v>
      </c>
      <c r="E1530" t="s">
        <v>953</v>
      </c>
      <c r="F1530" t="s">
        <v>117</v>
      </c>
      <c r="G1530" t="s">
        <v>107</v>
      </c>
      <c r="H1530" s="2">
        <v>9340</v>
      </c>
      <c r="I1530" s="2">
        <v>9340</v>
      </c>
      <c r="J1530" s="2">
        <v>9874.7199999999993</v>
      </c>
      <c r="K1530">
        <v>0</v>
      </c>
      <c r="L1530">
        <v>0</v>
      </c>
      <c r="M1530">
        <v>0</v>
      </c>
      <c r="N1530" s="2">
        <v>9874.7199999999993</v>
      </c>
      <c r="P1530" s="1">
        <v>45371</v>
      </c>
      <c r="Q1530" s="1">
        <v>45355</v>
      </c>
      <c r="R1530" s="1">
        <v>45981</v>
      </c>
      <c r="S1530" s="1">
        <v>45981</v>
      </c>
      <c r="W1530" t="s">
        <v>155</v>
      </c>
      <c r="X1530" t="s">
        <v>191</v>
      </c>
      <c r="Z1530" t="s">
        <v>160</v>
      </c>
      <c r="AA1530">
        <v>2</v>
      </c>
      <c r="AB1530" t="s">
        <v>161</v>
      </c>
      <c r="AC1530" t="s">
        <v>155</v>
      </c>
      <c r="AD1530" t="s">
        <v>162</v>
      </c>
      <c r="AE1530" t="s">
        <v>1276</v>
      </c>
      <c r="AF1530" t="s">
        <v>1277</v>
      </c>
      <c r="AG1530" t="s">
        <v>1278</v>
      </c>
    </row>
    <row r="1531" spans="1:34" x14ac:dyDescent="0.25">
      <c r="A1531">
        <v>23225</v>
      </c>
      <c r="B1531" t="s">
        <v>246</v>
      </c>
      <c r="C1531" t="s">
        <v>1</v>
      </c>
      <c r="D1531" t="s">
        <v>833</v>
      </c>
      <c r="E1531" t="s">
        <v>928</v>
      </c>
      <c r="F1531" t="s">
        <v>117</v>
      </c>
      <c r="G1531" t="s">
        <v>109</v>
      </c>
      <c r="H1531" s="2">
        <v>4000</v>
      </c>
      <c r="I1531" s="2">
        <v>4000</v>
      </c>
      <c r="J1531" s="2">
        <v>4240.42</v>
      </c>
      <c r="K1531">
        <v>0</v>
      </c>
      <c r="L1531">
        <v>0</v>
      </c>
      <c r="M1531">
        <v>0</v>
      </c>
      <c r="N1531" s="2">
        <v>4240.42</v>
      </c>
      <c r="P1531" s="1">
        <v>45345</v>
      </c>
      <c r="Q1531" s="1">
        <v>45337</v>
      </c>
      <c r="R1531" s="1">
        <v>45981</v>
      </c>
      <c r="S1531" s="1">
        <v>45981</v>
      </c>
      <c r="W1531" t="s">
        <v>155</v>
      </c>
      <c r="X1531" t="s">
        <v>191</v>
      </c>
      <c r="Z1531" t="s">
        <v>160</v>
      </c>
      <c r="AA1531">
        <v>2</v>
      </c>
      <c r="AB1531" t="s">
        <v>161</v>
      </c>
      <c r="AC1531" t="s">
        <v>155</v>
      </c>
      <c r="AD1531" t="s">
        <v>162</v>
      </c>
      <c r="AE1531" t="s">
        <v>1276</v>
      </c>
      <c r="AF1531" t="s">
        <v>1277</v>
      </c>
      <c r="AG1531" t="s">
        <v>1278</v>
      </c>
    </row>
    <row r="1532" spans="1:34" x14ac:dyDescent="0.25">
      <c r="A1532">
        <v>19539</v>
      </c>
      <c r="B1532" t="s">
        <v>246</v>
      </c>
      <c r="C1532" t="s">
        <v>252</v>
      </c>
      <c r="D1532" t="s">
        <v>272</v>
      </c>
      <c r="E1532" t="s">
        <v>668</v>
      </c>
      <c r="F1532" t="s">
        <v>117</v>
      </c>
      <c r="G1532" t="s">
        <v>214</v>
      </c>
      <c r="H1532" s="2">
        <v>3000</v>
      </c>
      <c r="I1532" s="2">
        <v>3000</v>
      </c>
      <c r="J1532" s="2">
        <v>3209.51</v>
      </c>
      <c r="K1532">
        <v>0</v>
      </c>
      <c r="L1532">
        <v>0</v>
      </c>
      <c r="M1532">
        <v>0</v>
      </c>
      <c r="N1532" s="2">
        <v>3209.51</v>
      </c>
      <c r="P1532" s="1">
        <v>45229</v>
      </c>
      <c r="Q1532" s="1">
        <v>45220</v>
      </c>
      <c r="R1532" s="1">
        <v>45981</v>
      </c>
      <c r="S1532" s="1">
        <v>45981</v>
      </c>
      <c r="W1532" t="s">
        <v>155</v>
      </c>
      <c r="X1532" t="s">
        <v>191</v>
      </c>
      <c r="Z1532" t="s">
        <v>160</v>
      </c>
      <c r="AA1532">
        <v>2</v>
      </c>
      <c r="AB1532" t="s">
        <v>161</v>
      </c>
      <c r="AC1532" t="s">
        <v>155</v>
      </c>
      <c r="AD1532" t="s">
        <v>162</v>
      </c>
      <c r="AE1532" t="s">
        <v>1276</v>
      </c>
      <c r="AF1532" t="s">
        <v>1277</v>
      </c>
      <c r="AG1532" t="s">
        <v>1278</v>
      </c>
    </row>
    <row r="1533" spans="1:34" x14ac:dyDescent="0.25">
      <c r="A1533">
        <v>19468</v>
      </c>
      <c r="B1533" t="s">
        <v>246</v>
      </c>
      <c r="C1533" t="s">
        <v>252</v>
      </c>
      <c r="D1533" t="s">
        <v>262</v>
      </c>
      <c r="E1533" t="s">
        <v>613</v>
      </c>
      <c r="F1533" t="s">
        <v>117</v>
      </c>
      <c r="G1533" t="s">
        <v>108</v>
      </c>
      <c r="H1533" s="2">
        <v>1000</v>
      </c>
      <c r="I1533" s="2">
        <v>1000</v>
      </c>
      <c r="J1533" s="2">
        <v>1069.8399999999999</v>
      </c>
      <c r="K1533">
        <v>0</v>
      </c>
      <c r="L1533">
        <v>0</v>
      </c>
      <c r="M1533">
        <v>0</v>
      </c>
      <c r="N1533" s="2">
        <v>1069.8399999999999</v>
      </c>
      <c r="P1533" s="1">
        <v>45218</v>
      </c>
      <c r="Q1533" s="1">
        <v>45211</v>
      </c>
      <c r="R1533" s="1">
        <v>45981</v>
      </c>
      <c r="S1533" s="1">
        <v>45981</v>
      </c>
      <c r="W1533" t="s">
        <v>155</v>
      </c>
      <c r="X1533" t="s">
        <v>191</v>
      </c>
      <c r="Z1533" t="s">
        <v>160</v>
      </c>
      <c r="AA1533">
        <v>2</v>
      </c>
      <c r="AB1533" t="s">
        <v>161</v>
      </c>
      <c r="AC1533" t="s">
        <v>155</v>
      </c>
      <c r="AD1533" t="s">
        <v>162</v>
      </c>
      <c r="AE1533" t="s">
        <v>1276</v>
      </c>
      <c r="AF1533" t="s">
        <v>1277</v>
      </c>
      <c r="AG1533" t="s">
        <v>1278</v>
      </c>
    </row>
    <row r="1534" spans="1:34" x14ac:dyDescent="0.25">
      <c r="A1534">
        <v>19259</v>
      </c>
      <c r="B1534" t="s">
        <v>246</v>
      </c>
      <c r="C1534" t="s">
        <v>1</v>
      </c>
      <c r="D1534" t="s">
        <v>285</v>
      </c>
      <c r="E1534" t="s">
        <v>615</v>
      </c>
      <c r="F1534" t="s">
        <v>117</v>
      </c>
      <c r="G1534" t="s">
        <v>213</v>
      </c>
      <c r="H1534" s="2">
        <v>4900</v>
      </c>
      <c r="I1534" s="2">
        <v>4900</v>
      </c>
      <c r="J1534" s="2">
        <v>5250.9</v>
      </c>
      <c r="K1534">
        <v>0</v>
      </c>
      <c r="L1534">
        <v>0</v>
      </c>
      <c r="M1534">
        <v>0</v>
      </c>
      <c r="N1534" s="2">
        <v>5250.9</v>
      </c>
      <c r="P1534" s="1">
        <v>45197</v>
      </c>
      <c r="Q1534" s="1">
        <v>45188</v>
      </c>
      <c r="R1534" s="1">
        <v>45986</v>
      </c>
      <c r="S1534" s="1">
        <v>45986</v>
      </c>
      <c r="W1534" t="s">
        <v>155</v>
      </c>
      <c r="X1534" t="s">
        <v>191</v>
      </c>
      <c r="Z1534" t="s">
        <v>160</v>
      </c>
      <c r="AA1534">
        <v>2</v>
      </c>
      <c r="AB1534" t="s">
        <v>161</v>
      </c>
      <c r="AC1534" t="s">
        <v>155</v>
      </c>
      <c r="AD1534" t="s">
        <v>162</v>
      </c>
      <c r="AE1534" t="s">
        <v>1276</v>
      </c>
      <c r="AF1534" t="s">
        <v>1277</v>
      </c>
      <c r="AG1534" t="s">
        <v>1278</v>
      </c>
    </row>
    <row r="1535" spans="1:34" x14ac:dyDescent="0.25">
      <c r="A1535">
        <v>22809</v>
      </c>
      <c r="B1535" t="s">
        <v>246</v>
      </c>
      <c r="C1535" t="s">
        <v>1</v>
      </c>
      <c r="D1535" t="s">
        <v>826</v>
      </c>
      <c r="E1535" t="s">
        <v>881</v>
      </c>
      <c r="F1535" t="s">
        <v>117</v>
      </c>
      <c r="G1535" t="s">
        <v>110</v>
      </c>
      <c r="H1535" s="2">
        <v>7000</v>
      </c>
      <c r="I1535" s="2">
        <v>7000</v>
      </c>
      <c r="J1535" s="2">
        <v>7443.48</v>
      </c>
      <c r="K1535">
        <v>0</v>
      </c>
      <c r="L1535">
        <v>0</v>
      </c>
      <c r="M1535">
        <v>0</v>
      </c>
      <c r="N1535" s="2">
        <v>7443.48</v>
      </c>
      <c r="P1535" s="1">
        <v>45323</v>
      </c>
      <c r="Q1535" s="1">
        <v>45314</v>
      </c>
      <c r="R1535" s="1">
        <v>45986</v>
      </c>
      <c r="S1535" s="1">
        <v>45986</v>
      </c>
      <c r="W1535" t="s">
        <v>155</v>
      </c>
      <c r="X1535" t="s">
        <v>191</v>
      </c>
      <c r="Z1535" t="s">
        <v>160</v>
      </c>
      <c r="AA1535">
        <v>2</v>
      </c>
      <c r="AB1535" t="s">
        <v>161</v>
      </c>
      <c r="AC1535" t="s">
        <v>155</v>
      </c>
      <c r="AD1535" t="s">
        <v>162</v>
      </c>
      <c r="AE1535" t="s">
        <v>1276</v>
      </c>
      <c r="AF1535" t="s">
        <v>1277</v>
      </c>
      <c r="AG1535" t="s">
        <v>1278</v>
      </c>
    </row>
    <row r="1536" spans="1:34" x14ac:dyDescent="0.25">
      <c r="A1536">
        <v>21851</v>
      </c>
      <c r="B1536" t="s">
        <v>246</v>
      </c>
      <c r="C1536" t="s">
        <v>1</v>
      </c>
      <c r="D1536" t="s">
        <v>296</v>
      </c>
      <c r="E1536" t="s">
        <v>690</v>
      </c>
      <c r="F1536" t="s">
        <v>117</v>
      </c>
      <c r="G1536" t="s">
        <v>104</v>
      </c>
      <c r="H1536" s="2">
        <v>5500</v>
      </c>
      <c r="I1536" s="2">
        <v>5500</v>
      </c>
      <c r="J1536" s="2">
        <v>5864.03</v>
      </c>
      <c r="K1536">
        <v>0</v>
      </c>
      <c r="L1536">
        <v>0</v>
      </c>
      <c r="M1536">
        <v>0</v>
      </c>
      <c r="N1536" s="2">
        <v>5864.03</v>
      </c>
      <c r="P1536" s="1">
        <v>45259</v>
      </c>
      <c r="Q1536" s="1">
        <v>45240</v>
      </c>
      <c r="R1536" s="1">
        <v>45986</v>
      </c>
      <c r="S1536" s="1">
        <v>45986</v>
      </c>
      <c r="W1536" t="s">
        <v>155</v>
      </c>
      <c r="X1536" t="s">
        <v>191</v>
      </c>
      <c r="Z1536" t="s">
        <v>160</v>
      </c>
      <c r="AA1536">
        <v>2</v>
      </c>
      <c r="AB1536" t="s">
        <v>161</v>
      </c>
      <c r="AC1536" t="s">
        <v>155</v>
      </c>
      <c r="AD1536" t="s">
        <v>162</v>
      </c>
      <c r="AE1536" t="s">
        <v>1276</v>
      </c>
      <c r="AF1536" t="s">
        <v>1277</v>
      </c>
      <c r="AG1536" t="s">
        <v>1278</v>
      </c>
    </row>
    <row r="1537" spans="1:34" x14ac:dyDescent="0.25">
      <c r="A1537">
        <v>29577</v>
      </c>
      <c r="B1537" t="s">
        <v>246</v>
      </c>
      <c r="C1537" t="s">
        <v>1</v>
      </c>
      <c r="D1537" t="s">
        <v>801</v>
      </c>
      <c r="E1537" t="s">
        <v>1280</v>
      </c>
      <c r="F1537" t="s">
        <v>117</v>
      </c>
      <c r="G1537" t="s">
        <v>101</v>
      </c>
      <c r="H1537" s="2">
        <v>400</v>
      </c>
      <c r="I1537" s="2">
        <v>400</v>
      </c>
      <c r="J1537" s="2">
        <v>406.68</v>
      </c>
      <c r="K1537">
        <v>0</v>
      </c>
      <c r="L1537">
        <v>0</v>
      </c>
      <c r="M1537">
        <v>0</v>
      </c>
      <c r="N1537" s="2">
        <v>406.68</v>
      </c>
      <c r="P1537" s="1">
        <v>45595</v>
      </c>
      <c r="Q1537" s="1">
        <v>45587</v>
      </c>
      <c r="R1537" s="1">
        <v>45986</v>
      </c>
      <c r="S1537" s="1">
        <v>45986</v>
      </c>
      <c r="W1537" t="s">
        <v>155</v>
      </c>
      <c r="X1537" t="s">
        <v>191</v>
      </c>
      <c r="Z1537" t="s">
        <v>160</v>
      </c>
      <c r="AA1537">
        <v>2</v>
      </c>
      <c r="AB1537" t="s">
        <v>1037</v>
      </c>
      <c r="AC1537" t="s">
        <v>155</v>
      </c>
      <c r="AD1537" t="s">
        <v>162</v>
      </c>
      <c r="AE1537" t="s">
        <v>1276</v>
      </c>
      <c r="AF1537" t="s">
        <v>1277</v>
      </c>
      <c r="AG1537" t="s">
        <v>1278</v>
      </c>
    </row>
    <row r="1538" spans="1:34" x14ac:dyDescent="0.25">
      <c r="A1538">
        <v>24581</v>
      </c>
      <c r="B1538" t="s">
        <v>246</v>
      </c>
      <c r="C1538" t="s">
        <v>252</v>
      </c>
      <c r="D1538" t="s">
        <v>730</v>
      </c>
      <c r="E1538" t="s">
        <v>1035</v>
      </c>
      <c r="F1538" t="s">
        <v>117</v>
      </c>
      <c r="G1538" t="s">
        <v>107</v>
      </c>
      <c r="H1538" s="2">
        <v>2500</v>
      </c>
      <c r="I1538" s="2">
        <v>2500</v>
      </c>
      <c r="J1538" s="2">
        <v>2639.66</v>
      </c>
      <c r="K1538">
        <v>0</v>
      </c>
      <c r="L1538">
        <v>0</v>
      </c>
      <c r="M1538">
        <v>0</v>
      </c>
      <c r="N1538" s="2">
        <v>2639.66</v>
      </c>
      <c r="P1538" s="1">
        <v>45406</v>
      </c>
      <c r="Q1538" s="1">
        <v>45401</v>
      </c>
      <c r="R1538" s="1">
        <v>45986</v>
      </c>
      <c r="S1538" s="1">
        <v>45986</v>
      </c>
      <c r="W1538" t="s">
        <v>155</v>
      </c>
      <c r="X1538" t="s">
        <v>191</v>
      </c>
      <c r="Z1538" t="s">
        <v>160</v>
      </c>
      <c r="AA1538">
        <v>2</v>
      </c>
      <c r="AB1538" t="s">
        <v>1037</v>
      </c>
      <c r="AC1538" t="s">
        <v>155</v>
      </c>
      <c r="AD1538" t="s">
        <v>162</v>
      </c>
      <c r="AE1538" t="s">
        <v>1276</v>
      </c>
      <c r="AF1538" t="s">
        <v>1277</v>
      </c>
      <c r="AG1538" t="s">
        <v>1278</v>
      </c>
    </row>
    <row r="1539" spans="1:34" x14ac:dyDescent="0.25">
      <c r="A1539">
        <v>30339</v>
      </c>
      <c r="B1539" t="s">
        <v>246</v>
      </c>
      <c r="C1539" t="s">
        <v>1</v>
      </c>
      <c r="D1539" t="s">
        <v>827</v>
      </c>
      <c r="E1539" t="s">
        <v>1341</v>
      </c>
      <c r="F1539" t="s">
        <v>117</v>
      </c>
      <c r="G1539" t="s">
        <v>98</v>
      </c>
      <c r="H1539" s="2">
        <v>1160</v>
      </c>
      <c r="I1539" s="2">
        <v>1160</v>
      </c>
      <c r="J1539" s="2">
        <v>1172.53</v>
      </c>
      <c r="K1539">
        <v>0</v>
      </c>
      <c r="L1539">
        <v>0</v>
      </c>
      <c r="M1539">
        <v>0</v>
      </c>
      <c r="N1539" s="2">
        <v>1172.53</v>
      </c>
      <c r="P1539" s="1">
        <v>45628</v>
      </c>
      <c r="Q1539" s="1">
        <v>45617</v>
      </c>
      <c r="R1539" s="1">
        <v>45986</v>
      </c>
      <c r="S1539" s="1">
        <v>45986</v>
      </c>
      <c r="W1539" t="s">
        <v>155</v>
      </c>
      <c r="X1539" t="s">
        <v>191</v>
      </c>
      <c r="Z1539" t="s">
        <v>160</v>
      </c>
      <c r="AA1539">
        <v>2</v>
      </c>
      <c r="AB1539" t="s">
        <v>1037</v>
      </c>
      <c r="AC1539" t="s">
        <v>155</v>
      </c>
      <c r="AD1539" t="s">
        <v>162</v>
      </c>
      <c r="AE1539" t="s">
        <v>1276</v>
      </c>
      <c r="AF1539" t="s">
        <v>1277</v>
      </c>
      <c r="AG1539" t="s">
        <v>1278</v>
      </c>
    </row>
    <row r="1540" spans="1:34" x14ac:dyDescent="0.25">
      <c r="A1540">
        <v>27520</v>
      </c>
      <c r="B1540" t="s">
        <v>246</v>
      </c>
      <c r="C1540" t="s">
        <v>1</v>
      </c>
      <c r="D1540" t="s">
        <v>789</v>
      </c>
      <c r="E1540" t="s">
        <v>1210</v>
      </c>
      <c r="F1540" t="s">
        <v>117</v>
      </c>
      <c r="G1540" t="s">
        <v>101</v>
      </c>
      <c r="H1540" s="2">
        <v>7840</v>
      </c>
      <c r="I1540" s="2">
        <v>7840</v>
      </c>
      <c r="J1540" s="2">
        <v>8084.54</v>
      </c>
      <c r="K1540">
        <v>0</v>
      </c>
      <c r="L1540">
        <v>0</v>
      </c>
      <c r="M1540">
        <v>0</v>
      </c>
      <c r="N1540" s="2">
        <v>8084.54</v>
      </c>
      <c r="P1540" s="1">
        <v>45541</v>
      </c>
      <c r="Q1540" s="1">
        <v>45533</v>
      </c>
      <c r="R1540" s="1">
        <v>45989</v>
      </c>
      <c r="S1540" s="1">
        <v>45989</v>
      </c>
      <c r="W1540" t="s">
        <v>155</v>
      </c>
      <c r="X1540" t="s">
        <v>191</v>
      </c>
      <c r="Z1540" t="s">
        <v>160</v>
      </c>
      <c r="AA1540">
        <v>2</v>
      </c>
      <c r="AB1540" t="s">
        <v>1037</v>
      </c>
      <c r="AC1540" t="s">
        <v>155</v>
      </c>
      <c r="AD1540" t="s">
        <v>162</v>
      </c>
      <c r="AE1540" t="s">
        <v>1276</v>
      </c>
      <c r="AF1540" t="s">
        <v>1277</v>
      </c>
      <c r="AG1540" t="s">
        <v>1278</v>
      </c>
    </row>
    <row r="1541" spans="1:34" x14ac:dyDescent="0.25">
      <c r="A1541">
        <v>26167</v>
      </c>
      <c r="B1541" t="s">
        <v>246</v>
      </c>
      <c r="C1541" t="s">
        <v>1</v>
      </c>
      <c r="D1541" t="s">
        <v>755</v>
      </c>
      <c r="E1541" t="s">
        <v>1211</v>
      </c>
      <c r="F1541" t="s">
        <v>117</v>
      </c>
      <c r="G1541" t="s">
        <v>103</v>
      </c>
      <c r="H1541" s="2">
        <v>9000</v>
      </c>
      <c r="I1541" s="2">
        <v>9000</v>
      </c>
      <c r="J1541" s="2">
        <v>9280.7199999999993</v>
      </c>
      <c r="K1541">
        <v>0</v>
      </c>
      <c r="L1541">
        <v>0</v>
      </c>
      <c r="M1541">
        <v>0</v>
      </c>
      <c r="N1541" s="2">
        <v>9280.7199999999993</v>
      </c>
      <c r="P1541" s="1">
        <v>45537</v>
      </c>
      <c r="Q1541" s="1">
        <v>45531</v>
      </c>
      <c r="R1541" s="1">
        <v>45991</v>
      </c>
      <c r="S1541" s="1">
        <v>45991</v>
      </c>
      <c r="W1541" t="s">
        <v>155</v>
      </c>
      <c r="X1541" t="s">
        <v>191</v>
      </c>
      <c r="Z1541" t="s">
        <v>160</v>
      </c>
      <c r="AA1541">
        <v>2</v>
      </c>
      <c r="AB1541" t="s">
        <v>1037</v>
      </c>
      <c r="AC1541" t="s">
        <v>155</v>
      </c>
      <c r="AD1541" t="s">
        <v>162</v>
      </c>
      <c r="AE1541" t="s">
        <v>1276</v>
      </c>
      <c r="AF1541" t="s">
        <v>1277</v>
      </c>
      <c r="AG1541" t="s">
        <v>1278</v>
      </c>
    </row>
    <row r="1542" spans="1:34" x14ac:dyDescent="0.25">
      <c r="A1542">
        <v>30894</v>
      </c>
      <c r="B1542" t="s">
        <v>246</v>
      </c>
      <c r="C1542" t="s">
        <v>1</v>
      </c>
      <c r="D1542" t="s">
        <v>789</v>
      </c>
      <c r="E1542" t="s">
        <v>1210</v>
      </c>
      <c r="F1542" t="s">
        <v>117</v>
      </c>
      <c r="G1542" t="s">
        <v>1386</v>
      </c>
      <c r="H1542" s="2">
        <v>7338.31</v>
      </c>
      <c r="I1542" s="2">
        <v>7338.31</v>
      </c>
      <c r="J1542" s="2">
        <v>7367.4</v>
      </c>
      <c r="K1542">
        <v>0</v>
      </c>
      <c r="L1542">
        <v>0</v>
      </c>
      <c r="M1542">
        <v>0</v>
      </c>
      <c r="N1542" s="2">
        <v>7367.4</v>
      </c>
      <c r="O1542">
        <v>0</v>
      </c>
      <c r="P1542" s="1">
        <v>45644</v>
      </c>
      <c r="Q1542" s="1">
        <v>45639</v>
      </c>
      <c r="R1542" s="1">
        <v>45991</v>
      </c>
      <c r="S1542" s="1">
        <v>45991</v>
      </c>
      <c r="W1542" t="s">
        <v>155</v>
      </c>
      <c r="X1542" t="s">
        <v>191</v>
      </c>
      <c r="Z1542" t="s">
        <v>160</v>
      </c>
      <c r="AA1542">
        <v>2</v>
      </c>
      <c r="AB1542" t="s">
        <v>1037</v>
      </c>
      <c r="AC1542" t="s">
        <v>155</v>
      </c>
      <c r="AD1542" t="s">
        <v>162</v>
      </c>
      <c r="AE1542" t="s">
        <v>1276</v>
      </c>
      <c r="AF1542" t="s">
        <v>1277</v>
      </c>
      <c r="AG1542" t="s">
        <v>1278</v>
      </c>
    </row>
    <row r="1543" spans="1:34" x14ac:dyDescent="0.25">
      <c r="A1543">
        <v>27743</v>
      </c>
      <c r="B1543" t="s">
        <v>246</v>
      </c>
      <c r="C1543" t="s">
        <v>1</v>
      </c>
      <c r="D1543" t="s">
        <v>814</v>
      </c>
      <c r="E1543" t="s">
        <v>1208</v>
      </c>
      <c r="F1543" t="s">
        <v>117</v>
      </c>
      <c r="G1543" t="s">
        <v>106</v>
      </c>
      <c r="H1543" s="2">
        <v>5000</v>
      </c>
      <c r="I1543" s="2">
        <v>5000</v>
      </c>
      <c r="J1543" s="2">
        <v>5155.96</v>
      </c>
      <c r="K1543">
        <v>0</v>
      </c>
      <c r="L1543">
        <v>0</v>
      </c>
      <c r="M1543">
        <v>0</v>
      </c>
      <c r="N1543" s="2">
        <v>5155.96</v>
      </c>
      <c r="P1543" s="1">
        <v>45541</v>
      </c>
      <c r="Q1543" s="1">
        <v>45535</v>
      </c>
      <c r="R1543" s="1">
        <v>45991</v>
      </c>
      <c r="S1543" s="1">
        <v>45991</v>
      </c>
      <c r="W1543" t="s">
        <v>155</v>
      </c>
      <c r="X1543" t="s">
        <v>191</v>
      </c>
      <c r="Z1543" t="s">
        <v>160</v>
      </c>
      <c r="AA1543">
        <v>2</v>
      </c>
      <c r="AB1543" t="s">
        <v>1037</v>
      </c>
      <c r="AC1543" t="s">
        <v>155</v>
      </c>
      <c r="AD1543" t="s">
        <v>162</v>
      </c>
      <c r="AE1543" t="s">
        <v>1276</v>
      </c>
      <c r="AF1543" t="s">
        <v>1277</v>
      </c>
      <c r="AG1543" t="s">
        <v>1278</v>
      </c>
    </row>
    <row r="1544" spans="1:34" x14ac:dyDescent="0.25">
      <c r="A1544">
        <v>25396</v>
      </c>
      <c r="B1544" t="s">
        <v>246</v>
      </c>
      <c r="C1544" t="s">
        <v>1</v>
      </c>
      <c r="D1544" t="s">
        <v>200</v>
      </c>
      <c r="E1544" t="s">
        <v>1150</v>
      </c>
      <c r="F1544" t="s">
        <v>117</v>
      </c>
      <c r="G1544" t="s">
        <v>107</v>
      </c>
      <c r="H1544" s="2">
        <v>5000</v>
      </c>
      <c r="I1544" s="2">
        <v>5000</v>
      </c>
      <c r="J1544" s="2">
        <v>5237.59</v>
      </c>
      <c r="K1544">
        <v>0</v>
      </c>
      <c r="L1544">
        <v>0</v>
      </c>
      <c r="M1544">
        <v>0</v>
      </c>
      <c r="N1544" s="2">
        <v>5237.59</v>
      </c>
      <c r="P1544" s="1">
        <v>45470</v>
      </c>
      <c r="Q1544" s="1">
        <v>45461</v>
      </c>
      <c r="R1544" s="1">
        <v>45991</v>
      </c>
      <c r="S1544" s="1">
        <v>45991</v>
      </c>
      <c r="W1544" t="s">
        <v>155</v>
      </c>
      <c r="X1544" t="s">
        <v>191</v>
      </c>
      <c r="Z1544" t="s">
        <v>160</v>
      </c>
      <c r="AA1544">
        <v>2</v>
      </c>
      <c r="AB1544" t="s">
        <v>1037</v>
      </c>
      <c r="AC1544" t="s">
        <v>155</v>
      </c>
      <c r="AD1544" t="s">
        <v>162</v>
      </c>
      <c r="AE1544" t="s">
        <v>1276</v>
      </c>
      <c r="AF1544" t="s">
        <v>1277</v>
      </c>
      <c r="AG1544" t="s">
        <v>1278</v>
      </c>
    </row>
    <row r="1545" spans="1:34" x14ac:dyDescent="0.25">
      <c r="A1545">
        <v>30491</v>
      </c>
      <c r="B1545" t="s">
        <v>246</v>
      </c>
      <c r="C1545" t="s">
        <v>1</v>
      </c>
      <c r="D1545" t="s">
        <v>715</v>
      </c>
      <c r="E1545" t="s">
        <v>1206</v>
      </c>
      <c r="F1545" t="s">
        <v>117</v>
      </c>
      <c r="G1545" t="s">
        <v>1386</v>
      </c>
      <c r="H1545" s="2">
        <v>6562.5</v>
      </c>
      <c r="I1545" s="2">
        <v>6562.5</v>
      </c>
      <c r="J1545" s="2">
        <v>6588.51</v>
      </c>
      <c r="K1545">
        <v>0</v>
      </c>
      <c r="L1545">
        <v>0</v>
      </c>
      <c r="M1545">
        <v>0</v>
      </c>
      <c r="N1545" s="2">
        <v>6588.51</v>
      </c>
      <c r="O1545">
        <v>0</v>
      </c>
      <c r="P1545" s="1">
        <v>45637</v>
      </c>
      <c r="Q1545" s="1">
        <v>45637</v>
      </c>
      <c r="R1545" s="1">
        <v>45991</v>
      </c>
      <c r="S1545" s="1">
        <v>45991</v>
      </c>
      <c r="W1545" t="s">
        <v>155</v>
      </c>
      <c r="X1545" t="s">
        <v>191</v>
      </c>
      <c r="Z1545" t="s">
        <v>160</v>
      </c>
      <c r="AA1545">
        <v>2</v>
      </c>
      <c r="AB1545" t="s">
        <v>1037</v>
      </c>
      <c r="AC1545" t="s">
        <v>155</v>
      </c>
      <c r="AD1545" t="s">
        <v>162</v>
      </c>
      <c r="AE1545" t="s">
        <v>1276</v>
      </c>
      <c r="AF1545" t="s">
        <v>1277</v>
      </c>
      <c r="AG1545" t="s">
        <v>1278</v>
      </c>
    </row>
    <row r="1546" spans="1:34" x14ac:dyDescent="0.25">
      <c r="A1546">
        <v>25796</v>
      </c>
      <c r="B1546" t="s">
        <v>246</v>
      </c>
      <c r="C1546" t="s">
        <v>1</v>
      </c>
      <c r="D1546" t="s">
        <v>753</v>
      </c>
      <c r="E1546" t="s">
        <v>1201</v>
      </c>
      <c r="F1546" t="s">
        <v>117</v>
      </c>
      <c r="G1546" t="s">
        <v>104</v>
      </c>
      <c r="H1546" s="2">
        <v>3000</v>
      </c>
      <c r="I1546" s="2">
        <v>3000</v>
      </c>
      <c r="J1546" s="2">
        <v>3115.69</v>
      </c>
      <c r="K1546">
        <v>0</v>
      </c>
      <c r="L1546">
        <v>0</v>
      </c>
      <c r="M1546">
        <v>0</v>
      </c>
      <c r="N1546" s="2">
        <v>3115.69</v>
      </c>
      <c r="P1546" s="1">
        <v>45510</v>
      </c>
      <c r="Q1546" s="1">
        <v>45504</v>
      </c>
      <c r="R1546" s="1">
        <v>45991</v>
      </c>
      <c r="S1546" s="1">
        <v>45991</v>
      </c>
      <c r="W1546" t="s">
        <v>155</v>
      </c>
      <c r="X1546" t="s">
        <v>191</v>
      </c>
      <c r="Z1546" t="s">
        <v>160</v>
      </c>
      <c r="AA1546">
        <v>2</v>
      </c>
      <c r="AB1546" t="s">
        <v>1037</v>
      </c>
      <c r="AC1546" t="s">
        <v>155</v>
      </c>
      <c r="AD1546" t="s">
        <v>162</v>
      </c>
      <c r="AE1546" t="s">
        <v>1276</v>
      </c>
      <c r="AF1546" t="s">
        <v>1277</v>
      </c>
      <c r="AG1546" t="s">
        <v>1278</v>
      </c>
    </row>
    <row r="1547" spans="1:34" x14ac:dyDescent="0.25">
      <c r="A1547">
        <v>25990</v>
      </c>
      <c r="B1547" t="s">
        <v>246</v>
      </c>
      <c r="C1547" t="s">
        <v>1</v>
      </c>
      <c r="D1547" t="s">
        <v>715</v>
      </c>
      <c r="E1547" t="s">
        <v>1206</v>
      </c>
      <c r="F1547" t="s">
        <v>117</v>
      </c>
      <c r="G1547" t="s">
        <v>103</v>
      </c>
      <c r="H1547">
        <v>7000</v>
      </c>
      <c r="I1547">
        <v>7000</v>
      </c>
      <c r="J1547">
        <v>7218.34</v>
      </c>
      <c r="K1547">
        <v>0</v>
      </c>
      <c r="L1547">
        <v>0</v>
      </c>
      <c r="M1547">
        <v>0</v>
      </c>
      <c r="N1547">
        <v>7218.34</v>
      </c>
      <c r="P1547" s="1">
        <v>45537</v>
      </c>
      <c r="Q1547" s="1">
        <v>45522</v>
      </c>
      <c r="R1547" s="1">
        <v>45991</v>
      </c>
      <c r="S1547" s="1">
        <v>45991</v>
      </c>
      <c r="W1547" t="s">
        <v>155</v>
      </c>
      <c r="X1547" t="s">
        <v>191</v>
      </c>
      <c r="Z1547" t="s">
        <v>160</v>
      </c>
      <c r="AA1547">
        <v>2</v>
      </c>
      <c r="AB1547" t="s">
        <v>1037</v>
      </c>
      <c r="AC1547" t="s">
        <v>155</v>
      </c>
      <c r="AD1547" t="s">
        <v>162</v>
      </c>
      <c r="AE1547" t="s">
        <v>1276</v>
      </c>
      <c r="AF1547" t="s">
        <v>1277</v>
      </c>
      <c r="AG1547" t="s">
        <v>1278</v>
      </c>
    </row>
    <row r="1548" spans="1:34" x14ac:dyDescent="0.25">
      <c r="A1548">
        <v>24662</v>
      </c>
      <c r="B1548" t="s">
        <v>246</v>
      </c>
      <c r="C1548" t="s">
        <v>1</v>
      </c>
      <c r="D1548" t="s">
        <v>830</v>
      </c>
      <c r="E1548" t="s">
        <v>1029</v>
      </c>
      <c r="F1548" t="s">
        <v>117</v>
      </c>
      <c r="G1548" t="s">
        <v>110</v>
      </c>
      <c r="H1548">
        <v>1000</v>
      </c>
      <c r="I1548">
        <v>1000</v>
      </c>
      <c r="J1548">
        <v>1055.8599999999999</v>
      </c>
      <c r="K1548">
        <v>0</v>
      </c>
      <c r="L1548">
        <v>0</v>
      </c>
      <c r="M1548">
        <v>0</v>
      </c>
      <c r="N1548">
        <v>1055.8599999999999</v>
      </c>
      <c r="P1548" s="1">
        <v>45412</v>
      </c>
      <c r="Q1548" s="1">
        <v>45404</v>
      </c>
      <c r="R1548" s="1">
        <v>45991</v>
      </c>
      <c r="S1548" s="1">
        <v>45991</v>
      </c>
      <c r="W1548" t="s">
        <v>155</v>
      </c>
      <c r="X1548" t="s">
        <v>191</v>
      </c>
      <c r="Z1548" t="s">
        <v>160</v>
      </c>
      <c r="AA1548">
        <v>2</v>
      </c>
      <c r="AB1548" t="s">
        <v>1037</v>
      </c>
      <c r="AC1548" t="s">
        <v>155</v>
      </c>
      <c r="AD1548" t="s">
        <v>162</v>
      </c>
      <c r="AE1548" t="s">
        <v>1276</v>
      </c>
      <c r="AF1548" t="s">
        <v>1277</v>
      </c>
      <c r="AG1548" t="s">
        <v>1278</v>
      </c>
    </row>
    <row r="1549" spans="1:34" x14ac:dyDescent="0.25">
      <c r="A1549">
        <v>24686</v>
      </c>
      <c r="B1549" t="s">
        <v>246</v>
      </c>
      <c r="C1549" t="s">
        <v>1</v>
      </c>
      <c r="D1549" t="s">
        <v>804</v>
      </c>
      <c r="E1549" t="s">
        <v>1030</v>
      </c>
      <c r="F1549" t="s">
        <v>117</v>
      </c>
      <c r="G1549" t="s">
        <v>110</v>
      </c>
      <c r="H1549" s="2">
        <v>1000</v>
      </c>
      <c r="I1549" s="2">
        <v>1000</v>
      </c>
      <c r="J1549" s="2">
        <v>1055.8599999999999</v>
      </c>
      <c r="K1549">
        <v>0</v>
      </c>
      <c r="L1549">
        <v>0</v>
      </c>
      <c r="M1549">
        <v>0</v>
      </c>
      <c r="N1549" s="2">
        <v>1055.8599999999999</v>
      </c>
      <c r="P1549" s="1">
        <v>45408</v>
      </c>
      <c r="Q1549" s="1">
        <v>45404</v>
      </c>
      <c r="R1549" s="1">
        <v>45991</v>
      </c>
      <c r="S1549" s="1">
        <v>45991</v>
      </c>
      <c r="W1549" t="s">
        <v>155</v>
      </c>
      <c r="X1549" t="s">
        <v>191</v>
      </c>
      <c r="Z1549" t="s">
        <v>160</v>
      </c>
      <c r="AA1549">
        <v>2</v>
      </c>
      <c r="AB1549" t="s">
        <v>1037</v>
      </c>
      <c r="AC1549" t="s">
        <v>155</v>
      </c>
      <c r="AD1549" t="s">
        <v>162</v>
      </c>
      <c r="AE1549" t="s">
        <v>1276</v>
      </c>
      <c r="AF1549" t="s">
        <v>1277</v>
      </c>
      <c r="AG1549" t="s">
        <v>1278</v>
      </c>
    </row>
    <row r="1550" spans="1:34" x14ac:dyDescent="0.25">
      <c r="A1550">
        <v>30860</v>
      </c>
      <c r="B1550" t="s">
        <v>246</v>
      </c>
      <c r="C1550" t="s">
        <v>1</v>
      </c>
      <c r="D1550" t="s">
        <v>802</v>
      </c>
      <c r="E1550" t="s">
        <v>1032</v>
      </c>
      <c r="F1550" t="s">
        <v>117</v>
      </c>
      <c r="G1550" t="s">
        <v>1386</v>
      </c>
      <c r="H1550" s="2">
        <v>5017.05</v>
      </c>
      <c r="I1550" s="2">
        <v>5017.05</v>
      </c>
      <c r="J1550" s="2">
        <v>5036.9399999999996</v>
      </c>
      <c r="K1550">
        <v>0</v>
      </c>
      <c r="L1550">
        <v>0</v>
      </c>
      <c r="M1550">
        <v>0</v>
      </c>
      <c r="N1550" s="2">
        <v>5036.9399999999996</v>
      </c>
      <c r="O1550">
        <v>0</v>
      </c>
      <c r="P1550" s="1">
        <v>45644</v>
      </c>
      <c r="Q1550" s="1">
        <v>45642</v>
      </c>
      <c r="R1550" s="1">
        <v>45991</v>
      </c>
      <c r="S1550" s="1">
        <v>45991</v>
      </c>
      <c r="W1550" t="s">
        <v>155</v>
      </c>
      <c r="X1550" t="s">
        <v>191</v>
      </c>
      <c r="Z1550" t="s">
        <v>160</v>
      </c>
      <c r="AA1550">
        <v>2</v>
      </c>
      <c r="AB1550" t="s">
        <v>1037</v>
      </c>
      <c r="AC1550" t="s">
        <v>155</v>
      </c>
      <c r="AD1550" t="s">
        <v>162</v>
      </c>
      <c r="AE1550" t="s">
        <v>1276</v>
      </c>
      <c r="AF1550" t="s">
        <v>1277</v>
      </c>
      <c r="AG1550" t="s">
        <v>1278</v>
      </c>
    </row>
    <row r="1551" spans="1:34" x14ac:dyDescent="0.25">
      <c r="A1551">
        <v>24890</v>
      </c>
      <c r="B1551" t="s">
        <v>246</v>
      </c>
      <c r="C1551" t="s">
        <v>1</v>
      </c>
      <c r="D1551" t="s">
        <v>802</v>
      </c>
      <c r="E1551" t="s">
        <v>1032</v>
      </c>
      <c r="F1551" t="s">
        <v>117</v>
      </c>
      <c r="G1551" t="s">
        <v>107</v>
      </c>
      <c r="H1551" s="2">
        <v>6000</v>
      </c>
      <c r="I1551" s="2">
        <v>6000</v>
      </c>
      <c r="J1551" s="2">
        <v>6335.17</v>
      </c>
      <c r="K1551">
        <v>0</v>
      </c>
      <c r="L1551">
        <v>0</v>
      </c>
      <c r="M1551">
        <v>0</v>
      </c>
      <c r="N1551" s="2">
        <v>6335.17</v>
      </c>
      <c r="P1551" s="1">
        <v>45421</v>
      </c>
      <c r="Q1551" s="1">
        <v>45410</v>
      </c>
      <c r="R1551" s="1">
        <v>45991</v>
      </c>
      <c r="S1551" s="1">
        <v>45991</v>
      </c>
      <c r="W1551" t="s">
        <v>155</v>
      </c>
      <c r="X1551" t="s">
        <v>191</v>
      </c>
      <c r="Z1551" t="s">
        <v>160</v>
      </c>
      <c r="AA1551">
        <v>2</v>
      </c>
      <c r="AB1551" t="s">
        <v>1037</v>
      </c>
      <c r="AC1551" t="s">
        <v>155</v>
      </c>
      <c r="AD1551" t="s">
        <v>162</v>
      </c>
      <c r="AE1551" t="s">
        <v>1276</v>
      </c>
      <c r="AF1551" t="s">
        <v>1277</v>
      </c>
      <c r="AG1551" t="s">
        <v>1278</v>
      </c>
    </row>
    <row r="1552" spans="1:34" x14ac:dyDescent="0.25">
      <c r="A1552">
        <v>24758</v>
      </c>
      <c r="B1552" t="s">
        <v>246</v>
      </c>
      <c r="C1552" t="s">
        <v>1</v>
      </c>
      <c r="D1552" t="s">
        <v>795</v>
      </c>
      <c r="E1552" t="s">
        <v>1034</v>
      </c>
      <c r="F1552" t="s">
        <v>117</v>
      </c>
      <c r="G1552" t="s">
        <v>209</v>
      </c>
      <c r="H1552" s="2">
        <v>40000</v>
      </c>
      <c r="I1552" s="2">
        <v>40000</v>
      </c>
      <c r="J1552" s="2">
        <v>42234.5</v>
      </c>
      <c r="K1552">
        <v>0</v>
      </c>
      <c r="L1552">
        <v>0</v>
      </c>
      <c r="M1552">
        <v>0</v>
      </c>
      <c r="N1552" s="2">
        <v>42234.5</v>
      </c>
      <c r="O1552">
        <v>0</v>
      </c>
      <c r="P1552" s="1">
        <v>45412</v>
      </c>
      <c r="Q1552" s="1">
        <v>45407</v>
      </c>
      <c r="R1552" s="1">
        <v>45991</v>
      </c>
      <c r="S1552" s="1">
        <v>45991</v>
      </c>
      <c r="W1552" t="s">
        <v>155</v>
      </c>
      <c r="X1552" t="s">
        <v>191</v>
      </c>
      <c r="Z1552" t="s">
        <v>160</v>
      </c>
      <c r="AA1552">
        <v>2</v>
      </c>
      <c r="AB1552" t="s">
        <v>1037</v>
      </c>
      <c r="AC1552" t="s">
        <v>155</v>
      </c>
      <c r="AD1552" t="s">
        <v>162</v>
      </c>
      <c r="AE1552" t="s">
        <v>1276</v>
      </c>
      <c r="AF1552" t="s">
        <v>1277</v>
      </c>
      <c r="AG1552" t="s">
        <v>1278</v>
      </c>
      <c r="AH1552" t="s">
        <v>191</v>
      </c>
    </row>
    <row r="1553" spans="1:33" x14ac:dyDescent="0.25">
      <c r="A1553">
        <v>24741</v>
      </c>
      <c r="B1553" t="s">
        <v>246</v>
      </c>
      <c r="C1553" t="s">
        <v>1</v>
      </c>
      <c r="D1553" t="s">
        <v>795</v>
      </c>
      <c r="E1553" t="s">
        <v>1034</v>
      </c>
      <c r="F1553" t="s">
        <v>117</v>
      </c>
      <c r="G1553" t="s">
        <v>110</v>
      </c>
      <c r="H1553" s="2">
        <v>6000</v>
      </c>
      <c r="I1553" s="2">
        <v>6000</v>
      </c>
      <c r="J1553" s="2">
        <v>6335.17</v>
      </c>
      <c r="K1553">
        <v>0</v>
      </c>
      <c r="L1553">
        <v>0</v>
      </c>
      <c r="M1553">
        <v>0</v>
      </c>
      <c r="N1553" s="2">
        <v>6335.17</v>
      </c>
      <c r="P1553" s="1">
        <v>45412</v>
      </c>
      <c r="Q1553" s="1">
        <v>45407</v>
      </c>
      <c r="R1553" s="1">
        <v>45991</v>
      </c>
      <c r="S1553" s="1">
        <v>45991</v>
      </c>
      <c r="W1553" t="s">
        <v>155</v>
      </c>
      <c r="X1553" t="s">
        <v>191</v>
      </c>
      <c r="Z1553" t="s">
        <v>160</v>
      </c>
      <c r="AA1553">
        <v>2</v>
      </c>
      <c r="AB1553" t="s">
        <v>1037</v>
      </c>
      <c r="AC1553" t="s">
        <v>155</v>
      </c>
      <c r="AD1553" t="s">
        <v>162</v>
      </c>
      <c r="AE1553" t="s">
        <v>1276</v>
      </c>
      <c r="AF1553" t="s">
        <v>1277</v>
      </c>
      <c r="AG1553" t="s">
        <v>1278</v>
      </c>
    </row>
    <row r="1554" spans="1:33" x14ac:dyDescent="0.25">
      <c r="A1554">
        <v>30978</v>
      </c>
      <c r="B1554" t="s">
        <v>246</v>
      </c>
      <c r="C1554" t="s">
        <v>1</v>
      </c>
      <c r="D1554" t="s">
        <v>200</v>
      </c>
      <c r="E1554" t="s">
        <v>1150</v>
      </c>
      <c r="F1554" t="s">
        <v>117</v>
      </c>
      <c r="G1554" t="s">
        <v>1386</v>
      </c>
      <c r="H1554" s="2">
        <v>2531.75</v>
      </c>
      <c r="I1554" s="2">
        <v>2531.75</v>
      </c>
      <c r="J1554" s="2">
        <v>2559.09</v>
      </c>
      <c r="K1554">
        <v>0</v>
      </c>
      <c r="L1554">
        <v>0</v>
      </c>
      <c r="M1554">
        <v>0</v>
      </c>
      <c r="N1554" s="2">
        <v>2559.09</v>
      </c>
      <c r="O1554">
        <v>0</v>
      </c>
      <c r="P1554" s="1">
        <v>45645</v>
      </c>
      <c r="Q1554" s="1">
        <v>45625</v>
      </c>
      <c r="R1554" s="1">
        <v>45991</v>
      </c>
      <c r="S1554" s="1">
        <v>45991</v>
      </c>
      <c r="W1554" t="s">
        <v>155</v>
      </c>
      <c r="X1554" t="s">
        <v>191</v>
      </c>
      <c r="Z1554" t="s">
        <v>160</v>
      </c>
      <c r="AA1554">
        <v>2</v>
      </c>
      <c r="AB1554" t="s">
        <v>1037</v>
      </c>
      <c r="AC1554" t="s">
        <v>155</v>
      </c>
      <c r="AD1554" t="s">
        <v>162</v>
      </c>
      <c r="AE1554" t="s">
        <v>1276</v>
      </c>
      <c r="AF1554" t="s">
        <v>1277</v>
      </c>
      <c r="AG1554" t="s">
        <v>1278</v>
      </c>
    </row>
    <row r="1555" spans="1:33" x14ac:dyDescent="0.25">
      <c r="A1555">
        <v>29680</v>
      </c>
      <c r="B1555" t="s">
        <v>246</v>
      </c>
      <c r="C1555" t="s">
        <v>1</v>
      </c>
      <c r="D1555" t="s">
        <v>832</v>
      </c>
      <c r="E1555" t="s">
        <v>1116</v>
      </c>
      <c r="F1555" t="s">
        <v>117</v>
      </c>
      <c r="G1555" t="s">
        <v>109</v>
      </c>
      <c r="H1555" s="2">
        <v>1000</v>
      </c>
      <c r="I1555" s="2">
        <v>1000</v>
      </c>
      <c r="J1555" s="2">
        <v>1052.92</v>
      </c>
      <c r="K1555">
        <v>0</v>
      </c>
      <c r="L1555">
        <v>0</v>
      </c>
      <c r="M1555">
        <v>0</v>
      </c>
      <c r="N1555" s="2">
        <v>1052.92</v>
      </c>
      <c r="P1555" s="1">
        <v>45595</v>
      </c>
      <c r="Q1555" s="1">
        <v>45436</v>
      </c>
      <c r="R1555" s="1">
        <v>45991</v>
      </c>
      <c r="S1555" s="1">
        <v>45991</v>
      </c>
      <c r="W1555" t="s">
        <v>155</v>
      </c>
      <c r="X1555" t="s">
        <v>191</v>
      </c>
      <c r="Z1555" t="s">
        <v>160</v>
      </c>
      <c r="AA1555">
        <v>2</v>
      </c>
      <c r="AB1555" t="s">
        <v>1037</v>
      </c>
      <c r="AC1555" t="s">
        <v>155</v>
      </c>
      <c r="AD1555" t="s">
        <v>162</v>
      </c>
      <c r="AE1555" t="s">
        <v>1276</v>
      </c>
      <c r="AF1555" t="s">
        <v>1277</v>
      </c>
      <c r="AG1555" t="s">
        <v>1278</v>
      </c>
    </row>
    <row r="1556" spans="1:33" x14ac:dyDescent="0.25">
      <c r="A1556">
        <v>25159</v>
      </c>
      <c r="B1556" t="s">
        <v>246</v>
      </c>
      <c r="C1556" t="s">
        <v>1</v>
      </c>
      <c r="D1556" t="s">
        <v>783</v>
      </c>
      <c r="E1556" t="s">
        <v>1112</v>
      </c>
      <c r="F1556" t="s">
        <v>117</v>
      </c>
      <c r="G1556" t="s">
        <v>106</v>
      </c>
      <c r="H1556" s="2">
        <v>5000</v>
      </c>
      <c r="I1556" s="2">
        <v>5000</v>
      </c>
      <c r="J1556" s="2">
        <v>5264.6</v>
      </c>
      <c r="K1556">
        <v>0</v>
      </c>
      <c r="L1556">
        <v>0</v>
      </c>
      <c r="M1556">
        <v>0</v>
      </c>
      <c r="N1556" s="2">
        <v>5264.6</v>
      </c>
      <c r="P1556" s="1">
        <v>45453</v>
      </c>
      <c r="Q1556" s="1">
        <v>45442</v>
      </c>
      <c r="R1556" s="1">
        <v>45991</v>
      </c>
      <c r="S1556" s="1">
        <v>45991</v>
      </c>
      <c r="W1556" t="s">
        <v>155</v>
      </c>
      <c r="X1556" t="s">
        <v>191</v>
      </c>
      <c r="Z1556" t="s">
        <v>160</v>
      </c>
      <c r="AA1556">
        <v>2</v>
      </c>
      <c r="AB1556" t="s">
        <v>1037</v>
      </c>
      <c r="AC1556" t="s">
        <v>155</v>
      </c>
      <c r="AD1556" t="s">
        <v>162</v>
      </c>
      <c r="AE1556" t="s">
        <v>1276</v>
      </c>
      <c r="AF1556" t="s">
        <v>1277</v>
      </c>
      <c r="AG1556" t="s">
        <v>1278</v>
      </c>
    </row>
    <row r="1557" spans="1:33" x14ac:dyDescent="0.25">
      <c r="A1557">
        <v>30547</v>
      </c>
      <c r="B1557" t="s">
        <v>246</v>
      </c>
      <c r="C1557" t="s">
        <v>1</v>
      </c>
      <c r="D1557" t="s">
        <v>788</v>
      </c>
      <c r="E1557" t="s">
        <v>1329</v>
      </c>
      <c r="F1557" t="s">
        <v>117</v>
      </c>
      <c r="G1557" t="s">
        <v>1386</v>
      </c>
      <c r="H1557" s="2">
        <v>1067.4000000000001</v>
      </c>
      <c r="I1557" s="2">
        <v>1067.4000000000001</v>
      </c>
      <c r="J1557" s="2">
        <v>1071.6300000000001</v>
      </c>
      <c r="K1557">
        <v>0</v>
      </c>
      <c r="L1557">
        <v>0</v>
      </c>
      <c r="M1557">
        <v>0</v>
      </c>
      <c r="N1557" s="2">
        <v>1071.6300000000001</v>
      </c>
      <c r="O1557">
        <v>0</v>
      </c>
      <c r="P1557" s="1">
        <v>45637</v>
      </c>
      <c r="Q1557" s="1">
        <v>45637</v>
      </c>
      <c r="R1557" s="1">
        <v>45991</v>
      </c>
      <c r="S1557" s="1">
        <v>45991</v>
      </c>
      <c r="W1557" t="s">
        <v>155</v>
      </c>
      <c r="X1557" t="s">
        <v>191</v>
      </c>
      <c r="Z1557" t="s">
        <v>160</v>
      </c>
      <c r="AA1557">
        <v>2</v>
      </c>
      <c r="AB1557" t="s">
        <v>1037</v>
      </c>
      <c r="AC1557" t="s">
        <v>155</v>
      </c>
      <c r="AD1557" t="s">
        <v>162</v>
      </c>
      <c r="AE1557" t="s">
        <v>1276</v>
      </c>
      <c r="AF1557" t="s">
        <v>1277</v>
      </c>
      <c r="AG1557" t="s">
        <v>1278</v>
      </c>
    </row>
    <row r="1558" spans="1:33" x14ac:dyDescent="0.25">
      <c r="A1558">
        <v>30314</v>
      </c>
      <c r="B1558" t="s">
        <v>246</v>
      </c>
      <c r="C1558" t="s">
        <v>1</v>
      </c>
      <c r="D1558" t="s">
        <v>782</v>
      </c>
      <c r="E1558" t="s">
        <v>1330</v>
      </c>
      <c r="F1558" t="s">
        <v>117</v>
      </c>
      <c r="G1558" t="s">
        <v>103</v>
      </c>
      <c r="H1558" s="2">
        <v>2000</v>
      </c>
      <c r="I1558" s="2">
        <v>2000</v>
      </c>
      <c r="J1558" s="2">
        <v>2021.6</v>
      </c>
      <c r="K1558">
        <v>0</v>
      </c>
      <c r="L1558">
        <v>0</v>
      </c>
      <c r="M1558">
        <v>0</v>
      </c>
      <c r="N1558" s="2">
        <v>2021.6</v>
      </c>
      <c r="P1558" s="1">
        <v>45628</v>
      </c>
      <c r="Q1558" s="1">
        <v>45621</v>
      </c>
      <c r="R1558" s="1">
        <v>45991</v>
      </c>
      <c r="S1558" s="1">
        <v>45991</v>
      </c>
      <c r="W1558" t="s">
        <v>155</v>
      </c>
      <c r="X1558" t="s">
        <v>191</v>
      </c>
      <c r="Z1558" t="s">
        <v>160</v>
      </c>
      <c r="AA1558">
        <v>2</v>
      </c>
      <c r="AB1558" t="s">
        <v>1037</v>
      </c>
      <c r="AC1558" t="s">
        <v>155</v>
      </c>
      <c r="AD1558" t="s">
        <v>162</v>
      </c>
      <c r="AE1558" t="s">
        <v>1276</v>
      </c>
      <c r="AF1558" t="s">
        <v>1277</v>
      </c>
      <c r="AG1558" t="s">
        <v>1278</v>
      </c>
    </row>
    <row r="1559" spans="1:33" x14ac:dyDescent="0.25">
      <c r="A1559">
        <v>30995</v>
      </c>
      <c r="B1559" t="s">
        <v>246</v>
      </c>
      <c r="C1559" t="s">
        <v>1</v>
      </c>
      <c r="D1559" t="s">
        <v>826</v>
      </c>
      <c r="E1559" t="s">
        <v>881</v>
      </c>
      <c r="F1559" t="s">
        <v>117</v>
      </c>
      <c r="G1559" t="s">
        <v>1386</v>
      </c>
      <c r="H1559" s="2">
        <v>6689.9</v>
      </c>
      <c r="I1559" s="2">
        <v>6689.9</v>
      </c>
      <c r="J1559" s="2">
        <v>6716.42</v>
      </c>
      <c r="K1559">
        <v>0</v>
      </c>
      <c r="L1559">
        <v>0</v>
      </c>
      <c r="M1559">
        <v>0</v>
      </c>
      <c r="N1559" s="2">
        <v>6716.42</v>
      </c>
      <c r="O1559">
        <v>0</v>
      </c>
      <c r="P1559" s="1">
        <v>45645</v>
      </c>
      <c r="Q1559" s="1">
        <v>45642</v>
      </c>
      <c r="R1559" s="1">
        <v>45991</v>
      </c>
      <c r="S1559" s="1">
        <v>45991</v>
      </c>
      <c r="W1559" t="s">
        <v>155</v>
      </c>
      <c r="X1559" t="s">
        <v>191</v>
      </c>
      <c r="Z1559" t="s">
        <v>160</v>
      </c>
      <c r="AA1559">
        <v>2</v>
      </c>
      <c r="AB1559" t="s">
        <v>161</v>
      </c>
      <c r="AC1559" t="s">
        <v>155</v>
      </c>
      <c r="AD1559" t="s">
        <v>162</v>
      </c>
      <c r="AE1559" t="s">
        <v>1276</v>
      </c>
      <c r="AF1559" t="s">
        <v>1277</v>
      </c>
      <c r="AG1559" t="s">
        <v>1278</v>
      </c>
    </row>
    <row r="1560" spans="1:33" x14ac:dyDescent="0.25">
      <c r="A1560">
        <v>30921</v>
      </c>
      <c r="B1560" t="s">
        <v>246</v>
      </c>
      <c r="C1560" t="s">
        <v>1</v>
      </c>
      <c r="D1560" t="s">
        <v>285</v>
      </c>
      <c r="E1560" t="s">
        <v>615</v>
      </c>
      <c r="F1560" t="s">
        <v>117</v>
      </c>
      <c r="G1560" t="s">
        <v>1386</v>
      </c>
      <c r="H1560" s="2">
        <v>2165.25</v>
      </c>
      <c r="I1560" s="2">
        <v>2165.25</v>
      </c>
      <c r="J1560" s="2">
        <v>2173.83</v>
      </c>
      <c r="K1560">
        <v>0</v>
      </c>
      <c r="L1560">
        <v>0</v>
      </c>
      <c r="M1560">
        <v>0</v>
      </c>
      <c r="N1560" s="2">
        <v>2173.83</v>
      </c>
      <c r="O1560">
        <v>0</v>
      </c>
      <c r="P1560" s="1">
        <v>45644</v>
      </c>
      <c r="Q1560" s="1">
        <v>45642</v>
      </c>
      <c r="R1560" s="1">
        <v>45991</v>
      </c>
      <c r="S1560" s="1">
        <v>45991</v>
      </c>
      <c r="W1560" t="s">
        <v>155</v>
      </c>
      <c r="X1560" t="s">
        <v>191</v>
      </c>
      <c r="Z1560" t="s">
        <v>160</v>
      </c>
      <c r="AA1560">
        <v>2</v>
      </c>
      <c r="AB1560" t="s">
        <v>161</v>
      </c>
      <c r="AC1560" t="s">
        <v>155</v>
      </c>
      <c r="AD1560" t="s">
        <v>162</v>
      </c>
      <c r="AE1560" t="s">
        <v>1276</v>
      </c>
      <c r="AF1560" t="s">
        <v>1277</v>
      </c>
      <c r="AG1560" t="s">
        <v>1278</v>
      </c>
    </row>
    <row r="1561" spans="1:33" x14ac:dyDescent="0.25">
      <c r="A1561">
        <v>19388</v>
      </c>
      <c r="B1561" t="s">
        <v>246</v>
      </c>
      <c r="C1561" t="s">
        <v>252</v>
      </c>
      <c r="D1561" t="s">
        <v>279</v>
      </c>
      <c r="E1561" t="s">
        <v>614</v>
      </c>
      <c r="F1561" t="s">
        <v>117</v>
      </c>
      <c r="G1561" t="s">
        <v>216</v>
      </c>
      <c r="H1561" s="2">
        <v>1080</v>
      </c>
      <c r="I1561" s="2">
        <v>1080</v>
      </c>
      <c r="J1561" s="2">
        <v>1157.3399999999999</v>
      </c>
      <c r="K1561">
        <v>0</v>
      </c>
      <c r="L1561">
        <v>0</v>
      </c>
      <c r="M1561">
        <v>0</v>
      </c>
      <c r="N1561" s="2">
        <v>1157.3399999999999</v>
      </c>
      <c r="P1561" s="1">
        <v>45205</v>
      </c>
      <c r="Q1561" s="1">
        <v>45197</v>
      </c>
      <c r="R1561" s="1">
        <v>45991</v>
      </c>
      <c r="S1561" s="1">
        <v>45991</v>
      </c>
      <c r="W1561" t="s">
        <v>155</v>
      </c>
      <c r="X1561" t="s">
        <v>191</v>
      </c>
      <c r="Z1561" t="s">
        <v>160</v>
      </c>
      <c r="AA1561">
        <v>2</v>
      </c>
      <c r="AB1561" t="s">
        <v>161</v>
      </c>
      <c r="AC1561" t="s">
        <v>155</v>
      </c>
      <c r="AD1561" t="s">
        <v>162</v>
      </c>
      <c r="AE1561" t="s">
        <v>1276</v>
      </c>
      <c r="AF1561" t="s">
        <v>1277</v>
      </c>
      <c r="AG1561" t="s">
        <v>1278</v>
      </c>
    </row>
    <row r="1562" spans="1:33" x14ac:dyDescent="0.25">
      <c r="A1562">
        <v>31019</v>
      </c>
      <c r="B1562" t="s">
        <v>246</v>
      </c>
      <c r="C1562" t="s">
        <v>1</v>
      </c>
      <c r="D1562" t="s">
        <v>831</v>
      </c>
      <c r="E1562" t="s">
        <v>954</v>
      </c>
      <c r="F1562" t="s">
        <v>117</v>
      </c>
      <c r="G1562" t="s">
        <v>1386</v>
      </c>
      <c r="H1562" s="2">
        <v>9341.39</v>
      </c>
      <c r="I1562" s="2">
        <v>9341.39</v>
      </c>
      <c r="J1562" s="2">
        <v>9378.41</v>
      </c>
      <c r="K1562">
        <v>0</v>
      </c>
      <c r="L1562">
        <v>0</v>
      </c>
      <c r="M1562">
        <v>0</v>
      </c>
      <c r="N1562" s="2">
        <v>9378.41</v>
      </c>
      <c r="O1562">
        <v>0</v>
      </c>
      <c r="P1562" s="1">
        <v>45645</v>
      </c>
      <c r="Q1562" s="1">
        <v>45643</v>
      </c>
      <c r="R1562" s="1">
        <v>45991</v>
      </c>
      <c r="S1562" s="1">
        <v>45991</v>
      </c>
      <c r="W1562" t="s">
        <v>155</v>
      </c>
      <c r="X1562" t="s">
        <v>191</v>
      </c>
      <c r="Z1562" t="s">
        <v>160</v>
      </c>
      <c r="AA1562">
        <v>2</v>
      </c>
      <c r="AB1562" t="s">
        <v>161</v>
      </c>
      <c r="AC1562" t="s">
        <v>155</v>
      </c>
      <c r="AD1562" t="s">
        <v>162</v>
      </c>
      <c r="AE1562" t="s">
        <v>1276</v>
      </c>
      <c r="AF1562" t="s">
        <v>1277</v>
      </c>
      <c r="AG1562" t="s">
        <v>1278</v>
      </c>
    </row>
    <row r="1563" spans="1:33" x14ac:dyDescent="0.25">
      <c r="A1563">
        <v>23833</v>
      </c>
      <c r="B1563" t="s">
        <v>246</v>
      </c>
      <c r="C1563" t="s">
        <v>1</v>
      </c>
      <c r="D1563" t="s">
        <v>824</v>
      </c>
      <c r="E1563" t="s">
        <v>955</v>
      </c>
      <c r="F1563" t="s">
        <v>117</v>
      </c>
      <c r="G1563" t="s">
        <v>93</v>
      </c>
      <c r="H1563" s="2">
        <v>5000</v>
      </c>
      <c r="I1563" s="2">
        <v>5000</v>
      </c>
      <c r="J1563" s="2">
        <v>5286.25</v>
      </c>
      <c r="K1563">
        <v>0</v>
      </c>
      <c r="L1563">
        <v>0</v>
      </c>
      <c r="M1563">
        <v>0</v>
      </c>
      <c r="N1563" s="2">
        <v>5286.25</v>
      </c>
      <c r="P1563" s="1">
        <v>45377</v>
      </c>
      <c r="Q1563" s="1">
        <v>45371</v>
      </c>
      <c r="R1563" s="1">
        <v>45991</v>
      </c>
      <c r="S1563" s="1">
        <v>45991</v>
      </c>
      <c r="W1563" t="s">
        <v>155</v>
      </c>
      <c r="X1563" t="s">
        <v>191</v>
      </c>
      <c r="Z1563" t="s">
        <v>160</v>
      </c>
      <c r="AA1563">
        <v>2</v>
      </c>
      <c r="AB1563" t="s">
        <v>161</v>
      </c>
      <c r="AC1563" t="s">
        <v>155</v>
      </c>
      <c r="AD1563" t="s">
        <v>162</v>
      </c>
      <c r="AE1563" t="s">
        <v>1276</v>
      </c>
      <c r="AF1563" t="s">
        <v>1277</v>
      </c>
      <c r="AG1563" t="s">
        <v>1278</v>
      </c>
    </row>
    <row r="1564" spans="1:33" x14ac:dyDescent="0.25">
      <c r="A1564">
        <v>30962</v>
      </c>
      <c r="B1564" t="s">
        <v>246</v>
      </c>
      <c r="C1564" t="s">
        <v>252</v>
      </c>
      <c r="D1564" t="s">
        <v>724</v>
      </c>
      <c r="E1564" t="s">
        <v>953</v>
      </c>
      <c r="F1564" t="s">
        <v>117</v>
      </c>
      <c r="G1564" t="s">
        <v>1386</v>
      </c>
      <c r="H1564" s="2">
        <v>2015.85</v>
      </c>
      <c r="I1564" s="2">
        <v>2015.85</v>
      </c>
      <c r="J1564" s="2">
        <v>2023.84</v>
      </c>
      <c r="K1564">
        <v>0</v>
      </c>
      <c r="L1564">
        <v>0</v>
      </c>
      <c r="M1564">
        <v>0</v>
      </c>
      <c r="N1564" s="2">
        <v>2023.84</v>
      </c>
      <c r="O1564">
        <v>0</v>
      </c>
      <c r="P1564" s="1">
        <v>45645</v>
      </c>
      <c r="Q1564" s="1">
        <v>45642</v>
      </c>
      <c r="R1564" s="1">
        <v>45991</v>
      </c>
      <c r="S1564" s="1">
        <v>45991</v>
      </c>
      <c r="W1564" t="s">
        <v>155</v>
      </c>
      <c r="X1564" t="s">
        <v>191</v>
      </c>
      <c r="Z1564" t="s">
        <v>160</v>
      </c>
      <c r="AA1564">
        <v>2</v>
      </c>
      <c r="AB1564" t="s">
        <v>161</v>
      </c>
      <c r="AC1564" t="s">
        <v>155</v>
      </c>
      <c r="AD1564" t="s">
        <v>162</v>
      </c>
      <c r="AE1564" t="s">
        <v>1276</v>
      </c>
      <c r="AF1564" t="s">
        <v>1277</v>
      </c>
      <c r="AG1564" t="s">
        <v>1278</v>
      </c>
    </row>
    <row r="1565" spans="1:33" x14ac:dyDescent="0.25">
      <c r="A1565">
        <v>31172</v>
      </c>
      <c r="B1565" t="s">
        <v>246</v>
      </c>
      <c r="C1565" t="s">
        <v>1</v>
      </c>
      <c r="D1565" t="s">
        <v>833</v>
      </c>
      <c r="E1565" t="s">
        <v>928</v>
      </c>
      <c r="F1565" t="s">
        <v>117</v>
      </c>
      <c r="G1565" t="s">
        <v>1386</v>
      </c>
      <c r="H1565" s="2">
        <v>6178.77</v>
      </c>
      <c r="I1565" s="2">
        <v>6178.78</v>
      </c>
      <c r="J1565" s="2">
        <v>6203.27</v>
      </c>
      <c r="K1565">
        <v>0</v>
      </c>
      <c r="L1565">
        <v>0</v>
      </c>
      <c r="M1565">
        <v>0</v>
      </c>
      <c r="N1565" s="2">
        <v>6203.27</v>
      </c>
      <c r="O1565">
        <v>0</v>
      </c>
      <c r="P1565" s="1">
        <v>45649</v>
      </c>
      <c r="Q1565" s="1">
        <v>45640</v>
      </c>
      <c r="R1565" s="1">
        <v>45991</v>
      </c>
      <c r="S1565" s="1">
        <v>45991</v>
      </c>
      <c r="W1565" t="s">
        <v>155</v>
      </c>
      <c r="X1565" t="s">
        <v>191</v>
      </c>
      <c r="Z1565" t="s">
        <v>160</v>
      </c>
      <c r="AA1565">
        <v>2</v>
      </c>
      <c r="AB1565" t="s">
        <v>161</v>
      </c>
      <c r="AC1565" t="s">
        <v>155</v>
      </c>
      <c r="AD1565" t="s">
        <v>162</v>
      </c>
      <c r="AE1565" t="s">
        <v>1276</v>
      </c>
      <c r="AF1565" t="s">
        <v>1277</v>
      </c>
      <c r="AG1565" t="s">
        <v>1278</v>
      </c>
    </row>
    <row r="1566" spans="1:33" x14ac:dyDescent="0.25">
      <c r="A1566">
        <v>23261</v>
      </c>
      <c r="B1566" t="s">
        <v>246</v>
      </c>
      <c r="C1566" t="s">
        <v>252</v>
      </c>
      <c r="D1566" t="s">
        <v>742</v>
      </c>
      <c r="E1566" t="s">
        <v>926</v>
      </c>
      <c r="F1566" t="s">
        <v>117</v>
      </c>
      <c r="G1566" t="s">
        <v>109</v>
      </c>
      <c r="H1566" s="2">
        <v>2300</v>
      </c>
      <c r="I1566" s="2">
        <v>2300</v>
      </c>
      <c r="J1566" s="2">
        <v>2438.2399999999998</v>
      </c>
      <c r="K1566">
        <v>0</v>
      </c>
      <c r="L1566">
        <v>0</v>
      </c>
      <c r="M1566">
        <v>0</v>
      </c>
      <c r="N1566" s="2">
        <v>2438.2399999999998</v>
      </c>
      <c r="P1566" s="1">
        <v>45345</v>
      </c>
      <c r="Q1566" s="1">
        <v>45331</v>
      </c>
      <c r="R1566" s="1">
        <v>45991</v>
      </c>
      <c r="S1566" s="1">
        <v>45991</v>
      </c>
      <c r="W1566" t="s">
        <v>155</v>
      </c>
      <c r="X1566" t="s">
        <v>191</v>
      </c>
      <c r="Z1566" t="s">
        <v>160</v>
      </c>
      <c r="AA1566">
        <v>2</v>
      </c>
      <c r="AB1566" t="s">
        <v>161</v>
      </c>
      <c r="AC1566" t="s">
        <v>155</v>
      </c>
      <c r="AD1566" t="s">
        <v>162</v>
      </c>
      <c r="AE1566" t="s">
        <v>1276</v>
      </c>
      <c r="AF1566" t="s">
        <v>1277</v>
      </c>
      <c r="AG1566" t="s">
        <v>1278</v>
      </c>
    </row>
    <row r="1567" spans="1:33" x14ac:dyDescent="0.25">
      <c r="A1567">
        <v>24088</v>
      </c>
      <c r="B1567" t="s">
        <v>246</v>
      </c>
      <c r="C1567" t="s">
        <v>1</v>
      </c>
      <c r="D1567" t="s">
        <v>818</v>
      </c>
      <c r="E1567" t="s">
        <v>958</v>
      </c>
      <c r="F1567" t="s">
        <v>117</v>
      </c>
      <c r="G1567" t="s">
        <v>108</v>
      </c>
      <c r="H1567" s="2">
        <v>5000</v>
      </c>
      <c r="I1567" s="2">
        <v>5000</v>
      </c>
      <c r="J1567" s="2">
        <v>5286.25</v>
      </c>
      <c r="K1567">
        <v>0</v>
      </c>
      <c r="L1567">
        <v>0</v>
      </c>
      <c r="M1567">
        <v>0</v>
      </c>
      <c r="N1567" s="2">
        <v>5286.25</v>
      </c>
      <c r="P1567" s="1">
        <v>45385</v>
      </c>
      <c r="Q1567" s="1">
        <v>45373</v>
      </c>
      <c r="R1567" s="1">
        <v>45991</v>
      </c>
      <c r="S1567" s="1">
        <v>45991</v>
      </c>
      <c r="W1567" t="s">
        <v>155</v>
      </c>
      <c r="X1567" t="s">
        <v>191</v>
      </c>
      <c r="Z1567" t="s">
        <v>160</v>
      </c>
      <c r="AA1567">
        <v>2</v>
      </c>
      <c r="AB1567" t="s">
        <v>161</v>
      </c>
      <c r="AC1567" t="s">
        <v>155</v>
      </c>
      <c r="AD1567" t="s">
        <v>162</v>
      </c>
      <c r="AE1567" t="s">
        <v>1276</v>
      </c>
      <c r="AF1567" t="s">
        <v>1277</v>
      </c>
      <c r="AG1567" t="s">
        <v>1278</v>
      </c>
    </row>
    <row r="1568" spans="1:33" x14ac:dyDescent="0.25">
      <c r="A1568">
        <v>30723</v>
      </c>
      <c r="B1568" t="s">
        <v>246</v>
      </c>
      <c r="C1568" t="s">
        <v>1</v>
      </c>
      <c r="D1568" t="s">
        <v>818</v>
      </c>
      <c r="E1568" t="s">
        <v>958</v>
      </c>
      <c r="F1568" t="s">
        <v>117</v>
      </c>
      <c r="G1568" t="s">
        <v>1386</v>
      </c>
      <c r="H1568" s="2">
        <v>2035.17</v>
      </c>
      <c r="I1568" s="2">
        <v>2035.18</v>
      </c>
      <c r="J1568" s="2">
        <v>2043.24</v>
      </c>
      <c r="K1568">
        <v>0</v>
      </c>
      <c r="L1568">
        <v>0</v>
      </c>
      <c r="M1568">
        <v>0</v>
      </c>
      <c r="N1568" s="2">
        <v>2043.24</v>
      </c>
      <c r="O1568">
        <v>0</v>
      </c>
      <c r="P1568" s="1">
        <v>45644</v>
      </c>
      <c r="Q1568" s="1">
        <v>45644</v>
      </c>
      <c r="R1568" s="1">
        <v>45991</v>
      </c>
      <c r="S1568" s="1">
        <v>45991</v>
      </c>
      <c r="W1568" t="s">
        <v>155</v>
      </c>
      <c r="X1568" t="s">
        <v>191</v>
      </c>
      <c r="Z1568" t="s">
        <v>160</v>
      </c>
      <c r="AA1568">
        <v>2</v>
      </c>
      <c r="AB1568" t="s">
        <v>161</v>
      </c>
      <c r="AC1568" t="s">
        <v>155</v>
      </c>
      <c r="AD1568" t="s">
        <v>162</v>
      </c>
      <c r="AE1568" t="s">
        <v>1276</v>
      </c>
      <c r="AF1568" t="s">
        <v>1277</v>
      </c>
      <c r="AG1568" t="s">
        <v>1278</v>
      </c>
    </row>
    <row r="1569" spans="1:33" x14ac:dyDescent="0.25">
      <c r="A1569">
        <v>30772</v>
      </c>
      <c r="B1569" t="s">
        <v>246</v>
      </c>
      <c r="C1569" t="s">
        <v>1</v>
      </c>
      <c r="D1569" t="s">
        <v>811</v>
      </c>
      <c r="E1569" t="s">
        <v>1352</v>
      </c>
      <c r="F1569" t="s">
        <v>117</v>
      </c>
      <c r="G1569" t="s">
        <v>1386</v>
      </c>
      <c r="H1569" s="2">
        <v>8527.7900000000009</v>
      </c>
      <c r="I1569" s="2">
        <v>8527.7900000000009</v>
      </c>
      <c r="J1569" s="2">
        <v>8561.59</v>
      </c>
      <c r="K1569">
        <v>0</v>
      </c>
      <c r="L1569">
        <v>0</v>
      </c>
      <c r="M1569">
        <v>0</v>
      </c>
      <c r="N1569" s="2">
        <v>8561.59</v>
      </c>
      <c r="O1569">
        <v>0</v>
      </c>
      <c r="P1569" s="1">
        <v>45644</v>
      </c>
      <c r="Q1569" s="1">
        <v>45638</v>
      </c>
      <c r="R1569" s="1">
        <v>45991</v>
      </c>
      <c r="S1569" s="1">
        <v>45991</v>
      </c>
      <c r="W1569" t="s">
        <v>155</v>
      </c>
      <c r="X1569" t="s">
        <v>191</v>
      </c>
      <c r="Z1569" t="s">
        <v>160</v>
      </c>
      <c r="AA1569">
        <v>2</v>
      </c>
      <c r="AB1569" t="s">
        <v>1037</v>
      </c>
      <c r="AC1569" t="s">
        <v>155</v>
      </c>
      <c r="AD1569" t="s">
        <v>162</v>
      </c>
      <c r="AE1569" t="s">
        <v>1276</v>
      </c>
      <c r="AF1569" t="s">
        <v>1277</v>
      </c>
      <c r="AG1569" t="s">
        <v>1278</v>
      </c>
    </row>
    <row r="1570" spans="1:33" x14ac:dyDescent="0.25">
      <c r="A1570">
        <v>24460</v>
      </c>
      <c r="B1570" t="s">
        <v>246</v>
      </c>
      <c r="C1570" t="s">
        <v>1</v>
      </c>
      <c r="D1570" t="s">
        <v>811</v>
      </c>
      <c r="E1570" t="s">
        <v>1352</v>
      </c>
      <c r="F1570" t="s">
        <v>117</v>
      </c>
      <c r="G1570" t="s">
        <v>110</v>
      </c>
      <c r="H1570" s="2">
        <v>4500</v>
      </c>
      <c r="I1570" s="2">
        <v>4500</v>
      </c>
      <c r="J1570" s="2">
        <v>4751.38</v>
      </c>
      <c r="K1570">
        <v>0</v>
      </c>
      <c r="L1570">
        <v>0</v>
      </c>
      <c r="M1570">
        <v>0</v>
      </c>
      <c r="N1570" s="2">
        <v>4751.38</v>
      </c>
      <c r="P1570" s="1">
        <v>45400</v>
      </c>
      <c r="Q1570" s="1">
        <v>45397</v>
      </c>
      <c r="R1570" s="1">
        <v>45991</v>
      </c>
      <c r="S1570" s="1">
        <v>45991</v>
      </c>
      <c r="W1570" t="s">
        <v>155</v>
      </c>
      <c r="X1570" t="s">
        <v>191</v>
      </c>
      <c r="Z1570" t="s">
        <v>160</v>
      </c>
      <c r="AA1570">
        <v>2</v>
      </c>
      <c r="AB1570" t="s">
        <v>1037</v>
      </c>
      <c r="AC1570" t="s">
        <v>155</v>
      </c>
      <c r="AD1570" t="s">
        <v>162</v>
      </c>
      <c r="AE1570" t="s">
        <v>1276</v>
      </c>
      <c r="AF1570" t="s">
        <v>1277</v>
      </c>
      <c r="AG1570" t="s">
        <v>1278</v>
      </c>
    </row>
    <row r="1571" spans="1:33" x14ac:dyDescent="0.25">
      <c r="A1571">
        <v>24212</v>
      </c>
      <c r="B1571" t="s">
        <v>246</v>
      </c>
      <c r="C1571" t="s">
        <v>1</v>
      </c>
      <c r="D1571" t="s">
        <v>775</v>
      </c>
      <c r="E1571" t="s">
        <v>966</v>
      </c>
      <c r="F1571" t="s">
        <v>117</v>
      </c>
      <c r="G1571" t="s">
        <v>108</v>
      </c>
      <c r="H1571" s="2">
        <v>5000</v>
      </c>
      <c r="I1571" s="2">
        <v>5000</v>
      </c>
      <c r="J1571" s="2">
        <v>5286.25</v>
      </c>
      <c r="K1571">
        <v>0</v>
      </c>
      <c r="L1571">
        <v>0</v>
      </c>
      <c r="M1571">
        <v>0</v>
      </c>
      <c r="N1571" s="2">
        <v>5286.25</v>
      </c>
      <c r="P1571" s="1">
        <v>45383</v>
      </c>
      <c r="Q1571" s="1">
        <v>45381</v>
      </c>
      <c r="R1571" s="1">
        <v>45991</v>
      </c>
      <c r="S1571" s="1">
        <v>45991</v>
      </c>
      <c r="W1571" t="s">
        <v>155</v>
      </c>
      <c r="X1571" t="s">
        <v>191</v>
      </c>
      <c r="Z1571" t="s">
        <v>160</v>
      </c>
      <c r="AA1571">
        <v>2</v>
      </c>
      <c r="AB1571" t="s">
        <v>161</v>
      </c>
      <c r="AC1571" t="s">
        <v>155</v>
      </c>
      <c r="AD1571" t="s">
        <v>162</v>
      </c>
      <c r="AE1571" t="s">
        <v>1276</v>
      </c>
      <c r="AF1571" t="s">
        <v>1277</v>
      </c>
      <c r="AG1571" t="s">
        <v>1278</v>
      </c>
    </row>
    <row r="1572" spans="1:33" x14ac:dyDescent="0.25">
      <c r="A1572">
        <v>30747</v>
      </c>
      <c r="B1572" t="s">
        <v>246</v>
      </c>
      <c r="C1572" t="s">
        <v>1</v>
      </c>
      <c r="D1572" t="s">
        <v>198</v>
      </c>
      <c r="E1572" t="s">
        <v>965</v>
      </c>
      <c r="F1572" t="s">
        <v>117</v>
      </c>
      <c r="G1572" t="s">
        <v>1386</v>
      </c>
      <c r="H1572" s="2">
        <v>5386.49</v>
      </c>
      <c r="I1572" s="2">
        <v>5386.49</v>
      </c>
      <c r="J1572" s="2">
        <v>5407.84</v>
      </c>
      <c r="K1572">
        <v>0</v>
      </c>
      <c r="L1572">
        <v>0</v>
      </c>
      <c r="M1572">
        <v>0</v>
      </c>
      <c r="N1572" s="2">
        <v>5407.84</v>
      </c>
      <c r="O1572">
        <v>0</v>
      </c>
      <c r="P1572" s="1">
        <v>45644</v>
      </c>
      <c r="Q1572" s="1">
        <v>45642</v>
      </c>
      <c r="R1572" s="1">
        <v>45991</v>
      </c>
      <c r="S1572" s="1">
        <v>45991</v>
      </c>
      <c r="W1572" t="s">
        <v>155</v>
      </c>
      <c r="X1572" t="s">
        <v>191</v>
      </c>
      <c r="Z1572" t="s">
        <v>160</v>
      </c>
      <c r="AA1572">
        <v>2</v>
      </c>
      <c r="AB1572" t="s">
        <v>161</v>
      </c>
      <c r="AC1572" t="s">
        <v>155</v>
      </c>
      <c r="AD1572" t="s">
        <v>162</v>
      </c>
      <c r="AE1572" t="s">
        <v>1276</v>
      </c>
      <c r="AF1572" t="s">
        <v>1277</v>
      </c>
      <c r="AG1572" t="s">
        <v>1278</v>
      </c>
    </row>
    <row r="1573" spans="1:33" x14ac:dyDescent="0.25">
      <c r="A1573">
        <v>25518</v>
      </c>
      <c r="B1573" t="s">
        <v>246</v>
      </c>
      <c r="C1573" t="s">
        <v>1</v>
      </c>
      <c r="D1573" t="s">
        <v>286</v>
      </c>
      <c r="E1573" t="s">
        <v>616</v>
      </c>
      <c r="F1573" t="s">
        <v>117</v>
      </c>
      <c r="G1573" t="s">
        <v>111</v>
      </c>
      <c r="H1573" s="2">
        <v>5200</v>
      </c>
      <c r="I1573" s="2">
        <v>5200</v>
      </c>
      <c r="J1573" s="2">
        <v>5572.38</v>
      </c>
      <c r="K1573">
        <v>0</v>
      </c>
      <c r="L1573">
        <v>0</v>
      </c>
      <c r="M1573">
        <v>0</v>
      </c>
      <c r="N1573" s="2">
        <v>5572.38</v>
      </c>
      <c r="P1573" s="1">
        <v>45484</v>
      </c>
      <c r="Q1573" s="1">
        <v>45186</v>
      </c>
      <c r="R1573" s="1">
        <v>45991</v>
      </c>
      <c r="S1573" s="1">
        <v>45991</v>
      </c>
      <c r="W1573" t="s">
        <v>155</v>
      </c>
      <c r="X1573" t="s">
        <v>191</v>
      </c>
      <c r="Z1573" t="s">
        <v>160</v>
      </c>
      <c r="AA1573">
        <v>2</v>
      </c>
      <c r="AB1573" t="s">
        <v>161</v>
      </c>
      <c r="AC1573" t="s">
        <v>155</v>
      </c>
      <c r="AD1573" t="s">
        <v>162</v>
      </c>
      <c r="AE1573" t="s">
        <v>1276</v>
      </c>
      <c r="AF1573" t="s">
        <v>1277</v>
      </c>
      <c r="AG1573" t="s">
        <v>1278</v>
      </c>
    </row>
    <row r="1574" spans="1:33" x14ac:dyDescent="0.25">
      <c r="A1574">
        <v>17187</v>
      </c>
      <c r="B1574" t="s">
        <v>246</v>
      </c>
      <c r="C1574" t="s">
        <v>1</v>
      </c>
      <c r="D1574" t="s">
        <v>204</v>
      </c>
      <c r="E1574" t="s">
        <v>411</v>
      </c>
      <c r="F1574" t="s">
        <v>117</v>
      </c>
      <c r="G1574" t="s">
        <v>215</v>
      </c>
      <c r="H1574" s="2">
        <v>4000</v>
      </c>
      <c r="I1574" s="2">
        <v>4000</v>
      </c>
      <c r="J1574" s="2">
        <v>4321.3999999999996</v>
      </c>
      <c r="K1574">
        <v>0</v>
      </c>
      <c r="L1574">
        <v>0</v>
      </c>
      <c r="M1574">
        <v>0</v>
      </c>
      <c r="N1574" s="2">
        <v>4321.3999999999996</v>
      </c>
      <c r="P1574" s="1">
        <v>45140</v>
      </c>
      <c r="Q1574" s="1">
        <v>45129</v>
      </c>
      <c r="R1574" s="1">
        <v>45991</v>
      </c>
      <c r="S1574" s="1">
        <v>45991</v>
      </c>
      <c r="W1574" t="s">
        <v>155</v>
      </c>
      <c r="X1574" t="s">
        <v>191</v>
      </c>
      <c r="Z1574" t="s">
        <v>160</v>
      </c>
      <c r="AA1574">
        <v>2</v>
      </c>
      <c r="AB1574" t="s">
        <v>161</v>
      </c>
      <c r="AC1574" t="s">
        <v>155</v>
      </c>
      <c r="AD1574" t="s">
        <v>162</v>
      </c>
      <c r="AE1574" t="s">
        <v>1276</v>
      </c>
      <c r="AF1574" t="s">
        <v>1277</v>
      </c>
      <c r="AG1574" t="s">
        <v>1278</v>
      </c>
    </row>
    <row r="1575" spans="1:33" x14ac:dyDescent="0.25">
      <c r="A1575">
        <v>31049</v>
      </c>
      <c r="B1575" t="s">
        <v>246</v>
      </c>
      <c r="C1575" t="s">
        <v>1</v>
      </c>
      <c r="D1575" t="s">
        <v>204</v>
      </c>
      <c r="E1575" t="s">
        <v>411</v>
      </c>
      <c r="F1575" t="s">
        <v>117</v>
      </c>
      <c r="G1575" t="s">
        <v>1386</v>
      </c>
      <c r="H1575" s="2">
        <v>6576.01</v>
      </c>
      <c r="I1575" s="2">
        <v>6576.01</v>
      </c>
      <c r="J1575" s="2">
        <v>6602.07</v>
      </c>
      <c r="K1575">
        <v>0</v>
      </c>
      <c r="L1575">
        <v>0</v>
      </c>
      <c r="M1575">
        <v>0</v>
      </c>
      <c r="N1575" s="2">
        <v>6602.07</v>
      </c>
      <c r="O1575">
        <v>0</v>
      </c>
      <c r="P1575" s="1">
        <v>45646</v>
      </c>
      <c r="Q1575" s="1">
        <v>45632</v>
      </c>
      <c r="R1575" s="1">
        <v>45991</v>
      </c>
      <c r="S1575" s="1">
        <v>45991</v>
      </c>
      <c r="W1575" t="s">
        <v>155</v>
      </c>
      <c r="X1575" t="s">
        <v>191</v>
      </c>
      <c r="Z1575" t="s">
        <v>160</v>
      </c>
      <c r="AA1575">
        <v>2</v>
      </c>
      <c r="AB1575" t="s">
        <v>161</v>
      </c>
      <c r="AC1575" t="s">
        <v>155</v>
      </c>
      <c r="AD1575" t="s">
        <v>162</v>
      </c>
      <c r="AE1575" t="s">
        <v>1276</v>
      </c>
      <c r="AF1575" t="s">
        <v>1277</v>
      </c>
      <c r="AG1575" t="s">
        <v>1278</v>
      </c>
    </row>
    <row r="1576" spans="1:33" x14ac:dyDescent="0.25">
      <c r="A1576">
        <v>30934</v>
      </c>
      <c r="B1576" t="s">
        <v>246</v>
      </c>
      <c r="C1576" t="s">
        <v>1</v>
      </c>
      <c r="D1576" t="s">
        <v>284</v>
      </c>
      <c r="E1576" t="s">
        <v>367</v>
      </c>
      <c r="F1576" t="s">
        <v>117</v>
      </c>
      <c r="G1576" t="s">
        <v>1386</v>
      </c>
      <c r="H1576" s="2">
        <v>4042.26</v>
      </c>
      <c r="I1576" s="2">
        <v>4042.26</v>
      </c>
      <c r="J1576" s="2">
        <v>4058.28</v>
      </c>
      <c r="K1576">
        <v>0</v>
      </c>
      <c r="L1576">
        <v>0</v>
      </c>
      <c r="M1576">
        <v>0</v>
      </c>
      <c r="N1576" s="2">
        <v>4058.28</v>
      </c>
      <c r="O1576">
        <v>0</v>
      </c>
      <c r="P1576" s="1">
        <v>45644</v>
      </c>
      <c r="Q1576" s="1">
        <v>45643</v>
      </c>
      <c r="R1576" s="1">
        <v>45991</v>
      </c>
      <c r="S1576" s="1">
        <v>45991</v>
      </c>
      <c r="W1576" t="s">
        <v>155</v>
      </c>
      <c r="X1576" t="s">
        <v>191</v>
      </c>
      <c r="Z1576" t="s">
        <v>160</v>
      </c>
      <c r="AA1576">
        <v>2</v>
      </c>
      <c r="AB1576" t="s">
        <v>161</v>
      </c>
      <c r="AC1576" t="s">
        <v>155</v>
      </c>
      <c r="AD1576" t="s">
        <v>162</v>
      </c>
      <c r="AE1576" t="s">
        <v>1276</v>
      </c>
      <c r="AF1576" t="s">
        <v>1277</v>
      </c>
      <c r="AG1576" t="s">
        <v>1278</v>
      </c>
    </row>
    <row r="1577" spans="1:33" x14ac:dyDescent="0.25">
      <c r="A1577">
        <v>16759</v>
      </c>
      <c r="B1577" t="s">
        <v>246</v>
      </c>
      <c r="C1577" t="s">
        <v>1</v>
      </c>
      <c r="D1577" t="s">
        <v>284</v>
      </c>
      <c r="E1577" t="s">
        <v>367</v>
      </c>
      <c r="F1577" t="s">
        <v>117</v>
      </c>
      <c r="G1577" t="s">
        <v>216</v>
      </c>
      <c r="H1577" s="2">
        <v>1000</v>
      </c>
      <c r="I1577" s="2">
        <v>1000</v>
      </c>
      <c r="J1577" s="2">
        <v>1086.74</v>
      </c>
      <c r="K1577">
        <v>0</v>
      </c>
      <c r="L1577">
        <v>0</v>
      </c>
      <c r="M1577">
        <v>0</v>
      </c>
      <c r="N1577" s="2">
        <v>1086.74</v>
      </c>
      <c r="P1577" s="1">
        <v>45110</v>
      </c>
      <c r="Q1577" s="1">
        <v>45094</v>
      </c>
      <c r="R1577" s="1">
        <v>45991</v>
      </c>
      <c r="S1577" s="1">
        <v>45991</v>
      </c>
      <c r="W1577" t="s">
        <v>155</v>
      </c>
      <c r="X1577" t="s">
        <v>191</v>
      </c>
      <c r="Z1577" t="s">
        <v>160</v>
      </c>
      <c r="AA1577">
        <v>2</v>
      </c>
      <c r="AB1577" t="s">
        <v>161</v>
      </c>
      <c r="AC1577" t="s">
        <v>155</v>
      </c>
      <c r="AD1577" t="s">
        <v>162</v>
      </c>
      <c r="AE1577" t="s">
        <v>1276</v>
      </c>
      <c r="AF1577" t="s">
        <v>1277</v>
      </c>
      <c r="AG1577" t="s">
        <v>1278</v>
      </c>
    </row>
    <row r="1578" spans="1:33" x14ac:dyDescent="0.25">
      <c r="A1578">
        <v>31067</v>
      </c>
      <c r="B1578" t="s">
        <v>246</v>
      </c>
      <c r="C1578" t="s">
        <v>1</v>
      </c>
      <c r="D1578" t="s">
        <v>199</v>
      </c>
      <c r="E1578" t="s">
        <v>292</v>
      </c>
      <c r="F1578" t="s">
        <v>117</v>
      </c>
      <c r="G1578" t="s">
        <v>1386</v>
      </c>
      <c r="H1578" s="2">
        <v>6683.44</v>
      </c>
      <c r="I1578" s="2">
        <v>6683.44</v>
      </c>
      <c r="J1578" s="2">
        <v>6709.94</v>
      </c>
      <c r="K1578">
        <v>0</v>
      </c>
      <c r="L1578">
        <v>0</v>
      </c>
      <c r="M1578">
        <v>0</v>
      </c>
      <c r="N1578" s="2">
        <v>6709.94</v>
      </c>
      <c r="O1578">
        <v>0</v>
      </c>
      <c r="P1578" s="1">
        <v>45646</v>
      </c>
      <c r="Q1578" s="1">
        <v>45644</v>
      </c>
      <c r="R1578" s="1">
        <v>45991</v>
      </c>
      <c r="S1578" s="1">
        <v>45991</v>
      </c>
      <c r="W1578" t="s">
        <v>155</v>
      </c>
      <c r="X1578" t="s">
        <v>191</v>
      </c>
      <c r="Z1578" t="s">
        <v>160</v>
      </c>
      <c r="AA1578">
        <v>2</v>
      </c>
      <c r="AB1578" t="s">
        <v>161</v>
      </c>
      <c r="AC1578" t="s">
        <v>155</v>
      </c>
      <c r="AD1578" t="s">
        <v>162</v>
      </c>
      <c r="AE1578" t="s">
        <v>1276</v>
      </c>
      <c r="AF1578" t="s">
        <v>1277</v>
      </c>
      <c r="AG1578" t="s">
        <v>1278</v>
      </c>
    </row>
    <row r="1579" spans="1:33" x14ac:dyDescent="0.25">
      <c r="A1579">
        <v>16044</v>
      </c>
      <c r="B1579" t="s">
        <v>246</v>
      </c>
      <c r="C1579" t="s">
        <v>1</v>
      </c>
      <c r="D1579" t="s">
        <v>202</v>
      </c>
      <c r="E1579" t="s">
        <v>294</v>
      </c>
      <c r="F1579" t="s">
        <v>117</v>
      </c>
      <c r="G1579" t="s">
        <v>220</v>
      </c>
      <c r="H1579" s="2">
        <v>1500</v>
      </c>
      <c r="I1579" s="2">
        <v>1500</v>
      </c>
      <c r="J1579" s="2">
        <v>1632.45</v>
      </c>
      <c r="K1579">
        <v>0</v>
      </c>
      <c r="L1579">
        <v>0</v>
      </c>
      <c r="M1579">
        <v>0</v>
      </c>
      <c r="N1579" s="2">
        <v>1632.45</v>
      </c>
      <c r="P1579" s="1">
        <v>45057</v>
      </c>
      <c r="Q1579" s="1">
        <v>45052</v>
      </c>
      <c r="R1579" s="1">
        <v>45991</v>
      </c>
      <c r="S1579" s="1">
        <v>45991</v>
      </c>
      <c r="W1579" t="s">
        <v>155</v>
      </c>
      <c r="X1579" t="s">
        <v>191</v>
      </c>
      <c r="Z1579" t="s">
        <v>160</v>
      </c>
      <c r="AA1579">
        <v>2</v>
      </c>
      <c r="AB1579" t="s">
        <v>161</v>
      </c>
      <c r="AC1579" t="s">
        <v>155</v>
      </c>
      <c r="AD1579" t="s">
        <v>162</v>
      </c>
      <c r="AE1579" t="s">
        <v>1276</v>
      </c>
      <c r="AF1579" t="s">
        <v>1277</v>
      </c>
      <c r="AG1579" t="s">
        <v>1278</v>
      </c>
    </row>
    <row r="1580" spans="1:33" x14ac:dyDescent="0.25">
      <c r="A1580">
        <v>30525</v>
      </c>
      <c r="B1580" t="s">
        <v>246</v>
      </c>
      <c r="C1580" t="s">
        <v>1</v>
      </c>
      <c r="D1580" t="s">
        <v>249</v>
      </c>
      <c r="E1580" t="s">
        <v>250</v>
      </c>
      <c r="F1580" t="s">
        <v>117</v>
      </c>
      <c r="G1580" t="s">
        <v>1386</v>
      </c>
      <c r="H1580" s="2">
        <v>5391.47</v>
      </c>
      <c r="I1580" s="2">
        <v>5391.47</v>
      </c>
      <c r="J1580" s="2">
        <v>5412.84</v>
      </c>
      <c r="K1580">
        <v>0</v>
      </c>
      <c r="L1580">
        <v>0</v>
      </c>
      <c r="M1580">
        <v>0</v>
      </c>
      <c r="N1580" s="2">
        <v>5412.84</v>
      </c>
      <c r="O1580">
        <v>0</v>
      </c>
      <c r="P1580" s="1">
        <v>45637</v>
      </c>
      <c r="Q1580" s="1">
        <v>45637</v>
      </c>
      <c r="R1580" s="1">
        <v>45991</v>
      </c>
      <c r="S1580" s="1">
        <v>45991</v>
      </c>
      <c r="W1580" t="s">
        <v>155</v>
      </c>
      <c r="X1580" t="s">
        <v>191</v>
      </c>
      <c r="Z1580" t="s">
        <v>160</v>
      </c>
      <c r="AA1580">
        <v>2</v>
      </c>
      <c r="AB1580" t="s">
        <v>161</v>
      </c>
      <c r="AC1580" t="s">
        <v>155</v>
      </c>
      <c r="AD1580" t="s">
        <v>162</v>
      </c>
      <c r="AE1580" t="s">
        <v>1276</v>
      </c>
      <c r="AF1580" t="s">
        <v>1277</v>
      </c>
      <c r="AG1580" t="s">
        <v>1278</v>
      </c>
    </row>
    <row r="1581" spans="1:33" x14ac:dyDescent="0.25">
      <c r="A1581">
        <v>30508</v>
      </c>
      <c r="B1581" t="s">
        <v>246</v>
      </c>
      <c r="C1581" t="s">
        <v>1</v>
      </c>
      <c r="D1581" t="s">
        <v>205</v>
      </c>
      <c r="E1581" t="s">
        <v>247</v>
      </c>
      <c r="F1581" t="s">
        <v>117</v>
      </c>
      <c r="G1581" t="s">
        <v>1386</v>
      </c>
      <c r="H1581" s="2">
        <v>2767.11</v>
      </c>
      <c r="I1581" s="2">
        <v>2767.11</v>
      </c>
      <c r="J1581" s="2">
        <v>2778.07</v>
      </c>
      <c r="K1581">
        <v>0</v>
      </c>
      <c r="L1581">
        <v>0</v>
      </c>
      <c r="M1581">
        <v>0</v>
      </c>
      <c r="N1581" s="2">
        <v>2778.07</v>
      </c>
      <c r="O1581">
        <v>0</v>
      </c>
      <c r="P1581" s="1">
        <v>45637</v>
      </c>
      <c r="Q1581" s="1">
        <v>45637</v>
      </c>
      <c r="R1581" s="1">
        <v>45991</v>
      </c>
      <c r="S1581" s="1">
        <v>45991</v>
      </c>
      <c r="W1581" t="s">
        <v>155</v>
      </c>
      <c r="X1581" t="s">
        <v>191</v>
      </c>
      <c r="Z1581" t="s">
        <v>160</v>
      </c>
      <c r="AA1581">
        <v>2</v>
      </c>
      <c r="AB1581" t="s">
        <v>161</v>
      </c>
      <c r="AC1581" t="s">
        <v>155</v>
      </c>
      <c r="AD1581" t="s">
        <v>162</v>
      </c>
      <c r="AE1581" t="s">
        <v>1276</v>
      </c>
      <c r="AF1581" t="s">
        <v>1277</v>
      </c>
      <c r="AG1581" t="s">
        <v>1278</v>
      </c>
    </row>
    <row r="1582" spans="1:33" x14ac:dyDescent="0.25">
      <c r="A1582">
        <v>31189</v>
      </c>
      <c r="B1582" t="s">
        <v>246</v>
      </c>
      <c r="C1582" t="s">
        <v>1</v>
      </c>
      <c r="D1582" t="s">
        <v>249</v>
      </c>
      <c r="E1582" t="s">
        <v>250</v>
      </c>
      <c r="F1582" t="s">
        <v>117</v>
      </c>
      <c r="G1582" t="s">
        <v>1386</v>
      </c>
      <c r="H1582" s="2">
        <v>2115.75</v>
      </c>
      <c r="I1582" s="2">
        <v>2115.75</v>
      </c>
      <c r="J1582" s="2">
        <v>2124.14</v>
      </c>
      <c r="K1582">
        <v>0</v>
      </c>
      <c r="L1582">
        <v>0</v>
      </c>
      <c r="M1582">
        <v>0</v>
      </c>
      <c r="N1582" s="2">
        <v>2124.14</v>
      </c>
      <c r="O1582">
        <v>0</v>
      </c>
      <c r="P1582" s="1">
        <v>45649</v>
      </c>
      <c r="Q1582" s="1">
        <v>45643</v>
      </c>
      <c r="R1582" s="1">
        <v>45991</v>
      </c>
      <c r="S1582" s="1">
        <v>45991</v>
      </c>
      <c r="W1582" t="s">
        <v>155</v>
      </c>
      <c r="X1582" t="s">
        <v>191</v>
      </c>
      <c r="Z1582" t="s">
        <v>160</v>
      </c>
      <c r="AA1582">
        <v>2</v>
      </c>
      <c r="AB1582" t="s">
        <v>161</v>
      </c>
      <c r="AC1582" t="s">
        <v>155</v>
      </c>
      <c r="AD1582" t="s">
        <v>162</v>
      </c>
      <c r="AE1582" t="s">
        <v>1276</v>
      </c>
      <c r="AF1582" t="s">
        <v>1277</v>
      </c>
      <c r="AG1582" t="s">
        <v>1278</v>
      </c>
    </row>
    <row r="1583" spans="1:33" x14ac:dyDescent="0.25">
      <c r="A1583">
        <v>16058</v>
      </c>
      <c r="B1583" t="s">
        <v>246</v>
      </c>
      <c r="C1583" t="s">
        <v>1</v>
      </c>
      <c r="D1583" t="s">
        <v>249</v>
      </c>
      <c r="E1583" t="s">
        <v>250</v>
      </c>
      <c r="F1583" t="s">
        <v>117</v>
      </c>
      <c r="G1583" t="s">
        <v>210</v>
      </c>
      <c r="H1583" s="2">
        <v>10000</v>
      </c>
      <c r="I1583" s="2">
        <v>10000</v>
      </c>
      <c r="J1583" s="2">
        <v>10883.01</v>
      </c>
      <c r="K1583">
        <v>0</v>
      </c>
      <c r="L1583">
        <v>0</v>
      </c>
      <c r="M1583">
        <v>0</v>
      </c>
      <c r="N1583" s="2">
        <v>10883.01</v>
      </c>
      <c r="P1583" s="1">
        <v>45056</v>
      </c>
      <c r="Q1583" s="1">
        <v>45052</v>
      </c>
      <c r="R1583" s="1">
        <v>46001</v>
      </c>
      <c r="S1583" s="1">
        <v>46001</v>
      </c>
      <c r="W1583" t="s">
        <v>155</v>
      </c>
      <c r="X1583" t="s">
        <v>191</v>
      </c>
      <c r="Z1583" t="s">
        <v>160</v>
      </c>
      <c r="AA1583">
        <v>2</v>
      </c>
      <c r="AB1583" t="s">
        <v>161</v>
      </c>
      <c r="AC1583" t="s">
        <v>155</v>
      </c>
      <c r="AD1583" t="s">
        <v>162</v>
      </c>
      <c r="AE1583" t="s">
        <v>1276</v>
      </c>
      <c r="AF1583" t="s">
        <v>1277</v>
      </c>
      <c r="AG1583" t="s">
        <v>1278</v>
      </c>
    </row>
    <row r="1584" spans="1:33" x14ac:dyDescent="0.25">
      <c r="A1584">
        <v>16094</v>
      </c>
      <c r="B1584" t="s">
        <v>246</v>
      </c>
      <c r="C1584" t="s">
        <v>1</v>
      </c>
      <c r="D1584" t="s">
        <v>249</v>
      </c>
      <c r="E1584" t="s">
        <v>250</v>
      </c>
      <c r="F1584" t="s">
        <v>117</v>
      </c>
      <c r="G1584" t="s">
        <v>219</v>
      </c>
      <c r="H1584" s="2">
        <v>2400</v>
      </c>
      <c r="I1584" s="2">
        <v>2400</v>
      </c>
      <c r="J1584" s="2">
        <v>2611.92</v>
      </c>
      <c r="K1584">
        <v>0</v>
      </c>
      <c r="L1584">
        <v>0</v>
      </c>
      <c r="M1584">
        <v>0</v>
      </c>
      <c r="N1584" s="2">
        <v>2611.92</v>
      </c>
      <c r="P1584" s="1">
        <v>45056</v>
      </c>
      <c r="Q1584" s="1">
        <v>45052</v>
      </c>
      <c r="R1584" s="1">
        <v>46001</v>
      </c>
      <c r="S1584" s="1">
        <v>46001</v>
      </c>
      <c r="W1584" t="s">
        <v>155</v>
      </c>
      <c r="X1584" t="s">
        <v>191</v>
      </c>
      <c r="Z1584" t="s">
        <v>160</v>
      </c>
      <c r="AA1584">
        <v>2</v>
      </c>
      <c r="AB1584" t="s">
        <v>161</v>
      </c>
      <c r="AC1584" t="s">
        <v>155</v>
      </c>
      <c r="AD1584" t="s">
        <v>162</v>
      </c>
      <c r="AE1584" t="s">
        <v>1276</v>
      </c>
      <c r="AF1584" t="s">
        <v>1277</v>
      </c>
      <c r="AG1584" t="s">
        <v>1278</v>
      </c>
    </row>
    <row r="1585" spans="1:34" x14ac:dyDescent="0.25">
      <c r="A1585">
        <v>16188</v>
      </c>
      <c r="B1585" t="s">
        <v>246</v>
      </c>
      <c r="C1585" t="s">
        <v>252</v>
      </c>
      <c r="D1585" t="s">
        <v>259</v>
      </c>
      <c r="E1585" t="s">
        <v>260</v>
      </c>
      <c r="F1585" t="s">
        <v>117</v>
      </c>
      <c r="G1585" t="s">
        <v>219</v>
      </c>
      <c r="H1585" s="2">
        <v>1290</v>
      </c>
      <c r="I1585" s="2">
        <v>1290</v>
      </c>
      <c r="J1585" s="2">
        <v>1403.91</v>
      </c>
      <c r="K1585">
        <v>0</v>
      </c>
      <c r="L1585">
        <v>0</v>
      </c>
      <c r="M1585">
        <v>0</v>
      </c>
      <c r="N1585" s="2">
        <v>1403.91</v>
      </c>
      <c r="P1585" s="1">
        <v>45063</v>
      </c>
      <c r="Q1585" s="1">
        <v>45054</v>
      </c>
      <c r="R1585" s="1">
        <v>46001</v>
      </c>
      <c r="S1585" s="1">
        <v>46001</v>
      </c>
      <c r="W1585" t="s">
        <v>155</v>
      </c>
      <c r="X1585" t="s">
        <v>191</v>
      </c>
      <c r="Z1585" t="s">
        <v>160</v>
      </c>
      <c r="AA1585">
        <v>2</v>
      </c>
      <c r="AB1585" t="s">
        <v>161</v>
      </c>
      <c r="AC1585" t="s">
        <v>155</v>
      </c>
      <c r="AD1585" t="s">
        <v>162</v>
      </c>
      <c r="AE1585" t="s">
        <v>1276</v>
      </c>
      <c r="AF1585" t="s">
        <v>1277</v>
      </c>
      <c r="AG1585" t="s">
        <v>1278</v>
      </c>
    </row>
    <row r="1586" spans="1:34" x14ac:dyDescent="0.25">
      <c r="A1586">
        <v>16618</v>
      </c>
      <c r="B1586" t="s">
        <v>246</v>
      </c>
      <c r="C1586" t="s">
        <v>1</v>
      </c>
      <c r="D1586" t="s">
        <v>201</v>
      </c>
      <c r="E1586" t="s">
        <v>290</v>
      </c>
      <c r="F1586" t="s">
        <v>117</v>
      </c>
      <c r="G1586" t="s">
        <v>224</v>
      </c>
      <c r="H1586" s="2">
        <v>1000</v>
      </c>
      <c r="I1586" s="2">
        <v>1000</v>
      </c>
      <c r="J1586" s="2">
        <v>1088.3</v>
      </c>
      <c r="K1586">
        <v>0</v>
      </c>
      <c r="L1586">
        <v>0</v>
      </c>
      <c r="M1586">
        <v>0</v>
      </c>
      <c r="N1586" s="2">
        <v>1088.3</v>
      </c>
      <c r="P1586" s="1">
        <v>45083</v>
      </c>
      <c r="Q1586" s="1">
        <v>45062</v>
      </c>
      <c r="R1586" s="1">
        <v>46001</v>
      </c>
      <c r="S1586" s="1">
        <v>46001</v>
      </c>
      <c r="W1586" t="s">
        <v>155</v>
      </c>
      <c r="X1586" t="s">
        <v>191</v>
      </c>
      <c r="Z1586" t="s">
        <v>160</v>
      </c>
      <c r="AA1586">
        <v>2</v>
      </c>
      <c r="AB1586" t="s">
        <v>161</v>
      </c>
      <c r="AC1586" t="s">
        <v>155</v>
      </c>
      <c r="AD1586" t="s">
        <v>162</v>
      </c>
      <c r="AE1586" t="s">
        <v>1276</v>
      </c>
      <c r="AF1586" t="s">
        <v>1277</v>
      </c>
      <c r="AG1586" t="s">
        <v>1278</v>
      </c>
    </row>
    <row r="1587" spans="1:34" x14ac:dyDescent="0.25">
      <c r="A1587">
        <v>17252</v>
      </c>
      <c r="B1587" t="s">
        <v>246</v>
      </c>
      <c r="C1587" t="s">
        <v>252</v>
      </c>
      <c r="D1587" t="s">
        <v>258</v>
      </c>
      <c r="E1587" t="s">
        <v>422</v>
      </c>
      <c r="F1587" t="s">
        <v>117</v>
      </c>
      <c r="G1587" t="s">
        <v>215</v>
      </c>
      <c r="H1587" s="2">
        <v>1800</v>
      </c>
      <c r="I1587" s="2">
        <v>1800</v>
      </c>
      <c r="J1587" s="2">
        <v>1930.85</v>
      </c>
      <c r="K1587">
        <v>0</v>
      </c>
      <c r="L1587">
        <v>0</v>
      </c>
      <c r="M1587">
        <v>0</v>
      </c>
      <c r="N1587" s="2">
        <v>1930.85</v>
      </c>
      <c r="P1587" s="1">
        <v>45148</v>
      </c>
      <c r="Q1587" s="1">
        <v>45140</v>
      </c>
      <c r="R1587" s="1">
        <v>46001</v>
      </c>
      <c r="S1587" s="1">
        <v>46001</v>
      </c>
      <c r="W1587" t="s">
        <v>155</v>
      </c>
      <c r="X1587" t="s">
        <v>191</v>
      </c>
      <c r="Z1587" t="s">
        <v>160</v>
      </c>
      <c r="AA1587">
        <v>2</v>
      </c>
      <c r="AB1587" t="s">
        <v>161</v>
      </c>
      <c r="AC1587" t="s">
        <v>155</v>
      </c>
      <c r="AD1587" t="s">
        <v>162</v>
      </c>
      <c r="AE1587" t="s">
        <v>1276</v>
      </c>
      <c r="AF1587" t="s">
        <v>1277</v>
      </c>
      <c r="AG1587" t="s">
        <v>1278</v>
      </c>
    </row>
    <row r="1588" spans="1:34" x14ac:dyDescent="0.25">
      <c r="A1588">
        <v>17296</v>
      </c>
      <c r="B1588" t="s">
        <v>246</v>
      </c>
      <c r="C1588" t="s">
        <v>1</v>
      </c>
      <c r="D1588" t="s">
        <v>196</v>
      </c>
      <c r="E1588" t="s">
        <v>435</v>
      </c>
      <c r="F1588" t="s">
        <v>117</v>
      </c>
      <c r="G1588" t="s">
        <v>214</v>
      </c>
      <c r="H1588" s="2">
        <v>5000</v>
      </c>
      <c r="I1588" s="2">
        <v>5000</v>
      </c>
      <c r="J1588" s="2">
        <v>5363.47</v>
      </c>
      <c r="K1588">
        <v>0</v>
      </c>
      <c r="L1588">
        <v>0</v>
      </c>
      <c r="M1588">
        <v>0</v>
      </c>
      <c r="N1588" s="2">
        <v>5363.47</v>
      </c>
      <c r="P1588" s="1">
        <v>45154</v>
      </c>
      <c r="Q1588" s="1">
        <v>45145</v>
      </c>
      <c r="R1588" s="1">
        <v>46001</v>
      </c>
      <c r="S1588" s="1">
        <v>46001</v>
      </c>
      <c r="W1588" t="s">
        <v>155</v>
      </c>
      <c r="X1588" t="s">
        <v>191</v>
      </c>
      <c r="Z1588" t="s">
        <v>160</v>
      </c>
      <c r="AA1588">
        <v>2</v>
      </c>
      <c r="AB1588" t="s">
        <v>161</v>
      </c>
      <c r="AC1588" t="s">
        <v>155</v>
      </c>
      <c r="AD1588" t="s">
        <v>162</v>
      </c>
      <c r="AE1588" t="s">
        <v>1276</v>
      </c>
      <c r="AF1588" t="s">
        <v>1277</v>
      </c>
      <c r="AG1588" t="s">
        <v>1278</v>
      </c>
    </row>
    <row r="1589" spans="1:34" x14ac:dyDescent="0.25">
      <c r="A1589">
        <v>17582</v>
      </c>
      <c r="B1589" t="s">
        <v>246</v>
      </c>
      <c r="C1589" t="s">
        <v>1</v>
      </c>
      <c r="D1589" t="s">
        <v>195</v>
      </c>
      <c r="E1589" t="s">
        <v>596</v>
      </c>
      <c r="F1589" t="s">
        <v>117</v>
      </c>
      <c r="G1589" t="s">
        <v>211</v>
      </c>
      <c r="H1589" s="2">
        <v>5000</v>
      </c>
      <c r="I1589" s="2">
        <v>5000</v>
      </c>
      <c r="J1589" s="2">
        <v>5363.47</v>
      </c>
      <c r="K1589">
        <v>0</v>
      </c>
      <c r="L1589">
        <v>0</v>
      </c>
      <c r="M1589">
        <v>0</v>
      </c>
      <c r="N1589" s="2">
        <v>5363.47</v>
      </c>
      <c r="P1589" s="1">
        <v>45173</v>
      </c>
      <c r="Q1589" s="1">
        <v>45168</v>
      </c>
      <c r="R1589" s="1">
        <v>46001</v>
      </c>
      <c r="S1589" s="1">
        <v>46001</v>
      </c>
      <c r="W1589" t="s">
        <v>155</v>
      </c>
      <c r="X1589" t="s">
        <v>191</v>
      </c>
      <c r="Z1589" t="s">
        <v>160</v>
      </c>
      <c r="AA1589">
        <v>2</v>
      </c>
      <c r="AB1589" t="s">
        <v>161</v>
      </c>
      <c r="AC1589" t="s">
        <v>155</v>
      </c>
      <c r="AD1589" t="s">
        <v>162</v>
      </c>
      <c r="AE1589" t="s">
        <v>1276</v>
      </c>
      <c r="AF1589" t="s">
        <v>1277</v>
      </c>
      <c r="AG1589" t="s">
        <v>1278</v>
      </c>
    </row>
    <row r="1590" spans="1:34" x14ac:dyDescent="0.25">
      <c r="A1590">
        <v>17607</v>
      </c>
      <c r="B1590" t="s">
        <v>246</v>
      </c>
      <c r="C1590" t="s">
        <v>1</v>
      </c>
      <c r="D1590" t="s">
        <v>195</v>
      </c>
      <c r="E1590" t="s">
        <v>596</v>
      </c>
      <c r="F1590" t="s">
        <v>117</v>
      </c>
      <c r="G1590" t="s">
        <v>215</v>
      </c>
      <c r="H1590" s="2">
        <v>5000</v>
      </c>
      <c r="I1590" s="2">
        <v>5000</v>
      </c>
      <c r="J1590" s="2">
        <v>5363.47</v>
      </c>
      <c r="K1590">
        <v>0</v>
      </c>
      <c r="L1590">
        <v>0</v>
      </c>
      <c r="M1590">
        <v>0</v>
      </c>
      <c r="N1590" s="2">
        <v>5363.47</v>
      </c>
      <c r="P1590" s="1">
        <v>45173</v>
      </c>
      <c r="Q1590" s="1">
        <v>45168</v>
      </c>
      <c r="R1590" s="1">
        <v>46001</v>
      </c>
      <c r="S1590" s="1">
        <v>46001</v>
      </c>
      <c r="W1590" t="s">
        <v>155</v>
      </c>
      <c r="X1590" t="s">
        <v>191</v>
      </c>
      <c r="Z1590" t="s">
        <v>160</v>
      </c>
      <c r="AA1590">
        <v>2</v>
      </c>
      <c r="AB1590" t="s">
        <v>161</v>
      </c>
      <c r="AC1590" t="s">
        <v>155</v>
      </c>
      <c r="AD1590" t="s">
        <v>162</v>
      </c>
      <c r="AE1590" t="s">
        <v>1276</v>
      </c>
      <c r="AF1590" t="s">
        <v>1277</v>
      </c>
      <c r="AG1590" t="s">
        <v>1278</v>
      </c>
    </row>
    <row r="1591" spans="1:34" x14ac:dyDescent="0.25">
      <c r="A1591">
        <v>24120</v>
      </c>
      <c r="B1591" t="s">
        <v>246</v>
      </c>
      <c r="C1591" t="s">
        <v>1</v>
      </c>
      <c r="D1591" t="s">
        <v>796</v>
      </c>
      <c r="E1591" t="s">
        <v>960</v>
      </c>
      <c r="F1591" t="s">
        <v>117</v>
      </c>
      <c r="G1591" t="s">
        <v>108</v>
      </c>
      <c r="H1591" s="2">
        <v>6200</v>
      </c>
      <c r="I1591" s="2">
        <v>6200</v>
      </c>
      <c r="J1591" s="2">
        <v>6554.96</v>
      </c>
      <c r="K1591">
        <v>0</v>
      </c>
      <c r="L1591">
        <v>0</v>
      </c>
      <c r="M1591">
        <v>0</v>
      </c>
      <c r="N1591" s="2">
        <v>6554.96</v>
      </c>
      <c r="P1591" s="1">
        <v>45394</v>
      </c>
      <c r="Q1591" s="1">
        <v>45366</v>
      </c>
      <c r="R1591" s="1">
        <v>46001</v>
      </c>
      <c r="S1591" s="1">
        <v>46001</v>
      </c>
      <c r="W1591" t="s">
        <v>155</v>
      </c>
      <c r="X1591" t="s">
        <v>191</v>
      </c>
      <c r="Z1591" t="s">
        <v>160</v>
      </c>
      <c r="AA1591">
        <v>2</v>
      </c>
      <c r="AB1591" t="s">
        <v>161</v>
      </c>
      <c r="AC1591" t="s">
        <v>155</v>
      </c>
      <c r="AD1591" t="s">
        <v>162</v>
      </c>
      <c r="AE1591" t="s">
        <v>1276</v>
      </c>
      <c r="AF1591" t="s">
        <v>1277</v>
      </c>
      <c r="AG1591" t="s">
        <v>1278</v>
      </c>
    </row>
    <row r="1592" spans="1:34" x14ac:dyDescent="0.25">
      <c r="A1592">
        <v>22539</v>
      </c>
      <c r="B1592" t="s">
        <v>246</v>
      </c>
      <c r="C1592" t="s">
        <v>252</v>
      </c>
      <c r="D1592" t="s">
        <v>733</v>
      </c>
      <c r="E1592" t="s">
        <v>885</v>
      </c>
      <c r="F1592" t="s">
        <v>117</v>
      </c>
      <c r="G1592" t="s">
        <v>213</v>
      </c>
      <c r="H1592" s="2">
        <v>3500</v>
      </c>
      <c r="I1592" s="2">
        <v>3500</v>
      </c>
      <c r="J1592" s="2">
        <v>3721.74</v>
      </c>
      <c r="K1592">
        <v>0</v>
      </c>
      <c r="L1592">
        <v>0</v>
      </c>
      <c r="M1592">
        <v>0</v>
      </c>
      <c r="N1592" s="2">
        <v>3721.74</v>
      </c>
      <c r="P1592" s="1">
        <v>45314</v>
      </c>
      <c r="Q1592" s="1">
        <v>45301</v>
      </c>
      <c r="R1592" s="1">
        <v>46001</v>
      </c>
      <c r="S1592" s="1">
        <v>46001</v>
      </c>
      <c r="W1592" t="s">
        <v>155</v>
      </c>
      <c r="X1592" t="s">
        <v>191</v>
      </c>
      <c r="Z1592" t="s">
        <v>160</v>
      </c>
      <c r="AA1592">
        <v>2</v>
      </c>
      <c r="AB1592" t="s">
        <v>161</v>
      </c>
      <c r="AC1592" t="s">
        <v>155</v>
      </c>
      <c r="AD1592" t="s">
        <v>162</v>
      </c>
      <c r="AE1592" t="s">
        <v>1276</v>
      </c>
      <c r="AF1592" t="s">
        <v>1277</v>
      </c>
      <c r="AG1592" t="s">
        <v>1278</v>
      </c>
    </row>
    <row r="1593" spans="1:34" x14ac:dyDescent="0.25">
      <c r="A1593">
        <v>22532</v>
      </c>
      <c r="B1593" t="s">
        <v>246</v>
      </c>
      <c r="C1593" t="s">
        <v>252</v>
      </c>
      <c r="D1593" t="s">
        <v>733</v>
      </c>
      <c r="E1593" t="s">
        <v>885</v>
      </c>
      <c r="F1593" t="s">
        <v>117</v>
      </c>
      <c r="G1593" t="s">
        <v>210</v>
      </c>
      <c r="H1593" s="2">
        <v>40000</v>
      </c>
      <c r="I1593" s="2">
        <v>40000</v>
      </c>
      <c r="J1593" s="2">
        <v>42534.19</v>
      </c>
      <c r="K1593">
        <v>0</v>
      </c>
      <c r="L1593">
        <v>0</v>
      </c>
      <c r="M1593">
        <v>0</v>
      </c>
      <c r="N1593" s="2">
        <v>42534.19</v>
      </c>
      <c r="O1593">
        <v>0</v>
      </c>
      <c r="P1593" s="1">
        <v>45314</v>
      </c>
      <c r="Q1593" s="1">
        <v>45301</v>
      </c>
      <c r="R1593" s="1">
        <v>46001</v>
      </c>
      <c r="S1593" s="1">
        <v>46001</v>
      </c>
      <c r="W1593" t="s">
        <v>155</v>
      </c>
      <c r="X1593" t="s">
        <v>191</v>
      </c>
      <c r="Z1593" t="s">
        <v>160</v>
      </c>
      <c r="AA1593">
        <v>2</v>
      </c>
      <c r="AB1593" t="s">
        <v>161</v>
      </c>
      <c r="AC1593" t="s">
        <v>155</v>
      </c>
      <c r="AD1593" t="s">
        <v>162</v>
      </c>
      <c r="AE1593" t="s">
        <v>1276</v>
      </c>
      <c r="AF1593" t="s">
        <v>1277</v>
      </c>
      <c r="AG1593" t="s">
        <v>1278</v>
      </c>
      <c r="AH1593" t="s">
        <v>191</v>
      </c>
    </row>
    <row r="1594" spans="1:34" x14ac:dyDescent="0.25">
      <c r="A1594">
        <v>20722</v>
      </c>
      <c r="B1594" t="s">
        <v>246</v>
      </c>
      <c r="C1594" t="s">
        <v>1</v>
      </c>
      <c r="D1594" t="s">
        <v>289</v>
      </c>
      <c r="E1594" t="s">
        <v>688</v>
      </c>
      <c r="F1594" t="s">
        <v>117</v>
      </c>
      <c r="G1594" t="s">
        <v>213</v>
      </c>
      <c r="H1594" s="2">
        <v>5000</v>
      </c>
      <c r="I1594" s="2">
        <v>5000</v>
      </c>
      <c r="J1594" s="2">
        <v>5349.18</v>
      </c>
      <c r="K1594">
        <v>0</v>
      </c>
      <c r="L1594">
        <v>0</v>
      </c>
      <c r="M1594">
        <v>0</v>
      </c>
      <c r="N1594" s="2">
        <v>5349.18</v>
      </c>
      <c r="P1594" s="1">
        <v>45240</v>
      </c>
      <c r="Q1594" s="1">
        <v>45230</v>
      </c>
      <c r="R1594" s="1">
        <v>46001</v>
      </c>
      <c r="S1594" s="1">
        <v>46001</v>
      </c>
      <c r="W1594" t="s">
        <v>155</v>
      </c>
      <c r="X1594" t="s">
        <v>191</v>
      </c>
      <c r="Z1594" t="s">
        <v>160</v>
      </c>
      <c r="AA1594">
        <v>2</v>
      </c>
      <c r="AB1594" t="s">
        <v>161</v>
      </c>
      <c r="AC1594" t="s">
        <v>155</v>
      </c>
      <c r="AD1594" t="s">
        <v>162</v>
      </c>
      <c r="AE1594" t="s">
        <v>1276</v>
      </c>
      <c r="AF1594" t="s">
        <v>1277</v>
      </c>
      <c r="AG1594" t="s">
        <v>1278</v>
      </c>
    </row>
    <row r="1595" spans="1:34" x14ac:dyDescent="0.25">
      <c r="A1595">
        <v>29832</v>
      </c>
      <c r="B1595" t="s">
        <v>246</v>
      </c>
      <c r="C1595" t="s">
        <v>1</v>
      </c>
      <c r="D1595" t="s">
        <v>788</v>
      </c>
      <c r="E1595" t="s">
        <v>1329</v>
      </c>
      <c r="F1595" t="s">
        <v>117</v>
      </c>
      <c r="G1595" t="s">
        <v>98</v>
      </c>
      <c r="H1595" s="2">
        <v>3300</v>
      </c>
      <c r="I1595" s="2">
        <v>3300</v>
      </c>
      <c r="J1595" s="2">
        <v>3335.64</v>
      </c>
      <c r="K1595">
        <v>0</v>
      </c>
      <c r="L1595">
        <v>0</v>
      </c>
      <c r="M1595">
        <v>0</v>
      </c>
      <c r="N1595" s="2">
        <v>3335.64</v>
      </c>
      <c r="P1595" s="1">
        <v>45613</v>
      </c>
      <c r="Q1595" s="1">
        <v>45608</v>
      </c>
      <c r="R1595" s="1">
        <v>46001</v>
      </c>
      <c r="S1595" s="1">
        <v>46001</v>
      </c>
      <c r="W1595" t="s">
        <v>155</v>
      </c>
      <c r="X1595" t="s">
        <v>191</v>
      </c>
      <c r="Z1595" t="s">
        <v>160</v>
      </c>
      <c r="AA1595">
        <v>2</v>
      </c>
      <c r="AB1595" t="s">
        <v>1037</v>
      </c>
      <c r="AC1595" t="s">
        <v>155</v>
      </c>
      <c r="AD1595" t="s">
        <v>162</v>
      </c>
      <c r="AE1595" t="s">
        <v>1276</v>
      </c>
      <c r="AF1595" t="s">
        <v>1277</v>
      </c>
      <c r="AG1595" t="s">
        <v>1278</v>
      </c>
    </row>
    <row r="1596" spans="1:34" x14ac:dyDescent="0.25">
      <c r="A1596">
        <v>29784</v>
      </c>
      <c r="B1596" t="s">
        <v>246</v>
      </c>
      <c r="C1596" t="s">
        <v>1</v>
      </c>
      <c r="D1596" t="s">
        <v>807</v>
      </c>
      <c r="E1596" t="s">
        <v>1327</v>
      </c>
      <c r="F1596" t="s">
        <v>117</v>
      </c>
      <c r="G1596" t="s">
        <v>101</v>
      </c>
      <c r="H1596" s="2">
        <v>4000</v>
      </c>
      <c r="I1596" s="2">
        <v>4000</v>
      </c>
      <c r="J1596" s="2">
        <v>4043.2</v>
      </c>
      <c r="K1596">
        <v>0</v>
      </c>
      <c r="L1596">
        <v>0</v>
      </c>
      <c r="M1596">
        <v>0</v>
      </c>
      <c r="N1596" s="2">
        <v>4043.2</v>
      </c>
      <c r="P1596" s="1">
        <v>45624</v>
      </c>
      <c r="Q1596" s="1">
        <v>45603</v>
      </c>
      <c r="R1596" s="1">
        <v>46006</v>
      </c>
      <c r="S1596" s="1">
        <v>46006</v>
      </c>
      <c r="W1596" t="s">
        <v>155</v>
      </c>
      <c r="X1596" t="s">
        <v>191</v>
      </c>
      <c r="Z1596" t="s">
        <v>160</v>
      </c>
      <c r="AA1596">
        <v>2</v>
      </c>
      <c r="AB1596" t="s">
        <v>1037</v>
      </c>
      <c r="AC1596" t="s">
        <v>155</v>
      </c>
      <c r="AD1596" t="s">
        <v>162</v>
      </c>
      <c r="AE1596" t="s">
        <v>1276</v>
      </c>
      <c r="AF1596" t="s">
        <v>1277</v>
      </c>
      <c r="AG1596" t="s">
        <v>1278</v>
      </c>
    </row>
    <row r="1597" spans="1:34" x14ac:dyDescent="0.25">
      <c r="A1597">
        <v>25028</v>
      </c>
      <c r="B1597" t="s">
        <v>246</v>
      </c>
      <c r="C1597" t="s">
        <v>1</v>
      </c>
      <c r="D1597" t="s">
        <v>790</v>
      </c>
      <c r="E1597" t="s">
        <v>1115</v>
      </c>
      <c r="F1597" t="s">
        <v>117</v>
      </c>
      <c r="G1597" t="s">
        <v>110</v>
      </c>
      <c r="H1597" s="2">
        <v>5000</v>
      </c>
      <c r="I1597" s="2">
        <v>5000</v>
      </c>
      <c r="J1597" s="2">
        <v>5264.6</v>
      </c>
      <c r="K1597">
        <v>0</v>
      </c>
      <c r="L1597">
        <v>0</v>
      </c>
      <c r="M1597">
        <v>0</v>
      </c>
      <c r="N1597" s="2">
        <v>5264.6</v>
      </c>
      <c r="P1597" s="1">
        <v>45435</v>
      </c>
      <c r="Q1597" s="1">
        <v>45423</v>
      </c>
      <c r="R1597" s="1">
        <v>46006</v>
      </c>
      <c r="S1597" s="1">
        <v>46006</v>
      </c>
      <c r="W1597" t="s">
        <v>155</v>
      </c>
      <c r="X1597" t="s">
        <v>191</v>
      </c>
      <c r="Z1597" t="s">
        <v>160</v>
      </c>
      <c r="AA1597">
        <v>2</v>
      </c>
      <c r="AB1597" t="s">
        <v>1037</v>
      </c>
      <c r="AC1597" t="s">
        <v>155</v>
      </c>
      <c r="AD1597" t="s">
        <v>162</v>
      </c>
      <c r="AE1597" t="s">
        <v>1276</v>
      </c>
      <c r="AF1597" t="s">
        <v>1277</v>
      </c>
      <c r="AG1597" t="s">
        <v>1278</v>
      </c>
    </row>
    <row r="1598" spans="1:34" x14ac:dyDescent="0.25">
      <c r="A1598">
        <v>16257</v>
      </c>
      <c r="B1598" t="s">
        <v>246</v>
      </c>
      <c r="C1598" t="s">
        <v>1</v>
      </c>
      <c r="D1598" t="s">
        <v>199</v>
      </c>
      <c r="E1598" t="s">
        <v>292</v>
      </c>
      <c r="F1598" t="s">
        <v>117</v>
      </c>
      <c r="G1598" t="s">
        <v>224</v>
      </c>
      <c r="H1598" s="2">
        <v>3000</v>
      </c>
      <c r="I1598" s="2">
        <v>3000</v>
      </c>
      <c r="J1598" s="2">
        <v>3264.9</v>
      </c>
      <c r="K1598">
        <v>0</v>
      </c>
      <c r="L1598">
        <v>0</v>
      </c>
      <c r="M1598">
        <v>0</v>
      </c>
      <c r="N1598" s="2">
        <v>3264.9</v>
      </c>
      <c r="P1598" s="1">
        <v>45077</v>
      </c>
      <c r="Q1598" s="1">
        <v>45062</v>
      </c>
      <c r="R1598" s="1">
        <v>46006</v>
      </c>
      <c r="S1598" s="1">
        <v>46006</v>
      </c>
      <c r="W1598" t="s">
        <v>155</v>
      </c>
      <c r="X1598" t="s">
        <v>191</v>
      </c>
      <c r="Z1598" t="s">
        <v>160</v>
      </c>
      <c r="AA1598">
        <v>2</v>
      </c>
      <c r="AB1598" t="s">
        <v>161</v>
      </c>
      <c r="AC1598" t="s">
        <v>155</v>
      </c>
      <c r="AD1598" t="s">
        <v>162</v>
      </c>
      <c r="AE1598" t="s">
        <v>1276</v>
      </c>
      <c r="AF1598" t="s">
        <v>1277</v>
      </c>
      <c r="AG1598" t="s">
        <v>1278</v>
      </c>
    </row>
    <row r="1599" spans="1:34" x14ac:dyDescent="0.25">
      <c r="A1599">
        <v>18121</v>
      </c>
      <c r="B1599" t="s">
        <v>246</v>
      </c>
      <c r="C1599" t="s">
        <v>1</v>
      </c>
      <c r="D1599" t="s">
        <v>198</v>
      </c>
      <c r="E1599" t="s">
        <v>965</v>
      </c>
      <c r="F1599" t="s">
        <v>117</v>
      </c>
      <c r="G1599" t="s">
        <v>214</v>
      </c>
      <c r="H1599" s="2">
        <v>3000</v>
      </c>
      <c r="I1599" s="2">
        <v>3000</v>
      </c>
      <c r="J1599" s="2">
        <v>3214.84</v>
      </c>
      <c r="K1599">
        <v>0</v>
      </c>
      <c r="L1599">
        <v>0</v>
      </c>
      <c r="M1599">
        <v>0</v>
      </c>
      <c r="N1599" s="2">
        <v>3214.84</v>
      </c>
      <c r="P1599" s="1">
        <v>45190</v>
      </c>
      <c r="Q1599" s="1">
        <v>45172</v>
      </c>
      <c r="R1599" s="1">
        <v>46011</v>
      </c>
      <c r="S1599" s="1">
        <v>46011</v>
      </c>
      <c r="W1599" t="s">
        <v>155</v>
      </c>
      <c r="X1599" t="s">
        <v>191</v>
      </c>
      <c r="Z1599" t="s">
        <v>160</v>
      </c>
      <c r="AA1599">
        <v>2</v>
      </c>
      <c r="AB1599" t="s">
        <v>161</v>
      </c>
      <c r="AC1599" t="s">
        <v>155</v>
      </c>
      <c r="AD1599" t="s">
        <v>162</v>
      </c>
      <c r="AE1599" t="s">
        <v>1276</v>
      </c>
      <c r="AF1599" t="s">
        <v>1277</v>
      </c>
      <c r="AG1599" t="s">
        <v>1278</v>
      </c>
    </row>
    <row r="1600" spans="1:34" x14ac:dyDescent="0.25">
      <c r="A1600">
        <v>23226</v>
      </c>
      <c r="B1600" t="s">
        <v>246</v>
      </c>
      <c r="C1600" t="s">
        <v>1</v>
      </c>
      <c r="D1600" t="s">
        <v>833</v>
      </c>
      <c r="E1600" t="s">
        <v>928</v>
      </c>
      <c r="F1600" t="s">
        <v>117</v>
      </c>
      <c r="G1600" t="s">
        <v>110</v>
      </c>
      <c r="H1600" s="2">
        <v>4000</v>
      </c>
      <c r="I1600" s="2">
        <v>4000</v>
      </c>
      <c r="J1600" s="2">
        <v>4240.42</v>
      </c>
      <c r="K1600">
        <v>0</v>
      </c>
      <c r="L1600">
        <v>0</v>
      </c>
      <c r="M1600">
        <v>0</v>
      </c>
      <c r="N1600" s="2">
        <v>4240.42</v>
      </c>
      <c r="P1600" s="1">
        <v>45345</v>
      </c>
      <c r="Q1600" s="1">
        <v>45337</v>
      </c>
      <c r="R1600" s="1">
        <v>46011</v>
      </c>
      <c r="S1600" s="1">
        <v>46011</v>
      </c>
      <c r="W1600" t="s">
        <v>155</v>
      </c>
      <c r="X1600" t="s">
        <v>191</v>
      </c>
      <c r="Z1600" t="s">
        <v>160</v>
      </c>
      <c r="AA1600">
        <v>2</v>
      </c>
      <c r="AB1600" t="s">
        <v>161</v>
      </c>
      <c r="AC1600" t="s">
        <v>155</v>
      </c>
      <c r="AD1600" t="s">
        <v>162</v>
      </c>
      <c r="AE1600" t="s">
        <v>1276</v>
      </c>
      <c r="AF1600" t="s">
        <v>1277</v>
      </c>
      <c r="AG1600" t="s">
        <v>1278</v>
      </c>
    </row>
    <row r="1601" spans="1:33" x14ac:dyDescent="0.25">
      <c r="A1601">
        <v>19469</v>
      </c>
      <c r="B1601" t="s">
        <v>246</v>
      </c>
      <c r="C1601" t="s">
        <v>252</v>
      </c>
      <c r="D1601" t="s">
        <v>262</v>
      </c>
      <c r="E1601" t="s">
        <v>613</v>
      </c>
      <c r="F1601" t="s">
        <v>117</v>
      </c>
      <c r="G1601" t="s">
        <v>109</v>
      </c>
      <c r="H1601" s="2">
        <v>1000</v>
      </c>
      <c r="I1601" s="2">
        <v>1000</v>
      </c>
      <c r="J1601" s="2">
        <v>1069.8399999999999</v>
      </c>
      <c r="K1601">
        <v>0</v>
      </c>
      <c r="L1601">
        <v>0</v>
      </c>
      <c r="M1601">
        <v>0</v>
      </c>
      <c r="N1601" s="2">
        <v>1069.8399999999999</v>
      </c>
      <c r="P1601" s="1">
        <v>45218</v>
      </c>
      <c r="Q1601" s="1">
        <v>45211</v>
      </c>
      <c r="R1601" s="1">
        <v>46011</v>
      </c>
      <c r="S1601" s="1">
        <v>46011</v>
      </c>
      <c r="W1601" t="s">
        <v>155</v>
      </c>
      <c r="X1601" t="s">
        <v>191</v>
      </c>
      <c r="Z1601" t="s">
        <v>160</v>
      </c>
      <c r="AA1601">
        <v>2</v>
      </c>
      <c r="AB1601" t="s">
        <v>161</v>
      </c>
      <c r="AC1601" t="s">
        <v>155</v>
      </c>
      <c r="AD1601" t="s">
        <v>162</v>
      </c>
      <c r="AE1601" t="s">
        <v>1276</v>
      </c>
      <c r="AF1601" t="s">
        <v>1277</v>
      </c>
      <c r="AG1601" t="s">
        <v>1278</v>
      </c>
    </row>
    <row r="1602" spans="1:33" x14ac:dyDescent="0.25">
      <c r="A1602">
        <v>19540</v>
      </c>
      <c r="B1602" t="s">
        <v>246</v>
      </c>
      <c r="C1602" t="s">
        <v>252</v>
      </c>
      <c r="D1602" t="s">
        <v>272</v>
      </c>
      <c r="E1602" t="s">
        <v>668</v>
      </c>
      <c r="F1602" t="s">
        <v>117</v>
      </c>
      <c r="G1602" t="s">
        <v>215</v>
      </c>
      <c r="H1602" s="2">
        <v>3000</v>
      </c>
      <c r="I1602" s="2">
        <v>3000</v>
      </c>
      <c r="J1602" s="2">
        <v>3209.51</v>
      </c>
      <c r="K1602">
        <v>0</v>
      </c>
      <c r="L1602">
        <v>0</v>
      </c>
      <c r="M1602">
        <v>0</v>
      </c>
      <c r="N1602" s="2">
        <v>3209.51</v>
      </c>
      <c r="P1602" s="1">
        <v>45229</v>
      </c>
      <c r="Q1602" s="1">
        <v>45220</v>
      </c>
      <c r="R1602" s="1">
        <v>46011</v>
      </c>
      <c r="S1602" s="1">
        <v>46011</v>
      </c>
      <c r="W1602" t="s">
        <v>155</v>
      </c>
      <c r="X1602" t="s">
        <v>191</v>
      </c>
      <c r="Z1602" t="s">
        <v>160</v>
      </c>
      <c r="AA1602">
        <v>2</v>
      </c>
      <c r="AB1602" t="s">
        <v>161</v>
      </c>
      <c r="AC1602" t="s">
        <v>155</v>
      </c>
      <c r="AD1602" t="s">
        <v>162</v>
      </c>
      <c r="AE1602" t="s">
        <v>1276</v>
      </c>
      <c r="AF1602" t="s">
        <v>1277</v>
      </c>
      <c r="AG1602" t="s">
        <v>1278</v>
      </c>
    </row>
    <row r="1603" spans="1:33" x14ac:dyDescent="0.25">
      <c r="A1603">
        <v>23640</v>
      </c>
      <c r="B1603" t="s">
        <v>246</v>
      </c>
      <c r="C1603" t="s">
        <v>252</v>
      </c>
      <c r="D1603" t="s">
        <v>724</v>
      </c>
      <c r="E1603" t="s">
        <v>953</v>
      </c>
      <c r="F1603" t="s">
        <v>117</v>
      </c>
      <c r="G1603" t="s">
        <v>108</v>
      </c>
      <c r="H1603" s="2">
        <v>9340</v>
      </c>
      <c r="I1603" s="2">
        <v>9340</v>
      </c>
      <c r="J1603" s="2">
        <v>9874.7199999999993</v>
      </c>
      <c r="K1603">
        <v>0</v>
      </c>
      <c r="L1603">
        <v>0</v>
      </c>
      <c r="M1603">
        <v>0</v>
      </c>
      <c r="N1603" s="2">
        <v>9874.7199999999993</v>
      </c>
      <c r="P1603" s="1">
        <v>45371</v>
      </c>
      <c r="Q1603" s="1">
        <v>45355</v>
      </c>
      <c r="R1603" s="1">
        <v>46011</v>
      </c>
      <c r="S1603" s="1">
        <v>46011</v>
      </c>
      <c r="W1603" t="s">
        <v>155</v>
      </c>
      <c r="X1603" t="s">
        <v>191</v>
      </c>
      <c r="Z1603" t="s">
        <v>160</v>
      </c>
      <c r="AA1603">
        <v>2</v>
      </c>
      <c r="AB1603" t="s">
        <v>161</v>
      </c>
      <c r="AC1603" t="s">
        <v>155</v>
      </c>
      <c r="AD1603" t="s">
        <v>162</v>
      </c>
      <c r="AE1603" t="s">
        <v>1276</v>
      </c>
      <c r="AF1603" t="s">
        <v>1277</v>
      </c>
      <c r="AG1603" t="s">
        <v>1278</v>
      </c>
    </row>
    <row r="1604" spans="1:33" x14ac:dyDescent="0.25">
      <c r="A1604">
        <v>25373</v>
      </c>
      <c r="B1604" t="s">
        <v>246</v>
      </c>
      <c r="C1604" t="s">
        <v>252</v>
      </c>
      <c r="D1604" t="s">
        <v>731</v>
      </c>
      <c r="E1604" t="s">
        <v>1152</v>
      </c>
      <c r="F1604" t="s">
        <v>117</v>
      </c>
      <c r="G1604" t="s">
        <v>109</v>
      </c>
      <c r="H1604" s="2">
        <v>800</v>
      </c>
      <c r="I1604" s="2">
        <v>800</v>
      </c>
      <c r="J1604" s="2">
        <v>838.01</v>
      </c>
      <c r="K1604">
        <v>0</v>
      </c>
      <c r="L1604">
        <v>0</v>
      </c>
      <c r="M1604">
        <v>0</v>
      </c>
      <c r="N1604" s="2">
        <v>838.01</v>
      </c>
      <c r="P1604" s="1">
        <v>45474</v>
      </c>
      <c r="Q1604" s="1">
        <v>45460</v>
      </c>
      <c r="R1604" s="1">
        <v>46011</v>
      </c>
      <c r="S1604" s="1">
        <v>46011</v>
      </c>
      <c r="W1604" t="s">
        <v>155</v>
      </c>
      <c r="X1604" t="s">
        <v>191</v>
      </c>
      <c r="Z1604" t="s">
        <v>160</v>
      </c>
      <c r="AA1604">
        <v>2</v>
      </c>
      <c r="AB1604" t="s">
        <v>1037</v>
      </c>
      <c r="AC1604" t="s">
        <v>155</v>
      </c>
      <c r="AD1604" t="s">
        <v>162</v>
      </c>
      <c r="AE1604" t="s">
        <v>1276</v>
      </c>
      <c r="AF1604" t="s">
        <v>1277</v>
      </c>
      <c r="AG1604" t="s">
        <v>1278</v>
      </c>
    </row>
    <row r="1605" spans="1:33" x14ac:dyDescent="0.25">
      <c r="A1605">
        <v>28936</v>
      </c>
      <c r="B1605" t="s">
        <v>246</v>
      </c>
      <c r="C1605" t="s">
        <v>1</v>
      </c>
      <c r="D1605" t="s">
        <v>803</v>
      </c>
      <c r="E1605" t="s">
        <v>1261</v>
      </c>
      <c r="F1605" t="s">
        <v>117</v>
      </c>
      <c r="G1605" t="s">
        <v>100</v>
      </c>
      <c r="H1605" s="2">
        <v>4000</v>
      </c>
      <c r="I1605" s="2">
        <v>4000</v>
      </c>
      <c r="J1605" s="2">
        <v>4095.16</v>
      </c>
      <c r="K1605">
        <v>0</v>
      </c>
      <c r="L1605">
        <v>0</v>
      </c>
      <c r="M1605">
        <v>0</v>
      </c>
      <c r="N1605" s="2">
        <v>4095.16</v>
      </c>
      <c r="P1605" s="1">
        <v>45555</v>
      </c>
      <c r="Q1605" s="1">
        <v>45554</v>
      </c>
      <c r="R1605" s="1">
        <v>46011</v>
      </c>
      <c r="S1605" s="1">
        <v>46011</v>
      </c>
      <c r="W1605" t="s">
        <v>155</v>
      </c>
      <c r="X1605" t="s">
        <v>191</v>
      </c>
      <c r="Z1605" t="s">
        <v>160</v>
      </c>
      <c r="AA1605">
        <v>2</v>
      </c>
      <c r="AB1605" t="s">
        <v>1037</v>
      </c>
      <c r="AC1605" t="s">
        <v>155</v>
      </c>
      <c r="AD1605" t="s">
        <v>162</v>
      </c>
      <c r="AE1605" t="s">
        <v>1276</v>
      </c>
      <c r="AF1605" t="s">
        <v>1277</v>
      </c>
      <c r="AG1605" t="s">
        <v>1278</v>
      </c>
    </row>
    <row r="1606" spans="1:33" x14ac:dyDescent="0.25">
      <c r="A1606">
        <v>25434</v>
      </c>
      <c r="B1606" t="s">
        <v>246</v>
      </c>
      <c r="C1606" t="s">
        <v>252</v>
      </c>
      <c r="D1606" t="s">
        <v>735</v>
      </c>
      <c r="E1606" t="s">
        <v>1151</v>
      </c>
      <c r="F1606" t="s">
        <v>117</v>
      </c>
      <c r="G1606" t="s">
        <v>109</v>
      </c>
      <c r="H1606" s="2">
        <v>800</v>
      </c>
      <c r="I1606" s="2">
        <v>800</v>
      </c>
      <c r="J1606" s="2">
        <v>838.01</v>
      </c>
      <c r="K1606">
        <v>0</v>
      </c>
      <c r="L1606">
        <v>0</v>
      </c>
      <c r="M1606">
        <v>0</v>
      </c>
      <c r="N1606" s="2">
        <v>838.01</v>
      </c>
      <c r="P1606" s="1">
        <v>45476</v>
      </c>
      <c r="Q1606" s="1">
        <v>45468</v>
      </c>
      <c r="R1606" s="1">
        <v>46011</v>
      </c>
      <c r="S1606" s="1">
        <v>46011</v>
      </c>
      <c r="W1606" t="s">
        <v>155</v>
      </c>
      <c r="X1606" t="s">
        <v>191</v>
      </c>
      <c r="Z1606" t="s">
        <v>160</v>
      </c>
      <c r="AA1606">
        <v>2</v>
      </c>
      <c r="AB1606" t="s">
        <v>1037</v>
      </c>
      <c r="AC1606" t="s">
        <v>155</v>
      </c>
      <c r="AD1606" t="s">
        <v>162</v>
      </c>
      <c r="AE1606" t="s">
        <v>1276</v>
      </c>
      <c r="AF1606" t="s">
        <v>1277</v>
      </c>
      <c r="AG1606" t="s">
        <v>1278</v>
      </c>
    </row>
    <row r="1607" spans="1:33" x14ac:dyDescent="0.25">
      <c r="A1607">
        <v>25474</v>
      </c>
      <c r="B1607" t="s">
        <v>246</v>
      </c>
      <c r="C1607" t="s">
        <v>1</v>
      </c>
      <c r="D1607" t="s">
        <v>839</v>
      </c>
      <c r="E1607" t="s">
        <v>1148</v>
      </c>
      <c r="F1607" t="s">
        <v>117</v>
      </c>
      <c r="G1607" t="s">
        <v>106</v>
      </c>
      <c r="H1607" s="2">
        <v>6600</v>
      </c>
      <c r="I1607" s="2">
        <v>6600</v>
      </c>
      <c r="J1607" s="2">
        <v>6913.62</v>
      </c>
      <c r="K1607">
        <v>0</v>
      </c>
      <c r="L1607">
        <v>0</v>
      </c>
      <c r="M1607">
        <v>0</v>
      </c>
      <c r="N1607" s="2">
        <v>6913.62</v>
      </c>
      <c r="P1607" s="1">
        <v>45476</v>
      </c>
      <c r="Q1607" s="1">
        <v>45469</v>
      </c>
      <c r="R1607" s="1">
        <v>46011</v>
      </c>
      <c r="S1607" s="1">
        <v>46011</v>
      </c>
      <c r="W1607" t="s">
        <v>155</v>
      </c>
      <c r="X1607" t="s">
        <v>191</v>
      </c>
      <c r="Z1607" t="s">
        <v>160</v>
      </c>
      <c r="AA1607">
        <v>2</v>
      </c>
      <c r="AB1607" t="s">
        <v>1037</v>
      </c>
      <c r="AC1607" t="s">
        <v>155</v>
      </c>
      <c r="AD1607" t="s">
        <v>162</v>
      </c>
      <c r="AE1607" t="s">
        <v>1276</v>
      </c>
      <c r="AF1607" t="s">
        <v>1277</v>
      </c>
      <c r="AG1607" t="s">
        <v>1278</v>
      </c>
    </row>
    <row r="1608" spans="1:33" x14ac:dyDescent="0.25">
      <c r="A1608">
        <v>29578</v>
      </c>
      <c r="B1608" t="s">
        <v>246</v>
      </c>
      <c r="C1608" t="s">
        <v>1</v>
      </c>
      <c r="D1608" t="s">
        <v>801</v>
      </c>
      <c r="E1608" t="s">
        <v>1280</v>
      </c>
      <c r="F1608" t="s">
        <v>117</v>
      </c>
      <c r="G1608" t="s">
        <v>102</v>
      </c>
      <c r="H1608" s="2">
        <v>400</v>
      </c>
      <c r="I1608" s="2">
        <v>400</v>
      </c>
      <c r="J1608" s="2">
        <v>406.68</v>
      </c>
      <c r="K1608">
        <v>0</v>
      </c>
      <c r="L1608">
        <v>0</v>
      </c>
      <c r="M1608">
        <v>0</v>
      </c>
      <c r="N1608" s="2">
        <v>406.68</v>
      </c>
      <c r="P1608" s="1">
        <v>45595</v>
      </c>
      <c r="Q1608" s="1">
        <v>45587</v>
      </c>
      <c r="R1608" s="1">
        <v>46016</v>
      </c>
      <c r="S1608" s="1">
        <v>46016</v>
      </c>
      <c r="W1608" t="s">
        <v>155</v>
      </c>
      <c r="X1608" t="s">
        <v>191</v>
      </c>
      <c r="Z1608" t="s">
        <v>160</v>
      </c>
      <c r="AA1608">
        <v>2</v>
      </c>
      <c r="AB1608" t="s">
        <v>1037</v>
      </c>
      <c r="AC1608" t="s">
        <v>155</v>
      </c>
      <c r="AD1608" t="s">
        <v>162</v>
      </c>
      <c r="AE1608" t="s">
        <v>1276</v>
      </c>
      <c r="AF1608" t="s">
        <v>1277</v>
      </c>
      <c r="AG1608" t="s">
        <v>1278</v>
      </c>
    </row>
    <row r="1609" spans="1:33" x14ac:dyDescent="0.25">
      <c r="A1609">
        <v>24582</v>
      </c>
      <c r="B1609" t="s">
        <v>246</v>
      </c>
      <c r="C1609" t="s">
        <v>252</v>
      </c>
      <c r="D1609" t="s">
        <v>730</v>
      </c>
      <c r="E1609" t="s">
        <v>1035</v>
      </c>
      <c r="F1609" t="s">
        <v>117</v>
      </c>
      <c r="G1609" t="s">
        <v>108</v>
      </c>
      <c r="H1609" s="2">
        <v>2500</v>
      </c>
      <c r="I1609" s="2">
        <v>2500</v>
      </c>
      <c r="J1609" s="2">
        <v>2639.66</v>
      </c>
      <c r="K1609">
        <v>0</v>
      </c>
      <c r="L1609">
        <v>0</v>
      </c>
      <c r="M1609">
        <v>0</v>
      </c>
      <c r="N1609" s="2">
        <v>2639.66</v>
      </c>
      <c r="P1609" s="1">
        <v>45406</v>
      </c>
      <c r="Q1609" s="1">
        <v>45401</v>
      </c>
      <c r="R1609" s="1">
        <v>46016</v>
      </c>
      <c r="S1609" s="1">
        <v>46016</v>
      </c>
      <c r="W1609" t="s">
        <v>155</v>
      </c>
      <c r="X1609" t="s">
        <v>191</v>
      </c>
      <c r="Z1609" t="s">
        <v>160</v>
      </c>
      <c r="AA1609">
        <v>2</v>
      </c>
      <c r="AB1609" t="s">
        <v>1037</v>
      </c>
      <c r="AC1609" t="s">
        <v>155</v>
      </c>
      <c r="AD1609" t="s">
        <v>162</v>
      </c>
      <c r="AE1609" t="s">
        <v>1276</v>
      </c>
      <c r="AF1609" t="s">
        <v>1277</v>
      </c>
      <c r="AG1609" t="s">
        <v>1278</v>
      </c>
    </row>
    <row r="1610" spans="1:33" x14ac:dyDescent="0.25">
      <c r="A1610">
        <v>30340</v>
      </c>
      <c r="B1610" t="s">
        <v>246</v>
      </c>
      <c r="C1610" t="s">
        <v>1</v>
      </c>
      <c r="D1610" t="s">
        <v>827</v>
      </c>
      <c r="E1610" t="s">
        <v>1341</v>
      </c>
      <c r="F1610" t="s">
        <v>117</v>
      </c>
      <c r="G1610" t="s">
        <v>99</v>
      </c>
      <c r="H1610">
        <v>1160</v>
      </c>
      <c r="I1610">
        <v>1160</v>
      </c>
      <c r="J1610">
        <v>1172.53</v>
      </c>
      <c r="K1610">
        <v>0</v>
      </c>
      <c r="L1610">
        <v>0</v>
      </c>
      <c r="M1610">
        <v>0</v>
      </c>
      <c r="N1610">
        <v>1172.53</v>
      </c>
      <c r="P1610" s="1">
        <v>45628</v>
      </c>
      <c r="Q1610" s="1">
        <v>45617</v>
      </c>
      <c r="R1610" s="1">
        <v>46016</v>
      </c>
      <c r="S1610" s="1">
        <v>46016</v>
      </c>
      <c r="W1610" t="s">
        <v>155</v>
      </c>
      <c r="X1610" t="s">
        <v>191</v>
      </c>
      <c r="Z1610" t="s">
        <v>160</v>
      </c>
      <c r="AA1610">
        <v>2</v>
      </c>
      <c r="AB1610" t="s">
        <v>1037</v>
      </c>
      <c r="AC1610" t="s">
        <v>155</v>
      </c>
      <c r="AD1610" t="s">
        <v>162</v>
      </c>
      <c r="AE1610" t="s">
        <v>1276</v>
      </c>
      <c r="AF1610" t="s">
        <v>1277</v>
      </c>
      <c r="AG1610" t="s">
        <v>1278</v>
      </c>
    </row>
    <row r="1611" spans="1:33" x14ac:dyDescent="0.25">
      <c r="A1611">
        <v>30324</v>
      </c>
      <c r="B1611" t="s">
        <v>246</v>
      </c>
      <c r="C1611" t="s">
        <v>1</v>
      </c>
      <c r="D1611" t="s">
        <v>827</v>
      </c>
      <c r="E1611" t="s">
        <v>1341</v>
      </c>
      <c r="F1611" t="s">
        <v>117</v>
      </c>
      <c r="G1611" t="s">
        <v>92</v>
      </c>
      <c r="H1611" s="2">
        <v>150000</v>
      </c>
      <c r="I1611" s="2">
        <v>150000</v>
      </c>
      <c r="J1611" s="2">
        <v>151619.99</v>
      </c>
      <c r="K1611">
        <v>0</v>
      </c>
      <c r="L1611">
        <v>0</v>
      </c>
      <c r="M1611">
        <v>0</v>
      </c>
      <c r="N1611" s="2">
        <v>151619.99</v>
      </c>
      <c r="P1611" s="1">
        <v>45628</v>
      </c>
      <c r="Q1611" s="1">
        <v>45617</v>
      </c>
      <c r="R1611" s="1">
        <v>46016</v>
      </c>
      <c r="S1611" s="1">
        <v>46016</v>
      </c>
      <c r="W1611" t="s">
        <v>155</v>
      </c>
      <c r="X1611" t="s">
        <v>191</v>
      </c>
      <c r="Z1611" t="s">
        <v>160</v>
      </c>
      <c r="AA1611">
        <v>2</v>
      </c>
      <c r="AB1611" t="s">
        <v>1037</v>
      </c>
      <c r="AC1611" t="s">
        <v>155</v>
      </c>
      <c r="AD1611" t="s">
        <v>162</v>
      </c>
      <c r="AE1611" t="s">
        <v>1276</v>
      </c>
      <c r="AF1611" t="s">
        <v>1277</v>
      </c>
      <c r="AG1611" t="s">
        <v>1278</v>
      </c>
    </row>
    <row r="1612" spans="1:33" x14ac:dyDescent="0.25">
      <c r="A1612">
        <v>19260</v>
      </c>
      <c r="B1612" t="s">
        <v>246</v>
      </c>
      <c r="C1612" t="s">
        <v>1</v>
      </c>
      <c r="D1612" t="s">
        <v>285</v>
      </c>
      <c r="E1612" t="s">
        <v>615</v>
      </c>
      <c r="F1612" t="s">
        <v>117</v>
      </c>
      <c r="G1612" t="s">
        <v>214</v>
      </c>
      <c r="H1612" s="2">
        <v>4900</v>
      </c>
      <c r="I1612" s="2">
        <v>4900</v>
      </c>
      <c r="J1612" s="2">
        <v>5250.9</v>
      </c>
      <c r="K1612">
        <v>0</v>
      </c>
      <c r="L1612">
        <v>0</v>
      </c>
      <c r="M1612">
        <v>0</v>
      </c>
      <c r="N1612" s="2">
        <v>5250.9</v>
      </c>
      <c r="P1612" s="1">
        <v>45197</v>
      </c>
      <c r="Q1612" s="1">
        <v>45188</v>
      </c>
      <c r="R1612" s="1">
        <v>46016</v>
      </c>
      <c r="S1612" s="1">
        <v>46016</v>
      </c>
      <c r="W1612" t="s">
        <v>155</v>
      </c>
      <c r="X1612" t="s">
        <v>191</v>
      </c>
      <c r="Z1612" t="s">
        <v>160</v>
      </c>
      <c r="AA1612">
        <v>2</v>
      </c>
      <c r="AB1612" t="s">
        <v>161</v>
      </c>
      <c r="AC1612" t="s">
        <v>155</v>
      </c>
      <c r="AD1612" t="s">
        <v>162</v>
      </c>
      <c r="AE1612" t="s">
        <v>1276</v>
      </c>
      <c r="AF1612" t="s">
        <v>1277</v>
      </c>
      <c r="AG1612" t="s">
        <v>1278</v>
      </c>
    </row>
    <row r="1613" spans="1:33" x14ac:dyDescent="0.25">
      <c r="A1613">
        <v>21852</v>
      </c>
      <c r="B1613" t="s">
        <v>246</v>
      </c>
      <c r="C1613" t="s">
        <v>1</v>
      </c>
      <c r="D1613" t="s">
        <v>296</v>
      </c>
      <c r="E1613" t="s">
        <v>690</v>
      </c>
      <c r="F1613" t="s">
        <v>117</v>
      </c>
      <c r="G1613" t="s">
        <v>105</v>
      </c>
      <c r="H1613" s="2">
        <v>5500</v>
      </c>
      <c r="I1613" s="2">
        <v>5500</v>
      </c>
      <c r="J1613" s="2">
        <v>5864.03</v>
      </c>
      <c r="K1613">
        <v>0</v>
      </c>
      <c r="L1613">
        <v>0</v>
      </c>
      <c r="M1613">
        <v>0</v>
      </c>
      <c r="N1613" s="2">
        <v>5864.03</v>
      </c>
      <c r="P1613" s="1">
        <v>45259</v>
      </c>
      <c r="Q1613" s="1">
        <v>45240</v>
      </c>
      <c r="R1613" s="1">
        <v>46016</v>
      </c>
      <c r="S1613" s="1">
        <v>46016</v>
      </c>
      <c r="W1613" t="s">
        <v>155</v>
      </c>
      <c r="X1613" t="s">
        <v>191</v>
      </c>
      <c r="Z1613" t="s">
        <v>160</v>
      </c>
      <c r="AA1613">
        <v>2</v>
      </c>
      <c r="AB1613" t="s">
        <v>161</v>
      </c>
      <c r="AC1613" t="s">
        <v>155</v>
      </c>
      <c r="AD1613" t="s">
        <v>162</v>
      </c>
      <c r="AE1613" t="s">
        <v>1276</v>
      </c>
      <c r="AF1613" t="s">
        <v>1277</v>
      </c>
      <c r="AG1613" t="s">
        <v>1278</v>
      </c>
    </row>
    <row r="1614" spans="1:33" x14ac:dyDescent="0.25">
      <c r="A1614">
        <v>22810</v>
      </c>
      <c r="B1614" t="s">
        <v>246</v>
      </c>
      <c r="C1614" t="s">
        <v>1</v>
      </c>
      <c r="D1614" t="s">
        <v>826</v>
      </c>
      <c r="E1614" t="s">
        <v>881</v>
      </c>
      <c r="F1614" t="s">
        <v>117</v>
      </c>
      <c r="G1614" t="s">
        <v>111</v>
      </c>
      <c r="H1614" s="2">
        <v>7000</v>
      </c>
      <c r="I1614" s="2">
        <v>7000</v>
      </c>
      <c r="J1614" s="2">
        <v>7443.48</v>
      </c>
      <c r="K1614">
        <v>0</v>
      </c>
      <c r="L1614">
        <v>0</v>
      </c>
      <c r="M1614">
        <v>0</v>
      </c>
      <c r="N1614" s="2">
        <v>7443.48</v>
      </c>
      <c r="P1614" s="1">
        <v>45323</v>
      </c>
      <c r="Q1614" s="1">
        <v>45314</v>
      </c>
      <c r="R1614" s="1">
        <v>46016</v>
      </c>
      <c r="S1614" s="1">
        <v>46016</v>
      </c>
      <c r="W1614" t="s">
        <v>155</v>
      </c>
      <c r="X1614" t="s">
        <v>191</v>
      </c>
      <c r="Z1614" t="s">
        <v>160</v>
      </c>
      <c r="AA1614">
        <v>2</v>
      </c>
      <c r="AB1614" t="s">
        <v>161</v>
      </c>
      <c r="AC1614" t="s">
        <v>155</v>
      </c>
      <c r="AD1614" t="s">
        <v>162</v>
      </c>
      <c r="AE1614" t="s">
        <v>1276</v>
      </c>
      <c r="AF1614" t="s">
        <v>1277</v>
      </c>
      <c r="AG1614" t="s">
        <v>1278</v>
      </c>
    </row>
    <row r="1615" spans="1:33" x14ac:dyDescent="0.25">
      <c r="A1615">
        <v>27521</v>
      </c>
      <c r="B1615" t="s">
        <v>246</v>
      </c>
      <c r="C1615" t="s">
        <v>1</v>
      </c>
      <c r="D1615" t="s">
        <v>789</v>
      </c>
      <c r="E1615" t="s">
        <v>1210</v>
      </c>
      <c r="F1615" t="s">
        <v>117</v>
      </c>
      <c r="G1615" t="s">
        <v>102</v>
      </c>
      <c r="H1615" s="2">
        <v>7840</v>
      </c>
      <c r="I1615" s="2">
        <v>7840</v>
      </c>
      <c r="J1615" s="2">
        <v>8084.54</v>
      </c>
      <c r="K1615">
        <v>0</v>
      </c>
      <c r="L1615">
        <v>0</v>
      </c>
      <c r="M1615">
        <v>0</v>
      </c>
      <c r="N1615" s="2">
        <v>8084.54</v>
      </c>
      <c r="P1615" s="1">
        <v>45541</v>
      </c>
      <c r="Q1615" s="1">
        <v>45533</v>
      </c>
      <c r="R1615" s="1">
        <v>46019</v>
      </c>
      <c r="S1615" s="1">
        <v>46019</v>
      </c>
      <c r="W1615" t="s">
        <v>155</v>
      </c>
      <c r="X1615" t="s">
        <v>191</v>
      </c>
      <c r="Z1615" t="s">
        <v>160</v>
      </c>
      <c r="AA1615">
        <v>2</v>
      </c>
      <c r="AB1615" t="s">
        <v>1037</v>
      </c>
      <c r="AC1615" t="s">
        <v>155</v>
      </c>
      <c r="AD1615" t="s">
        <v>162</v>
      </c>
      <c r="AE1615" t="s">
        <v>1276</v>
      </c>
      <c r="AF1615" t="s">
        <v>1277</v>
      </c>
      <c r="AG1615" t="s">
        <v>1278</v>
      </c>
    </row>
    <row r="1616" spans="1:33" x14ac:dyDescent="0.25">
      <c r="A1616">
        <v>26168</v>
      </c>
      <c r="B1616" t="s">
        <v>246</v>
      </c>
      <c r="C1616" t="s">
        <v>1</v>
      </c>
      <c r="D1616" t="s">
        <v>755</v>
      </c>
      <c r="E1616" t="s">
        <v>1211</v>
      </c>
      <c r="F1616" t="s">
        <v>117</v>
      </c>
      <c r="G1616" t="s">
        <v>104</v>
      </c>
      <c r="H1616" s="2">
        <v>9000</v>
      </c>
      <c r="I1616" s="2">
        <v>9000</v>
      </c>
      <c r="J1616" s="2">
        <v>9280.7199999999993</v>
      </c>
      <c r="K1616">
        <v>0</v>
      </c>
      <c r="L1616">
        <v>0</v>
      </c>
      <c r="M1616">
        <v>0</v>
      </c>
      <c r="N1616" s="2">
        <v>9280.7199999999993</v>
      </c>
      <c r="P1616" s="1">
        <v>45537</v>
      </c>
      <c r="Q1616" s="1">
        <v>45531</v>
      </c>
      <c r="R1616" s="1">
        <v>46021</v>
      </c>
      <c r="S1616" s="1">
        <v>46021</v>
      </c>
      <c r="W1616" t="s">
        <v>155</v>
      </c>
      <c r="X1616" t="s">
        <v>191</v>
      </c>
      <c r="Z1616" t="s">
        <v>160</v>
      </c>
      <c r="AA1616">
        <v>2</v>
      </c>
      <c r="AB1616" t="s">
        <v>1037</v>
      </c>
      <c r="AC1616" t="s">
        <v>155</v>
      </c>
      <c r="AD1616" t="s">
        <v>162</v>
      </c>
      <c r="AE1616" t="s">
        <v>1276</v>
      </c>
      <c r="AF1616" t="s">
        <v>1277</v>
      </c>
      <c r="AG1616" t="s">
        <v>1278</v>
      </c>
    </row>
    <row r="1617" spans="1:34" x14ac:dyDescent="0.25">
      <c r="A1617">
        <v>27744</v>
      </c>
      <c r="B1617" t="s">
        <v>246</v>
      </c>
      <c r="C1617" t="s">
        <v>1</v>
      </c>
      <c r="D1617" t="s">
        <v>814</v>
      </c>
      <c r="E1617" t="s">
        <v>1208</v>
      </c>
      <c r="F1617" t="s">
        <v>117</v>
      </c>
      <c r="G1617" t="s">
        <v>107</v>
      </c>
      <c r="H1617" s="2">
        <v>5000</v>
      </c>
      <c r="I1617" s="2">
        <v>5000</v>
      </c>
      <c r="J1617" s="2">
        <v>5155.96</v>
      </c>
      <c r="K1617">
        <v>0</v>
      </c>
      <c r="L1617">
        <v>0</v>
      </c>
      <c r="M1617">
        <v>0</v>
      </c>
      <c r="N1617" s="2">
        <v>5155.96</v>
      </c>
      <c r="P1617" s="1">
        <v>45541</v>
      </c>
      <c r="Q1617" s="1">
        <v>45535</v>
      </c>
      <c r="R1617" s="1">
        <v>46021</v>
      </c>
      <c r="S1617" s="1">
        <v>46021</v>
      </c>
      <c r="W1617" t="s">
        <v>155</v>
      </c>
      <c r="X1617" t="s">
        <v>191</v>
      </c>
      <c r="Z1617" t="s">
        <v>160</v>
      </c>
      <c r="AA1617">
        <v>2</v>
      </c>
      <c r="AB1617" t="s">
        <v>1037</v>
      </c>
      <c r="AC1617" t="s">
        <v>155</v>
      </c>
      <c r="AD1617" t="s">
        <v>162</v>
      </c>
      <c r="AE1617" t="s">
        <v>1276</v>
      </c>
      <c r="AF1617" t="s">
        <v>1277</v>
      </c>
      <c r="AG1617" t="s">
        <v>1278</v>
      </c>
    </row>
    <row r="1618" spans="1:34" x14ac:dyDescent="0.25">
      <c r="A1618">
        <v>25991</v>
      </c>
      <c r="B1618" t="s">
        <v>246</v>
      </c>
      <c r="C1618" t="s">
        <v>1</v>
      </c>
      <c r="D1618" t="s">
        <v>715</v>
      </c>
      <c r="E1618" t="s">
        <v>1206</v>
      </c>
      <c r="F1618" t="s">
        <v>117</v>
      </c>
      <c r="G1618" t="s">
        <v>104</v>
      </c>
      <c r="H1618" s="2">
        <v>7000</v>
      </c>
      <c r="I1618" s="2">
        <v>7000</v>
      </c>
      <c r="J1618" s="2">
        <v>7218.34</v>
      </c>
      <c r="K1618">
        <v>0</v>
      </c>
      <c r="L1618">
        <v>0</v>
      </c>
      <c r="M1618">
        <v>0</v>
      </c>
      <c r="N1618" s="2">
        <v>7218.34</v>
      </c>
      <c r="P1618" s="1">
        <v>45537</v>
      </c>
      <c r="Q1618" s="1">
        <v>45522</v>
      </c>
      <c r="R1618" s="1">
        <v>46021</v>
      </c>
      <c r="S1618" s="1">
        <v>46021</v>
      </c>
      <c r="W1618" t="s">
        <v>155</v>
      </c>
      <c r="X1618" t="s">
        <v>191</v>
      </c>
      <c r="Z1618" t="s">
        <v>160</v>
      </c>
      <c r="AA1618">
        <v>2</v>
      </c>
      <c r="AB1618" t="s">
        <v>1037</v>
      </c>
      <c r="AC1618" t="s">
        <v>155</v>
      </c>
      <c r="AD1618" t="s">
        <v>162</v>
      </c>
      <c r="AE1618" t="s">
        <v>1276</v>
      </c>
      <c r="AF1618" t="s">
        <v>1277</v>
      </c>
      <c r="AG1618" t="s">
        <v>1278</v>
      </c>
    </row>
    <row r="1619" spans="1:34" x14ac:dyDescent="0.25">
      <c r="A1619">
        <v>25797</v>
      </c>
      <c r="B1619" t="s">
        <v>246</v>
      </c>
      <c r="C1619" t="s">
        <v>1</v>
      </c>
      <c r="D1619" t="s">
        <v>753</v>
      </c>
      <c r="E1619" t="s">
        <v>1201</v>
      </c>
      <c r="F1619" t="s">
        <v>117</v>
      </c>
      <c r="G1619" t="s">
        <v>105</v>
      </c>
      <c r="H1619" s="2">
        <v>3000</v>
      </c>
      <c r="I1619" s="2">
        <v>3000</v>
      </c>
      <c r="J1619" s="2">
        <v>3115.69</v>
      </c>
      <c r="K1619">
        <v>0</v>
      </c>
      <c r="L1619">
        <v>0</v>
      </c>
      <c r="M1619">
        <v>0</v>
      </c>
      <c r="N1619" s="2">
        <v>3115.69</v>
      </c>
      <c r="P1619" s="1">
        <v>45510</v>
      </c>
      <c r="Q1619" s="1">
        <v>45504</v>
      </c>
      <c r="R1619" s="1">
        <v>46021</v>
      </c>
      <c r="S1619" s="1">
        <v>46021</v>
      </c>
      <c r="W1619" t="s">
        <v>155</v>
      </c>
      <c r="X1619" t="s">
        <v>191</v>
      </c>
      <c r="Z1619" t="s">
        <v>160</v>
      </c>
      <c r="AA1619">
        <v>2</v>
      </c>
      <c r="AB1619" t="s">
        <v>1037</v>
      </c>
      <c r="AC1619" t="s">
        <v>155</v>
      </c>
      <c r="AD1619" t="s">
        <v>162</v>
      </c>
      <c r="AE1619" t="s">
        <v>1276</v>
      </c>
      <c r="AF1619" t="s">
        <v>1277</v>
      </c>
      <c r="AG1619" t="s">
        <v>1278</v>
      </c>
    </row>
    <row r="1620" spans="1:34" x14ac:dyDescent="0.25">
      <c r="A1620">
        <v>24687</v>
      </c>
      <c r="B1620" t="s">
        <v>246</v>
      </c>
      <c r="C1620" t="s">
        <v>1</v>
      </c>
      <c r="D1620" t="s">
        <v>804</v>
      </c>
      <c r="E1620" t="s">
        <v>1030</v>
      </c>
      <c r="F1620" t="s">
        <v>117</v>
      </c>
      <c r="G1620" t="s">
        <v>111</v>
      </c>
      <c r="H1620" s="2">
        <v>1000</v>
      </c>
      <c r="I1620" s="2">
        <v>1000</v>
      </c>
      <c r="J1620" s="2">
        <v>1055.8599999999999</v>
      </c>
      <c r="K1620">
        <v>0</v>
      </c>
      <c r="L1620">
        <v>0</v>
      </c>
      <c r="M1620">
        <v>0</v>
      </c>
      <c r="N1620" s="2">
        <v>1055.8599999999999</v>
      </c>
      <c r="P1620" s="1">
        <v>45408</v>
      </c>
      <c r="Q1620" s="1">
        <v>45404</v>
      </c>
      <c r="R1620" s="1">
        <v>46021</v>
      </c>
      <c r="S1620" s="1">
        <v>46021</v>
      </c>
      <c r="W1620" t="s">
        <v>155</v>
      </c>
      <c r="X1620" t="s">
        <v>191</v>
      </c>
      <c r="Z1620" t="s">
        <v>160</v>
      </c>
      <c r="AA1620">
        <v>2</v>
      </c>
      <c r="AB1620" t="s">
        <v>1037</v>
      </c>
      <c r="AC1620" t="s">
        <v>155</v>
      </c>
      <c r="AD1620" t="s">
        <v>162</v>
      </c>
      <c r="AE1620" t="s">
        <v>1276</v>
      </c>
      <c r="AF1620" t="s">
        <v>1277</v>
      </c>
      <c r="AG1620" t="s">
        <v>1278</v>
      </c>
    </row>
    <row r="1621" spans="1:34" x14ac:dyDescent="0.25">
      <c r="A1621">
        <v>24663</v>
      </c>
      <c r="B1621" t="s">
        <v>246</v>
      </c>
      <c r="C1621" t="s">
        <v>1</v>
      </c>
      <c r="D1621" t="s">
        <v>830</v>
      </c>
      <c r="E1621" t="s">
        <v>1029</v>
      </c>
      <c r="F1621" t="s">
        <v>117</v>
      </c>
      <c r="G1621" t="s">
        <v>111</v>
      </c>
      <c r="H1621" s="2">
        <v>1000</v>
      </c>
      <c r="I1621" s="2">
        <v>1000</v>
      </c>
      <c r="J1621" s="2">
        <v>1055.8599999999999</v>
      </c>
      <c r="K1621">
        <v>0</v>
      </c>
      <c r="L1621">
        <v>0</v>
      </c>
      <c r="M1621">
        <v>0</v>
      </c>
      <c r="N1621" s="2">
        <v>1055.8599999999999</v>
      </c>
      <c r="P1621" s="1">
        <v>45412</v>
      </c>
      <c r="Q1621" s="1">
        <v>45404</v>
      </c>
      <c r="R1621" s="1">
        <v>46021</v>
      </c>
      <c r="S1621" s="1">
        <v>46021</v>
      </c>
      <c r="W1621" t="s">
        <v>155</v>
      </c>
      <c r="X1621" t="s">
        <v>191</v>
      </c>
      <c r="Z1621" t="s">
        <v>160</v>
      </c>
      <c r="AA1621">
        <v>2</v>
      </c>
      <c r="AB1621" t="s">
        <v>1037</v>
      </c>
      <c r="AC1621" t="s">
        <v>155</v>
      </c>
      <c r="AD1621" t="s">
        <v>162</v>
      </c>
      <c r="AE1621" t="s">
        <v>1276</v>
      </c>
      <c r="AF1621" t="s">
        <v>1277</v>
      </c>
      <c r="AG1621" t="s">
        <v>1278</v>
      </c>
    </row>
    <row r="1622" spans="1:34" x14ac:dyDescent="0.25">
      <c r="A1622">
        <v>24742</v>
      </c>
      <c r="B1622" t="s">
        <v>246</v>
      </c>
      <c r="C1622" t="s">
        <v>1</v>
      </c>
      <c r="D1622" t="s">
        <v>795</v>
      </c>
      <c r="E1622" t="s">
        <v>1034</v>
      </c>
      <c r="F1622" t="s">
        <v>117</v>
      </c>
      <c r="G1622" t="s">
        <v>111</v>
      </c>
      <c r="H1622" s="2">
        <v>6000</v>
      </c>
      <c r="I1622" s="2">
        <v>6000</v>
      </c>
      <c r="J1622" s="2">
        <v>6335.17</v>
      </c>
      <c r="K1622">
        <v>0</v>
      </c>
      <c r="L1622">
        <v>0</v>
      </c>
      <c r="M1622">
        <v>0</v>
      </c>
      <c r="N1622" s="2">
        <v>6335.17</v>
      </c>
      <c r="P1622" s="1">
        <v>45412</v>
      </c>
      <c r="Q1622" s="1">
        <v>45407</v>
      </c>
      <c r="R1622" s="1">
        <v>46021</v>
      </c>
      <c r="S1622" s="1">
        <v>46021</v>
      </c>
      <c r="W1622" t="s">
        <v>155</v>
      </c>
      <c r="X1622" t="s">
        <v>191</v>
      </c>
      <c r="Z1622" t="s">
        <v>160</v>
      </c>
      <c r="AA1622">
        <v>2</v>
      </c>
      <c r="AB1622" t="s">
        <v>1037</v>
      </c>
      <c r="AC1622" t="s">
        <v>155</v>
      </c>
      <c r="AD1622" t="s">
        <v>162</v>
      </c>
      <c r="AE1622" t="s">
        <v>1276</v>
      </c>
      <c r="AF1622" t="s">
        <v>1277</v>
      </c>
      <c r="AG1622" t="s">
        <v>1278</v>
      </c>
    </row>
    <row r="1623" spans="1:34" x14ac:dyDescent="0.25">
      <c r="A1623">
        <v>24891</v>
      </c>
      <c r="B1623" t="s">
        <v>246</v>
      </c>
      <c r="C1623" t="s">
        <v>1</v>
      </c>
      <c r="D1623" t="s">
        <v>802</v>
      </c>
      <c r="E1623" t="s">
        <v>1032</v>
      </c>
      <c r="F1623" t="s">
        <v>117</v>
      </c>
      <c r="G1623" t="s">
        <v>108</v>
      </c>
      <c r="H1623" s="2">
        <v>6000</v>
      </c>
      <c r="I1623" s="2">
        <v>6000</v>
      </c>
      <c r="J1623" s="2">
        <v>6335.17</v>
      </c>
      <c r="K1623">
        <v>0</v>
      </c>
      <c r="L1623">
        <v>0</v>
      </c>
      <c r="M1623">
        <v>0</v>
      </c>
      <c r="N1623" s="2">
        <v>6335.17</v>
      </c>
      <c r="P1623" s="1">
        <v>45421</v>
      </c>
      <c r="Q1623" s="1">
        <v>45410</v>
      </c>
      <c r="R1623" s="1">
        <v>46021</v>
      </c>
      <c r="S1623" s="1">
        <v>46021</v>
      </c>
      <c r="W1623" t="s">
        <v>155</v>
      </c>
      <c r="X1623" t="s">
        <v>191</v>
      </c>
      <c r="Z1623" t="s">
        <v>160</v>
      </c>
      <c r="AA1623">
        <v>2</v>
      </c>
      <c r="AB1623" t="s">
        <v>1037</v>
      </c>
      <c r="AC1623" t="s">
        <v>155</v>
      </c>
      <c r="AD1623" t="s">
        <v>162</v>
      </c>
      <c r="AE1623" t="s">
        <v>1276</v>
      </c>
      <c r="AF1623" t="s">
        <v>1277</v>
      </c>
      <c r="AG1623" t="s">
        <v>1278</v>
      </c>
    </row>
    <row r="1624" spans="1:34" x14ac:dyDescent="0.25">
      <c r="A1624">
        <v>25009</v>
      </c>
      <c r="B1624" t="s">
        <v>246</v>
      </c>
      <c r="C1624" t="s">
        <v>1</v>
      </c>
      <c r="D1624" t="s">
        <v>790</v>
      </c>
      <c r="E1624" t="s">
        <v>1115</v>
      </c>
      <c r="F1624" t="s">
        <v>117</v>
      </c>
      <c r="G1624" t="s">
        <v>209</v>
      </c>
      <c r="H1624" s="2">
        <v>10000</v>
      </c>
      <c r="I1624" s="2">
        <v>10000</v>
      </c>
      <c r="J1624" s="2">
        <v>10529.2</v>
      </c>
      <c r="K1624">
        <v>0</v>
      </c>
      <c r="L1624">
        <v>0</v>
      </c>
      <c r="M1624">
        <v>0</v>
      </c>
      <c r="N1624" s="2">
        <v>10529.2</v>
      </c>
      <c r="O1624">
        <v>0</v>
      </c>
      <c r="P1624" s="1">
        <v>45435</v>
      </c>
      <c r="Q1624" s="1">
        <v>45423</v>
      </c>
      <c r="R1624" s="1">
        <v>46021</v>
      </c>
      <c r="S1624" s="1">
        <v>46021</v>
      </c>
      <c r="W1624" t="s">
        <v>155</v>
      </c>
      <c r="X1624" t="s">
        <v>191</v>
      </c>
      <c r="Z1624" t="s">
        <v>160</v>
      </c>
      <c r="AA1624">
        <v>2</v>
      </c>
      <c r="AB1624" t="s">
        <v>1037</v>
      </c>
      <c r="AC1624" t="s">
        <v>155</v>
      </c>
      <c r="AD1624" t="s">
        <v>162</v>
      </c>
      <c r="AE1624" t="s">
        <v>1276</v>
      </c>
      <c r="AF1624" t="s">
        <v>1277</v>
      </c>
      <c r="AG1624" t="s">
        <v>1278</v>
      </c>
      <c r="AH1624" t="s">
        <v>191</v>
      </c>
    </row>
    <row r="1625" spans="1:34" x14ac:dyDescent="0.25">
      <c r="A1625">
        <v>25160</v>
      </c>
      <c r="B1625" t="s">
        <v>246</v>
      </c>
      <c r="C1625" t="s">
        <v>1</v>
      </c>
      <c r="D1625" t="s">
        <v>783</v>
      </c>
      <c r="E1625" t="s">
        <v>1112</v>
      </c>
      <c r="F1625" t="s">
        <v>117</v>
      </c>
      <c r="G1625" t="s">
        <v>107</v>
      </c>
      <c r="H1625" s="2">
        <v>5000</v>
      </c>
      <c r="I1625" s="2">
        <v>5000</v>
      </c>
      <c r="J1625" s="2">
        <v>5264.6</v>
      </c>
      <c r="K1625">
        <v>0</v>
      </c>
      <c r="L1625">
        <v>0</v>
      </c>
      <c r="M1625">
        <v>0</v>
      </c>
      <c r="N1625" s="2">
        <v>5264.6</v>
      </c>
      <c r="P1625" s="1">
        <v>45453</v>
      </c>
      <c r="Q1625" s="1">
        <v>45442</v>
      </c>
      <c r="R1625" s="1">
        <v>46021</v>
      </c>
      <c r="S1625" s="1">
        <v>46021</v>
      </c>
      <c r="W1625" t="s">
        <v>155</v>
      </c>
      <c r="X1625" t="s">
        <v>191</v>
      </c>
      <c r="Z1625" t="s">
        <v>160</v>
      </c>
      <c r="AA1625">
        <v>2</v>
      </c>
      <c r="AB1625" t="s">
        <v>1037</v>
      </c>
      <c r="AC1625" t="s">
        <v>155</v>
      </c>
      <c r="AD1625" t="s">
        <v>162</v>
      </c>
      <c r="AE1625" t="s">
        <v>1276</v>
      </c>
      <c r="AF1625" t="s">
        <v>1277</v>
      </c>
      <c r="AG1625" t="s">
        <v>1278</v>
      </c>
    </row>
    <row r="1626" spans="1:34" x14ac:dyDescent="0.25">
      <c r="A1626">
        <v>29681</v>
      </c>
      <c r="B1626" t="s">
        <v>246</v>
      </c>
      <c r="C1626" t="s">
        <v>1</v>
      </c>
      <c r="D1626" t="s">
        <v>832</v>
      </c>
      <c r="E1626" t="s">
        <v>1116</v>
      </c>
      <c r="F1626" t="s">
        <v>117</v>
      </c>
      <c r="G1626" t="s">
        <v>110</v>
      </c>
      <c r="H1626" s="2">
        <v>1000</v>
      </c>
      <c r="I1626" s="2">
        <v>1000</v>
      </c>
      <c r="J1626" s="2">
        <v>1052.92</v>
      </c>
      <c r="K1626">
        <v>0</v>
      </c>
      <c r="L1626">
        <v>0</v>
      </c>
      <c r="M1626">
        <v>0</v>
      </c>
      <c r="N1626" s="2">
        <v>1052.92</v>
      </c>
      <c r="P1626" s="1">
        <v>45595</v>
      </c>
      <c r="Q1626" s="1">
        <v>45436</v>
      </c>
      <c r="R1626" s="1">
        <v>46021</v>
      </c>
      <c r="S1626" s="1">
        <v>46021</v>
      </c>
      <c r="W1626" t="s">
        <v>155</v>
      </c>
      <c r="X1626" t="s">
        <v>191</v>
      </c>
      <c r="Z1626" t="s">
        <v>160</v>
      </c>
      <c r="AA1626">
        <v>2</v>
      </c>
      <c r="AB1626" t="s">
        <v>1037</v>
      </c>
      <c r="AC1626" t="s">
        <v>155</v>
      </c>
      <c r="AD1626" t="s">
        <v>162</v>
      </c>
      <c r="AE1626" t="s">
        <v>1276</v>
      </c>
      <c r="AF1626" t="s">
        <v>1277</v>
      </c>
      <c r="AG1626" t="s">
        <v>1278</v>
      </c>
    </row>
    <row r="1627" spans="1:34" x14ac:dyDescent="0.25">
      <c r="A1627">
        <v>30315</v>
      </c>
      <c r="B1627" t="s">
        <v>246</v>
      </c>
      <c r="C1627" t="s">
        <v>1</v>
      </c>
      <c r="D1627" t="s">
        <v>782</v>
      </c>
      <c r="E1627" t="s">
        <v>1330</v>
      </c>
      <c r="F1627" t="s">
        <v>117</v>
      </c>
      <c r="G1627" t="s">
        <v>104</v>
      </c>
      <c r="H1627" s="2">
        <v>2000</v>
      </c>
      <c r="I1627" s="2">
        <v>2000</v>
      </c>
      <c r="J1627" s="2">
        <v>2021.6</v>
      </c>
      <c r="K1627">
        <v>0</v>
      </c>
      <c r="L1627">
        <v>0</v>
      </c>
      <c r="M1627">
        <v>0</v>
      </c>
      <c r="N1627" s="2">
        <v>2021.6</v>
      </c>
      <c r="P1627" s="1">
        <v>45628</v>
      </c>
      <c r="Q1627" s="1">
        <v>45621</v>
      </c>
      <c r="R1627" s="1">
        <v>46021</v>
      </c>
      <c r="S1627" s="1">
        <v>46021</v>
      </c>
      <c r="W1627" t="s">
        <v>155</v>
      </c>
      <c r="X1627" t="s">
        <v>191</v>
      </c>
      <c r="Z1627" t="s">
        <v>160</v>
      </c>
      <c r="AA1627">
        <v>2</v>
      </c>
      <c r="AB1627" t="s">
        <v>1037</v>
      </c>
      <c r="AC1627" t="s">
        <v>155</v>
      </c>
      <c r="AD1627" t="s">
        <v>162</v>
      </c>
      <c r="AE1627" t="s">
        <v>1276</v>
      </c>
      <c r="AF1627" t="s">
        <v>1277</v>
      </c>
      <c r="AG1627" t="s">
        <v>1278</v>
      </c>
    </row>
    <row r="1628" spans="1:34" x14ac:dyDescent="0.25">
      <c r="A1628">
        <v>19389</v>
      </c>
      <c r="B1628" t="s">
        <v>246</v>
      </c>
      <c r="C1628" t="s">
        <v>252</v>
      </c>
      <c r="D1628" t="s">
        <v>279</v>
      </c>
      <c r="E1628" t="s">
        <v>614</v>
      </c>
      <c r="F1628" t="s">
        <v>117</v>
      </c>
      <c r="G1628" t="s">
        <v>217</v>
      </c>
      <c r="H1628" s="2">
        <v>1080</v>
      </c>
      <c r="I1628" s="2">
        <v>1080</v>
      </c>
      <c r="J1628" s="2">
        <v>1157.3399999999999</v>
      </c>
      <c r="K1628">
        <v>0</v>
      </c>
      <c r="L1628">
        <v>0</v>
      </c>
      <c r="M1628">
        <v>0</v>
      </c>
      <c r="N1628" s="2">
        <v>1157.3399999999999</v>
      </c>
      <c r="P1628" s="1">
        <v>45205</v>
      </c>
      <c r="Q1628" s="1">
        <v>45197</v>
      </c>
      <c r="R1628" s="1">
        <v>46021</v>
      </c>
      <c r="S1628" s="1">
        <v>46021</v>
      </c>
      <c r="W1628" t="s">
        <v>155</v>
      </c>
      <c r="X1628" t="s">
        <v>191</v>
      </c>
      <c r="Z1628" t="s">
        <v>160</v>
      </c>
      <c r="AA1628">
        <v>2</v>
      </c>
      <c r="AB1628" t="s">
        <v>161</v>
      </c>
      <c r="AC1628" t="s">
        <v>155</v>
      </c>
      <c r="AD1628" t="s">
        <v>162</v>
      </c>
      <c r="AE1628" t="s">
        <v>1276</v>
      </c>
      <c r="AF1628" t="s">
        <v>1277</v>
      </c>
      <c r="AG1628" t="s">
        <v>1278</v>
      </c>
    </row>
    <row r="1629" spans="1:34" x14ac:dyDescent="0.25">
      <c r="A1629">
        <v>23834</v>
      </c>
      <c r="B1629" t="s">
        <v>246</v>
      </c>
      <c r="C1629" t="s">
        <v>1</v>
      </c>
      <c r="D1629" t="s">
        <v>824</v>
      </c>
      <c r="E1629" t="s">
        <v>955</v>
      </c>
      <c r="F1629" t="s">
        <v>117</v>
      </c>
      <c r="G1629" t="s">
        <v>94</v>
      </c>
      <c r="H1629" s="2">
        <v>5000</v>
      </c>
      <c r="I1629" s="2">
        <v>5000</v>
      </c>
      <c r="J1629" s="2">
        <v>5286.25</v>
      </c>
      <c r="K1629">
        <v>0</v>
      </c>
      <c r="L1629">
        <v>0</v>
      </c>
      <c r="M1629">
        <v>0</v>
      </c>
      <c r="N1629" s="2">
        <v>5286.25</v>
      </c>
      <c r="P1629" s="1">
        <v>45377</v>
      </c>
      <c r="Q1629" s="1">
        <v>45371</v>
      </c>
      <c r="R1629" s="1">
        <v>46021</v>
      </c>
      <c r="S1629" s="1">
        <v>46021</v>
      </c>
      <c r="W1629" t="s">
        <v>155</v>
      </c>
      <c r="X1629" t="s">
        <v>191</v>
      </c>
      <c r="Z1629" t="s">
        <v>160</v>
      </c>
      <c r="AA1629">
        <v>2</v>
      </c>
      <c r="AB1629" t="s">
        <v>161</v>
      </c>
      <c r="AC1629" t="s">
        <v>155</v>
      </c>
      <c r="AD1629" t="s">
        <v>162</v>
      </c>
      <c r="AE1629" t="s">
        <v>1276</v>
      </c>
      <c r="AF1629" t="s">
        <v>1277</v>
      </c>
      <c r="AG1629" t="s">
        <v>1278</v>
      </c>
    </row>
    <row r="1630" spans="1:34" x14ac:dyDescent="0.25">
      <c r="A1630">
        <v>23262</v>
      </c>
      <c r="B1630" t="s">
        <v>246</v>
      </c>
      <c r="C1630" t="s">
        <v>252</v>
      </c>
      <c r="D1630" t="s">
        <v>742</v>
      </c>
      <c r="E1630" t="s">
        <v>926</v>
      </c>
      <c r="F1630" t="s">
        <v>117</v>
      </c>
      <c r="G1630" t="s">
        <v>110</v>
      </c>
      <c r="H1630" s="2">
        <v>2300</v>
      </c>
      <c r="I1630" s="2">
        <v>2300</v>
      </c>
      <c r="J1630" s="2">
        <v>2438.2399999999998</v>
      </c>
      <c r="K1630">
        <v>0</v>
      </c>
      <c r="L1630">
        <v>0</v>
      </c>
      <c r="M1630">
        <v>0</v>
      </c>
      <c r="N1630" s="2">
        <v>2438.2399999999998</v>
      </c>
      <c r="P1630" s="1">
        <v>45345</v>
      </c>
      <c r="Q1630" s="1">
        <v>45331</v>
      </c>
      <c r="R1630" s="1">
        <v>46021</v>
      </c>
      <c r="S1630" s="1">
        <v>46021</v>
      </c>
      <c r="W1630" t="s">
        <v>155</v>
      </c>
      <c r="X1630" t="s">
        <v>191</v>
      </c>
      <c r="Z1630" t="s">
        <v>160</v>
      </c>
      <c r="AA1630">
        <v>2</v>
      </c>
      <c r="AB1630" t="s">
        <v>161</v>
      </c>
      <c r="AC1630" t="s">
        <v>155</v>
      </c>
      <c r="AD1630" t="s">
        <v>162</v>
      </c>
      <c r="AE1630" t="s">
        <v>1276</v>
      </c>
      <c r="AF1630" t="s">
        <v>1277</v>
      </c>
      <c r="AG1630" t="s">
        <v>1278</v>
      </c>
    </row>
    <row r="1631" spans="1:34" x14ac:dyDescent="0.25">
      <c r="A1631">
        <v>25519</v>
      </c>
      <c r="B1631" t="s">
        <v>246</v>
      </c>
      <c r="C1631" t="s">
        <v>1</v>
      </c>
      <c r="D1631" t="s">
        <v>286</v>
      </c>
      <c r="E1631" t="s">
        <v>616</v>
      </c>
      <c r="F1631" t="s">
        <v>117</v>
      </c>
      <c r="G1631" t="s">
        <v>112</v>
      </c>
      <c r="H1631" s="2">
        <v>5200</v>
      </c>
      <c r="I1631" s="2">
        <v>5200</v>
      </c>
      <c r="J1631" s="2">
        <v>5572.38</v>
      </c>
      <c r="K1631">
        <v>0</v>
      </c>
      <c r="L1631">
        <v>0</v>
      </c>
      <c r="M1631">
        <v>0</v>
      </c>
      <c r="N1631" s="2">
        <v>5572.38</v>
      </c>
      <c r="P1631" s="1">
        <v>45484</v>
      </c>
      <c r="Q1631" s="1">
        <v>45186</v>
      </c>
      <c r="R1631" s="1">
        <v>46021</v>
      </c>
      <c r="S1631" s="1">
        <v>46021</v>
      </c>
      <c r="W1631" t="s">
        <v>155</v>
      </c>
      <c r="X1631" t="s">
        <v>191</v>
      </c>
      <c r="Z1631" t="s">
        <v>160</v>
      </c>
      <c r="AA1631">
        <v>2</v>
      </c>
      <c r="AB1631" t="s">
        <v>161</v>
      </c>
      <c r="AC1631" t="s">
        <v>155</v>
      </c>
      <c r="AD1631" t="s">
        <v>162</v>
      </c>
      <c r="AE1631" t="s">
        <v>1276</v>
      </c>
      <c r="AF1631" t="s">
        <v>1277</v>
      </c>
      <c r="AG1631" t="s">
        <v>1278</v>
      </c>
    </row>
    <row r="1632" spans="1:34" x14ac:dyDescent="0.25">
      <c r="A1632">
        <v>17188</v>
      </c>
      <c r="B1632" t="s">
        <v>246</v>
      </c>
      <c r="C1632" t="s">
        <v>1</v>
      </c>
      <c r="D1632" t="s">
        <v>204</v>
      </c>
      <c r="E1632" t="s">
        <v>411</v>
      </c>
      <c r="F1632" t="s">
        <v>117</v>
      </c>
      <c r="G1632" t="s">
        <v>216</v>
      </c>
      <c r="H1632" s="2">
        <v>4000</v>
      </c>
      <c r="I1632" s="2">
        <v>4000</v>
      </c>
      <c r="J1632" s="2">
        <v>4321.3999999999996</v>
      </c>
      <c r="K1632">
        <v>0</v>
      </c>
      <c r="L1632">
        <v>0</v>
      </c>
      <c r="M1632">
        <v>0</v>
      </c>
      <c r="N1632" s="2">
        <v>4321.3999999999996</v>
      </c>
      <c r="P1632" s="1">
        <v>45140</v>
      </c>
      <c r="Q1632" s="1">
        <v>45129</v>
      </c>
      <c r="R1632" s="1">
        <v>46021</v>
      </c>
      <c r="S1632" s="1">
        <v>46021</v>
      </c>
      <c r="W1632" t="s">
        <v>155</v>
      </c>
      <c r="X1632" t="s">
        <v>191</v>
      </c>
      <c r="Z1632" t="s">
        <v>160</v>
      </c>
      <c r="AA1632">
        <v>2</v>
      </c>
      <c r="AB1632" t="s">
        <v>161</v>
      </c>
      <c r="AC1632" t="s">
        <v>155</v>
      </c>
      <c r="AD1632" t="s">
        <v>162</v>
      </c>
      <c r="AE1632" t="s">
        <v>1276</v>
      </c>
      <c r="AF1632" t="s">
        <v>1277</v>
      </c>
      <c r="AG1632" t="s">
        <v>1278</v>
      </c>
    </row>
    <row r="1633" spans="1:33" x14ac:dyDescent="0.25">
      <c r="A1633">
        <v>16760</v>
      </c>
      <c r="B1633" t="s">
        <v>246</v>
      </c>
      <c r="C1633" t="s">
        <v>1</v>
      </c>
      <c r="D1633" t="s">
        <v>284</v>
      </c>
      <c r="E1633" t="s">
        <v>367</v>
      </c>
      <c r="F1633" t="s">
        <v>117</v>
      </c>
      <c r="G1633" t="s">
        <v>217</v>
      </c>
      <c r="H1633" s="2">
        <v>1000</v>
      </c>
      <c r="I1633" s="2">
        <v>1000</v>
      </c>
      <c r="J1633" s="2">
        <v>1086.74</v>
      </c>
      <c r="K1633">
        <v>0</v>
      </c>
      <c r="L1633">
        <v>0</v>
      </c>
      <c r="M1633">
        <v>0</v>
      </c>
      <c r="N1633" s="2">
        <v>1086.74</v>
      </c>
      <c r="P1633" s="1">
        <v>45110</v>
      </c>
      <c r="Q1633" s="1">
        <v>45094</v>
      </c>
      <c r="R1633" s="1">
        <v>46021</v>
      </c>
      <c r="S1633" s="1">
        <v>46021</v>
      </c>
      <c r="W1633" t="s">
        <v>155</v>
      </c>
      <c r="X1633" t="s">
        <v>191</v>
      </c>
      <c r="Z1633" t="s">
        <v>160</v>
      </c>
      <c r="AA1633">
        <v>2</v>
      </c>
      <c r="AB1633" t="s">
        <v>161</v>
      </c>
      <c r="AC1633" t="s">
        <v>155</v>
      </c>
      <c r="AD1633" t="s">
        <v>162</v>
      </c>
      <c r="AE1633" t="s">
        <v>1276</v>
      </c>
      <c r="AF1633" t="s">
        <v>1277</v>
      </c>
      <c r="AG1633" t="s">
        <v>1278</v>
      </c>
    </row>
    <row r="1634" spans="1:33" x14ac:dyDescent="0.25">
      <c r="A1634">
        <v>16045</v>
      </c>
      <c r="B1634" t="s">
        <v>246</v>
      </c>
      <c r="C1634" t="s">
        <v>1</v>
      </c>
      <c r="D1634" t="s">
        <v>202</v>
      </c>
      <c r="E1634" t="s">
        <v>294</v>
      </c>
      <c r="F1634" t="s">
        <v>117</v>
      </c>
      <c r="G1634" t="s">
        <v>223</v>
      </c>
      <c r="H1634" s="2">
        <v>1500</v>
      </c>
      <c r="I1634" s="2">
        <v>1500</v>
      </c>
      <c r="J1634" s="2">
        <v>1632.45</v>
      </c>
      <c r="K1634">
        <v>0</v>
      </c>
      <c r="L1634">
        <v>0</v>
      </c>
      <c r="M1634">
        <v>0</v>
      </c>
      <c r="N1634" s="2">
        <v>1632.45</v>
      </c>
      <c r="P1634" s="1">
        <v>45057</v>
      </c>
      <c r="Q1634" s="1">
        <v>45052</v>
      </c>
      <c r="R1634" s="1">
        <v>46021</v>
      </c>
      <c r="S1634" s="1">
        <v>46021</v>
      </c>
      <c r="W1634" t="s">
        <v>155</v>
      </c>
      <c r="X1634" t="s">
        <v>191</v>
      </c>
      <c r="Z1634" t="s">
        <v>160</v>
      </c>
      <c r="AA1634">
        <v>2</v>
      </c>
      <c r="AB1634" t="s">
        <v>161</v>
      </c>
      <c r="AC1634" t="s">
        <v>155</v>
      </c>
      <c r="AD1634" t="s">
        <v>162</v>
      </c>
      <c r="AE1634" t="s">
        <v>1276</v>
      </c>
      <c r="AF1634" t="s">
        <v>1277</v>
      </c>
      <c r="AG1634" t="s">
        <v>1278</v>
      </c>
    </row>
    <row r="1635" spans="1:33" x14ac:dyDescent="0.25">
      <c r="A1635">
        <v>30509</v>
      </c>
      <c r="B1635" t="s">
        <v>246</v>
      </c>
      <c r="C1635" t="s">
        <v>1</v>
      </c>
      <c r="D1635" t="s">
        <v>205</v>
      </c>
      <c r="E1635" t="s">
        <v>247</v>
      </c>
      <c r="F1635" t="s">
        <v>117</v>
      </c>
      <c r="G1635" t="s">
        <v>1387</v>
      </c>
      <c r="H1635" s="2">
        <v>2767.11</v>
      </c>
      <c r="I1635" s="2">
        <v>2767.11</v>
      </c>
      <c r="J1635" s="2">
        <v>2778.07</v>
      </c>
      <c r="K1635">
        <v>0</v>
      </c>
      <c r="L1635">
        <v>0</v>
      </c>
      <c r="M1635">
        <v>0</v>
      </c>
      <c r="N1635" s="2">
        <v>2778.07</v>
      </c>
      <c r="O1635">
        <v>0</v>
      </c>
      <c r="P1635" s="1">
        <v>45637</v>
      </c>
      <c r="Q1635" s="1">
        <v>45637</v>
      </c>
      <c r="R1635" s="1">
        <v>46022</v>
      </c>
      <c r="S1635" s="1">
        <v>46022</v>
      </c>
      <c r="W1635" t="s">
        <v>155</v>
      </c>
      <c r="X1635" t="s">
        <v>191</v>
      </c>
      <c r="Z1635" t="s">
        <v>160</v>
      </c>
      <c r="AA1635">
        <v>2</v>
      </c>
      <c r="AB1635" t="s">
        <v>161</v>
      </c>
      <c r="AC1635" t="s">
        <v>155</v>
      </c>
      <c r="AD1635" t="s">
        <v>162</v>
      </c>
      <c r="AE1635" t="s">
        <v>1276</v>
      </c>
      <c r="AF1635" t="s">
        <v>1277</v>
      </c>
      <c r="AG1635" t="s">
        <v>1278</v>
      </c>
    </row>
    <row r="1636" spans="1:33" x14ac:dyDescent="0.25">
      <c r="A1636">
        <v>30526</v>
      </c>
      <c r="B1636" t="s">
        <v>246</v>
      </c>
      <c r="C1636" t="s">
        <v>1</v>
      </c>
      <c r="D1636" t="s">
        <v>249</v>
      </c>
      <c r="E1636" t="s">
        <v>250</v>
      </c>
      <c r="F1636" t="s">
        <v>117</v>
      </c>
      <c r="G1636" t="s">
        <v>1387</v>
      </c>
      <c r="H1636" s="2">
        <v>5391.47</v>
      </c>
      <c r="I1636" s="2">
        <v>5391.47</v>
      </c>
      <c r="J1636" s="2">
        <v>5412.84</v>
      </c>
      <c r="K1636">
        <v>0</v>
      </c>
      <c r="L1636">
        <v>0</v>
      </c>
      <c r="M1636">
        <v>0</v>
      </c>
      <c r="N1636" s="2">
        <v>5412.84</v>
      </c>
      <c r="O1636">
        <v>0</v>
      </c>
      <c r="P1636" s="1">
        <v>45637</v>
      </c>
      <c r="Q1636" s="1">
        <v>45637</v>
      </c>
      <c r="R1636" s="1">
        <v>46022</v>
      </c>
      <c r="S1636" s="1">
        <v>46022</v>
      </c>
      <c r="W1636" t="s">
        <v>155</v>
      </c>
      <c r="X1636" t="s">
        <v>191</v>
      </c>
      <c r="Z1636" t="s">
        <v>160</v>
      </c>
      <c r="AA1636">
        <v>2</v>
      </c>
      <c r="AB1636" t="s">
        <v>161</v>
      </c>
      <c r="AC1636" t="s">
        <v>155</v>
      </c>
      <c r="AD1636" t="s">
        <v>162</v>
      </c>
      <c r="AE1636" t="s">
        <v>1276</v>
      </c>
      <c r="AF1636" t="s">
        <v>1277</v>
      </c>
      <c r="AG1636" t="s">
        <v>1278</v>
      </c>
    </row>
    <row r="1637" spans="1:33" x14ac:dyDescent="0.25">
      <c r="A1637">
        <v>31068</v>
      </c>
      <c r="B1637" t="s">
        <v>246</v>
      </c>
      <c r="C1637" t="s">
        <v>1</v>
      </c>
      <c r="D1637" t="s">
        <v>199</v>
      </c>
      <c r="E1637" t="s">
        <v>292</v>
      </c>
      <c r="F1637" t="s">
        <v>117</v>
      </c>
      <c r="G1637" t="s">
        <v>1387</v>
      </c>
      <c r="H1637" s="2">
        <v>6683.44</v>
      </c>
      <c r="I1637" s="2">
        <v>6683.44</v>
      </c>
      <c r="J1637" s="2">
        <v>6709.94</v>
      </c>
      <c r="K1637">
        <v>0</v>
      </c>
      <c r="L1637">
        <v>0</v>
      </c>
      <c r="M1637">
        <v>0</v>
      </c>
      <c r="N1637" s="2">
        <v>6709.94</v>
      </c>
      <c r="O1637">
        <v>0</v>
      </c>
      <c r="P1637" s="1">
        <v>45646</v>
      </c>
      <c r="Q1637" s="1">
        <v>45644</v>
      </c>
      <c r="R1637" s="1">
        <v>46022</v>
      </c>
      <c r="S1637" s="1">
        <v>46022</v>
      </c>
      <c r="W1637" t="s">
        <v>155</v>
      </c>
      <c r="X1637" t="s">
        <v>191</v>
      </c>
      <c r="Z1637" t="s">
        <v>160</v>
      </c>
      <c r="AA1637">
        <v>2</v>
      </c>
      <c r="AB1637" t="s">
        <v>161</v>
      </c>
      <c r="AC1637" t="s">
        <v>155</v>
      </c>
      <c r="AD1637" t="s">
        <v>162</v>
      </c>
      <c r="AE1637" t="s">
        <v>1276</v>
      </c>
      <c r="AF1637" t="s">
        <v>1277</v>
      </c>
      <c r="AG1637" t="s">
        <v>1278</v>
      </c>
    </row>
    <row r="1638" spans="1:33" x14ac:dyDescent="0.25">
      <c r="A1638">
        <v>30935</v>
      </c>
      <c r="B1638" t="s">
        <v>246</v>
      </c>
      <c r="C1638" t="s">
        <v>1</v>
      </c>
      <c r="D1638" t="s">
        <v>284</v>
      </c>
      <c r="E1638" t="s">
        <v>367</v>
      </c>
      <c r="F1638" t="s">
        <v>117</v>
      </c>
      <c r="G1638" t="s">
        <v>1387</v>
      </c>
      <c r="H1638" s="2">
        <v>4042.26</v>
      </c>
      <c r="I1638" s="2">
        <v>4042.26</v>
      </c>
      <c r="J1638" s="2">
        <v>4058.28</v>
      </c>
      <c r="K1638">
        <v>0</v>
      </c>
      <c r="L1638">
        <v>0</v>
      </c>
      <c r="M1638">
        <v>0</v>
      </c>
      <c r="N1638" s="2">
        <v>4058.28</v>
      </c>
      <c r="O1638">
        <v>0</v>
      </c>
      <c r="P1638" s="1">
        <v>45644</v>
      </c>
      <c r="Q1638" s="1">
        <v>45643</v>
      </c>
      <c r="R1638" s="1">
        <v>46022</v>
      </c>
      <c r="S1638" s="1">
        <v>46022</v>
      </c>
      <c r="W1638" t="s">
        <v>155</v>
      </c>
      <c r="X1638" t="s">
        <v>191</v>
      </c>
      <c r="Z1638" t="s">
        <v>160</v>
      </c>
      <c r="AA1638">
        <v>2</v>
      </c>
      <c r="AB1638" t="s">
        <v>161</v>
      </c>
      <c r="AC1638" t="s">
        <v>155</v>
      </c>
      <c r="AD1638" t="s">
        <v>162</v>
      </c>
      <c r="AE1638" t="s">
        <v>1276</v>
      </c>
      <c r="AF1638" t="s">
        <v>1277</v>
      </c>
      <c r="AG1638" t="s">
        <v>1278</v>
      </c>
    </row>
    <row r="1639" spans="1:33" x14ac:dyDescent="0.25">
      <c r="A1639">
        <v>31050</v>
      </c>
      <c r="B1639" t="s">
        <v>246</v>
      </c>
      <c r="C1639" t="s">
        <v>1</v>
      </c>
      <c r="D1639" t="s">
        <v>204</v>
      </c>
      <c r="E1639" t="s">
        <v>411</v>
      </c>
      <c r="F1639" t="s">
        <v>117</v>
      </c>
      <c r="G1639" t="s">
        <v>1387</v>
      </c>
      <c r="H1639">
        <v>6576.01</v>
      </c>
      <c r="I1639">
        <v>6576.01</v>
      </c>
      <c r="J1639">
        <v>6602.07</v>
      </c>
      <c r="K1639">
        <v>0</v>
      </c>
      <c r="L1639">
        <v>0</v>
      </c>
      <c r="M1639">
        <v>0</v>
      </c>
      <c r="N1639">
        <v>6602.07</v>
      </c>
      <c r="O1639">
        <v>0</v>
      </c>
      <c r="P1639" s="1">
        <v>45646</v>
      </c>
      <c r="Q1639" s="1">
        <v>45632</v>
      </c>
      <c r="R1639" s="1">
        <v>46022</v>
      </c>
      <c r="S1639" s="1">
        <v>46022</v>
      </c>
      <c r="W1639" t="s">
        <v>155</v>
      </c>
      <c r="X1639" t="s">
        <v>191</v>
      </c>
      <c r="Z1639" t="s">
        <v>160</v>
      </c>
      <c r="AA1639">
        <v>2</v>
      </c>
      <c r="AB1639" t="s">
        <v>161</v>
      </c>
      <c r="AC1639" t="s">
        <v>155</v>
      </c>
      <c r="AD1639" t="s">
        <v>162</v>
      </c>
      <c r="AE1639" t="s">
        <v>1276</v>
      </c>
      <c r="AF1639" t="s">
        <v>1277</v>
      </c>
      <c r="AG1639" t="s">
        <v>1278</v>
      </c>
    </row>
    <row r="1640" spans="1:33" x14ac:dyDescent="0.25">
      <c r="A1640">
        <v>30748</v>
      </c>
      <c r="B1640" t="s">
        <v>246</v>
      </c>
      <c r="C1640" t="s">
        <v>1</v>
      </c>
      <c r="D1640" t="s">
        <v>198</v>
      </c>
      <c r="E1640" t="s">
        <v>965</v>
      </c>
      <c r="F1640" t="s">
        <v>117</v>
      </c>
      <c r="G1640" t="s">
        <v>1387</v>
      </c>
      <c r="H1640">
        <v>5386.49</v>
      </c>
      <c r="I1640">
        <v>5386.49</v>
      </c>
      <c r="J1640">
        <v>5407.84</v>
      </c>
      <c r="K1640">
        <v>0</v>
      </c>
      <c r="L1640">
        <v>0</v>
      </c>
      <c r="M1640">
        <v>0</v>
      </c>
      <c r="N1640">
        <v>5407.84</v>
      </c>
      <c r="O1640">
        <v>0</v>
      </c>
      <c r="P1640" s="1">
        <v>45644</v>
      </c>
      <c r="Q1640" s="1">
        <v>45642</v>
      </c>
      <c r="R1640" s="1">
        <v>46022</v>
      </c>
      <c r="S1640" s="1">
        <v>46022</v>
      </c>
      <c r="W1640" t="s">
        <v>155</v>
      </c>
      <c r="X1640" t="s">
        <v>191</v>
      </c>
      <c r="Z1640" t="s">
        <v>160</v>
      </c>
      <c r="AA1640">
        <v>2</v>
      </c>
      <c r="AB1640" t="s">
        <v>161</v>
      </c>
      <c r="AC1640" t="s">
        <v>155</v>
      </c>
      <c r="AD1640" t="s">
        <v>162</v>
      </c>
      <c r="AE1640" t="s">
        <v>1276</v>
      </c>
      <c r="AF1640" t="s">
        <v>1277</v>
      </c>
      <c r="AG1640" t="s">
        <v>1278</v>
      </c>
    </row>
    <row r="1641" spans="1:33" x14ac:dyDescent="0.25">
      <c r="A1641">
        <v>31173</v>
      </c>
      <c r="B1641" t="s">
        <v>246</v>
      </c>
      <c r="C1641" t="s">
        <v>1</v>
      </c>
      <c r="D1641" t="s">
        <v>833</v>
      </c>
      <c r="E1641" t="s">
        <v>928</v>
      </c>
      <c r="F1641" t="s">
        <v>117</v>
      </c>
      <c r="G1641" t="s">
        <v>1387</v>
      </c>
      <c r="H1641">
        <v>6178.77</v>
      </c>
      <c r="I1641">
        <v>6178.78</v>
      </c>
      <c r="J1641">
        <v>6203.27</v>
      </c>
      <c r="K1641">
        <v>0</v>
      </c>
      <c r="L1641">
        <v>0</v>
      </c>
      <c r="M1641">
        <v>0</v>
      </c>
      <c r="N1641">
        <v>6203.27</v>
      </c>
      <c r="O1641">
        <v>0</v>
      </c>
      <c r="P1641" s="1">
        <v>45649</v>
      </c>
      <c r="Q1641" s="1">
        <v>45640</v>
      </c>
      <c r="R1641" s="1">
        <v>46022</v>
      </c>
      <c r="S1641" s="1">
        <v>46022</v>
      </c>
      <c r="W1641" t="s">
        <v>155</v>
      </c>
      <c r="X1641" t="s">
        <v>191</v>
      </c>
      <c r="Z1641" t="s">
        <v>160</v>
      </c>
      <c r="AA1641">
        <v>2</v>
      </c>
      <c r="AB1641" t="s">
        <v>161</v>
      </c>
      <c r="AC1641" t="s">
        <v>155</v>
      </c>
      <c r="AD1641" t="s">
        <v>162</v>
      </c>
      <c r="AE1641" t="s">
        <v>1276</v>
      </c>
      <c r="AF1641" t="s">
        <v>1277</v>
      </c>
      <c r="AG1641" t="s">
        <v>1278</v>
      </c>
    </row>
    <row r="1642" spans="1:33" x14ac:dyDescent="0.25">
      <c r="A1642">
        <v>30963</v>
      </c>
      <c r="B1642" t="s">
        <v>246</v>
      </c>
      <c r="C1642" t="s">
        <v>252</v>
      </c>
      <c r="D1642" t="s">
        <v>724</v>
      </c>
      <c r="E1642" t="s">
        <v>953</v>
      </c>
      <c r="F1642" t="s">
        <v>117</v>
      </c>
      <c r="G1642" t="s">
        <v>1387</v>
      </c>
      <c r="H1642">
        <v>2015.85</v>
      </c>
      <c r="I1642">
        <v>2015.85</v>
      </c>
      <c r="J1642">
        <v>2023.84</v>
      </c>
      <c r="K1642">
        <v>0</v>
      </c>
      <c r="L1642">
        <v>0</v>
      </c>
      <c r="M1642">
        <v>0</v>
      </c>
      <c r="N1642">
        <v>2023.84</v>
      </c>
      <c r="O1642">
        <v>0</v>
      </c>
      <c r="P1642" s="1">
        <v>45645</v>
      </c>
      <c r="Q1642" s="1">
        <v>45642</v>
      </c>
      <c r="R1642" s="1">
        <v>46022</v>
      </c>
      <c r="S1642" s="1">
        <v>46022</v>
      </c>
      <c r="W1642" t="s">
        <v>155</v>
      </c>
      <c r="X1642" t="s">
        <v>191</v>
      </c>
      <c r="Z1642" t="s">
        <v>160</v>
      </c>
      <c r="AA1642">
        <v>2</v>
      </c>
      <c r="AB1642" t="s">
        <v>161</v>
      </c>
      <c r="AC1642" t="s">
        <v>155</v>
      </c>
      <c r="AD1642" t="s">
        <v>162</v>
      </c>
      <c r="AE1642" t="s">
        <v>1276</v>
      </c>
      <c r="AF1642" t="s">
        <v>1277</v>
      </c>
      <c r="AG1642" t="s">
        <v>1278</v>
      </c>
    </row>
    <row r="1643" spans="1:33" x14ac:dyDescent="0.25">
      <c r="A1643">
        <v>31020</v>
      </c>
      <c r="B1643" t="s">
        <v>246</v>
      </c>
      <c r="C1643" t="s">
        <v>1</v>
      </c>
      <c r="D1643" t="s">
        <v>831</v>
      </c>
      <c r="E1643" t="s">
        <v>954</v>
      </c>
      <c r="F1643" t="s">
        <v>117</v>
      </c>
      <c r="G1643" t="s">
        <v>1387</v>
      </c>
      <c r="H1643" s="2">
        <v>9341.39</v>
      </c>
      <c r="I1643" s="2">
        <v>9341.39</v>
      </c>
      <c r="J1643" s="2">
        <v>9378.41</v>
      </c>
      <c r="K1643">
        <v>0</v>
      </c>
      <c r="L1643">
        <v>0</v>
      </c>
      <c r="M1643">
        <v>0</v>
      </c>
      <c r="N1643" s="2">
        <v>9378.41</v>
      </c>
      <c r="O1643">
        <v>0</v>
      </c>
      <c r="P1643" s="1">
        <v>45645</v>
      </c>
      <c r="Q1643" s="1">
        <v>45643</v>
      </c>
      <c r="R1643" s="1">
        <v>46022</v>
      </c>
      <c r="S1643" s="1">
        <v>46022</v>
      </c>
      <c r="W1643" t="s">
        <v>155</v>
      </c>
      <c r="X1643" t="s">
        <v>191</v>
      </c>
      <c r="Z1643" t="s">
        <v>160</v>
      </c>
      <c r="AA1643">
        <v>2</v>
      </c>
      <c r="AB1643" t="s">
        <v>161</v>
      </c>
      <c r="AC1643" t="s">
        <v>155</v>
      </c>
      <c r="AD1643" t="s">
        <v>162</v>
      </c>
      <c r="AE1643" t="s">
        <v>1276</v>
      </c>
      <c r="AF1643" t="s">
        <v>1277</v>
      </c>
      <c r="AG1643" t="s">
        <v>1278</v>
      </c>
    </row>
    <row r="1644" spans="1:33" x14ac:dyDescent="0.25">
      <c r="A1644">
        <v>24189</v>
      </c>
      <c r="B1644" t="s">
        <v>246</v>
      </c>
      <c r="C1644" t="s">
        <v>1</v>
      </c>
      <c r="D1644" t="s">
        <v>775</v>
      </c>
      <c r="E1644" t="s">
        <v>966</v>
      </c>
      <c r="F1644" t="s">
        <v>117</v>
      </c>
      <c r="G1644" t="s">
        <v>89</v>
      </c>
      <c r="H1644" s="2">
        <v>200000</v>
      </c>
      <c r="I1644" s="2">
        <v>200000</v>
      </c>
      <c r="J1644" s="2">
        <v>211450.17</v>
      </c>
      <c r="K1644">
        <v>0</v>
      </c>
      <c r="L1644">
        <v>0</v>
      </c>
      <c r="M1644">
        <v>0</v>
      </c>
      <c r="N1644" s="2">
        <v>211450.17</v>
      </c>
      <c r="P1644" s="1">
        <v>45383</v>
      </c>
      <c r="Q1644" s="1">
        <v>45381</v>
      </c>
      <c r="R1644" s="1">
        <v>46022</v>
      </c>
      <c r="S1644" s="1">
        <v>46022</v>
      </c>
      <c r="W1644" t="s">
        <v>155</v>
      </c>
      <c r="X1644" t="s">
        <v>191</v>
      </c>
      <c r="Z1644" t="s">
        <v>160</v>
      </c>
      <c r="AA1644">
        <v>2</v>
      </c>
      <c r="AB1644" t="s">
        <v>161</v>
      </c>
      <c r="AC1644" t="s">
        <v>155</v>
      </c>
      <c r="AD1644" t="s">
        <v>162</v>
      </c>
      <c r="AE1644" t="s">
        <v>1276</v>
      </c>
      <c r="AF1644" t="s">
        <v>1277</v>
      </c>
      <c r="AG1644" t="s">
        <v>1278</v>
      </c>
    </row>
    <row r="1645" spans="1:33" x14ac:dyDescent="0.25">
      <c r="A1645">
        <v>30724</v>
      </c>
      <c r="B1645" t="s">
        <v>246</v>
      </c>
      <c r="C1645" t="s">
        <v>1</v>
      </c>
      <c r="D1645" t="s">
        <v>818</v>
      </c>
      <c r="E1645" t="s">
        <v>958</v>
      </c>
      <c r="F1645" t="s">
        <v>117</v>
      </c>
      <c r="G1645" t="s">
        <v>1387</v>
      </c>
      <c r="H1645">
        <v>2035.17</v>
      </c>
      <c r="I1645">
        <v>2035.18</v>
      </c>
      <c r="J1645">
        <v>2043.24</v>
      </c>
      <c r="K1645">
        <v>0</v>
      </c>
      <c r="L1645">
        <v>0</v>
      </c>
      <c r="M1645">
        <v>0</v>
      </c>
      <c r="N1645">
        <v>2043.24</v>
      </c>
      <c r="O1645">
        <v>0</v>
      </c>
      <c r="P1645" s="1">
        <v>45644</v>
      </c>
      <c r="Q1645" s="1">
        <v>45644</v>
      </c>
      <c r="R1645" s="1">
        <v>46022</v>
      </c>
      <c r="S1645" s="1">
        <v>46022</v>
      </c>
      <c r="W1645" t="s">
        <v>155</v>
      </c>
      <c r="X1645" t="s">
        <v>191</v>
      </c>
      <c r="Z1645" t="s">
        <v>160</v>
      </c>
      <c r="AA1645">
        <v>2</v>
      </c>
      <c r="AB1645" t="s">
        <v>161</v>
      </c>
      <c r="AC1645" t="s">
        <v>155</v>
      </c>
      <c r="AD1645" t="s">
        <v>162</v>
      </c>
      <c r="AE1645" t="s">
        <v>1276</v>
      </c>
      <c r="AF1645" t="s">
        <v>1277</v>
      </c>
      <c r="AG1645" t="s">
        <v>1278</v>
      </c>
    </row>
    <row r="1646" spans="1:33" x14ac:dyDescent="0.25">
      <c r="A1646">
        <v>24089</v>
      </c>
      <c r="B1646" t="s">
        <v>246</v>
      </c>
      <c r="C1646" t="s">
        <v>1</v>
      </c>
      <c r="D1646" t="s">
        <v>818</v>
      </c>
      <c r="E1646" t="s">
        <v>958</v>
      </c>
      <c r="F1646" t="s">
        <v>117</v>
      </c>
      <c r="G1646" t="s">
        <v>109</v>
      </c>
      <c r="H1646" s="2">
        <v>5000</v>
      </c>
      <c r="I1646" s="2">
        <v>5000</v>
      </c>
      <c r="J1646" s="2">
        <v>5286.25</v>
      </c>
      <c r="K1646">
        <v>0</v>
      </c>
      <c r="L1646">
        <v>0</v>
      </c>
      <c r="M1646">
        <v>0</v>
      </c>
      <c r="N1646" s="2">
        <v>5286.25</v>
      </c>
      <c r="P1646" s="1">
        <v>45385</v>
      </c>
      <c r="Q1646" s="1">
        <v>45373</v>
      </c>
      <c r="R1646" s="1">
        <v>46022</v>
      </c>
      <c r="S1646" s="1">
        <v>46022</v>
      </c>
      <c r="W1646" t="s">
        <v>155</v>
      </c>
      <c r="X1646" t="s">
        <v>191</v>
      </c>
      <c r="Z1646" t="s">
        <v>160</v>
      </c>
      <c r="AA1646">
        <v>2</v>
      </c>
      <c r="AB1646" t="s">
        <v>161</v>
      </c>
      <c r="AC1646" t="s">
        <v>155</v>
      </c>
      <c r="AD1646" t="s">
        <v>162</v>
      </c>
      <c r="AE1646" t="s">
        <v>1276</v>
      </c>
      <c r="AF1646" t="s">
        <v>1277</v>
      </c>
      <c r="AG1646" t="s">
        <v>1278</v>
      </c>
    </row>
    <row r="1647" spans="1:33" x14ac:dyDescent="0.25">
      <c r="A1647">
        <v>24213</v>
      </c>
      <c r="B1647" t="s">
        <v>246</v>
      </c>
      <c r="C1647" t="s">
        <v>1</v>
      </c>
      <c r="D1647" t="s">
        <v>775</v>
      </c>
      <c r="E1647" t="s">
        <v>966</v>
      </c>
      <c r="F1647" t="s">
        <v>117</v>
      </c>
      <c r="G1647" t="s">
        <v>109</v>
      </c>
      <c r="H1647">
        <v>5000</v>
      </c>
      <c r="I1647">
        <v>5000</v>
      </c>
      <c r="J1647">
        <v>5286.25</v>
      </c>
      <c r="K1647">
        <v>0</v>
      </c>
      <c r="L1647">
        <v>0</v>
      </c>
      <c r="M1647">
        <v>0</v>
      </c>
      <c r="N1647">
        <v>5286.25</v>
      </c>
      <c r="P1647" s="1">
        <v>45383</v>
      </c>
      <c r="Q1647" s="1">
        <v>45381</v>
      </c>
      <c r="R1647" s="1">
        <v>46022</v>
      </c>
      <c r="S1647" s="1">
        <v>46022</v>
      </c>
      <c r="W1647" t="s">
        <v>155</v>
      </c>
      <c r="X1647" t="s">
        <v>191</v>
      </c>
      <c r="Z1647" t="s">
        <v>160</v>
      </c>
      <c r="AA1647">
        <v>2</v>
      </c>
      <c r="AB1647" t="s">
        <v>161</v>
      </c>
      <c r="AC1647" t="s">
        <v>155</v>
      </c>
      <c r="AD1647" t="s">
        <v>162</v>
      </c>
      <c r="AE1647" t="s">
        <v>1276</v>
      </c>
      <c r="AF1647" t="s">
        <v>1277</v>
      </c>
      <c r="AG1647" t="s">
        <v>1278</v>
      </c>
    </row>
    <row r="1648" spans="1:33" x14ac:dyDescent="0.25">
      <c r="A1648">
        <v>24451</v>
      </c>
      <c r="B1648" t="s">
        <v>246</v>
      </c>
      <c r="C1648" t="s">
        <v>1</v>
      </c>
      <c r="D1648" t="s">
        <v>811</v>
      </c>
      <c r="E1648" t="s">
        <v>1352</v>
      </c>
      <c r="F1648" t="s">
        <v>117</v>
      </c>
      <c r="G1648" t="s">
        <v>111</v>
      </c>
      <c r="H1648">
        <v>4500</v>
      </c>
      <c r="I1648">
        <v>4500</v>
      </c>
      <c r="J1648">
        <v>4751.38</v>
      </c>
      <c r="K1648">
        <v>0</v>
      </c>
      <c r="L1648">
        <v>0</v>
      </c>
      <c r="M1648">
        <v>0</v>
      </c>
      <c r="N1648">
        <v>4751.38</v>
      </c>
      <c r="P1648" s="1">
        <v>45400</v>
      </c>
      <c r="Q1648" s="1">
        <v>45397</v>
      </c>
      <c r="R1648" s="1">
        <v>46022</v>
      </c>
      <c r="S1648" s="1">
        <v>46022</v>
      </c>
      <c r="W1648" t="s">
        <v>155</v>
      </c>
      <c r="X1648" t="s">
        <v>191</v>
      </c>
      <c r="Z1648" t="s">
        <v>160</v>
      </c>
      <c r="AA1648">
        <v>2</v>
      </c>
      <c r="AB1648" t="s">
        <v>1037</v>
      </c>
      <c r="AC1648" t="s">
        <v>155</v>
      </c>
      <c r="AD1648" t="s">
        <v>162</v>
      </c>
      <c r="AE1648" t="s">
        <v>1276</v>
      </c>
      <c r="AF1648" t="s">
        <v>1277</v>
      </c>
      <c r="AG1648" t="s">
        <v>1278</v>
      </c>
    </row>
    <row r="1649" spans="1:33" x14ac:dyDescent="0.25">
      <c r="A1649">
        <v>30773</v>
      </c>
      <c r="B1649" t="s">
        <v>246</v>
      </c>
      <c r="C1649" t="s">
        <v>1</v>
      </c>
      <c r="D1649" t="s">
        <v>811</v>
      </c>
      <c r="E1649" t="s">
        <v>1352</v>
      </c>
      <c r="F1649" t="s">
        <v>117</v>
      </c>
      <c r="G1649" t="s">
        <v>1387</v>
      </c>
      <c r="H1649">
        <v>8527.7900000000009</v>
      </c>
      <c r="I1649">
        <v>8527.7900000000009</v>
      </c>
      <c r="J1649">
        <v>8561.59</v>
      </c>
      <c r="K1649">
        <v>0</v>
      </c>
      <c r="L1649">
        <v>0</v>
      </c>
      <c r="M1649">
        <v>0</v>
      </c>
      <c r="N1649">
        <v>8561.59</v>
      </c>
      <c r="O1649">
        <v>0</v>
      </c>
      <c r="P1649" s="1">
        <v>45644</v>
      </c>
      <c r="Q1649" s="1">
        <v>45638</v>
      </c>
      <c r="R1649" s="1">
        <v>46022</v>
      </c>
      <c r="S1649" s="1">
        <v>46022</v>
      </c>
      <c r="W1649" t="s">
        <v>155</v>
      </c>
      <c r="X1649" t="s">
        <v>191</v>
      </c>
      <c r="Z1649" t="s">
        <v>160</v>
      </c>
      <c r="AA1649">
        <v>2</v>
      </c>
      <c r="AB1649" t="s">
        <v>1037</v>
      </c>
      <c r="AC1649" t="s">
        <v>155</v>
      </c>
      <c r="AD1649" t="s">
        <v>162</v>
      </c>
      <c r="AE1649" t="s">
        <v>1276</v>
      </c>
      <c r="AF1649" t="s">
        <v>1277</v>
      </c>
      <c r="AG1649" t="s">
        <v>1278</v>
      </c>
    </row>
    <row r="1650" spans="1:33" x14ac:dyDescent="0.25">
      <c r="A1650">
        <v>30996</v>
      </c>
      <c r="B1650" t="s">
        <v>246</v>
      </c>
      <c r="C1650" t="s">
        <v>1</v>
      </c>
      <c r="D1650" t="s">
        <v>826</v>
      </c>
      <c r="E1650" t="s">
        <v>881</v>
      </c>
      <c r="F1650" t="s">
        <v>117</v>
      </c>
      <c r="G1650" t="s">
        <v>1387</v>
      </c>
      <c r="H1650" s="2">
        <v>6689.9</v>
      </c>
      <c r="I1650" s="2">
        <v>6689.9</v>
      </c>
      <c r="J1650" s="2">
        <v>6716.42</v>
      </c>
      <c r="K1650">
        <v>0</v>
      </c>
      <c r="L1650">
        <v>0</v>
      </c>
      <c r="M1650">
        <v>0</v>
      </c>
      <c r="N1650" s="2">
        <v>6716.42</v>
      </c>
      <c r="O1650">
        <v>0</v>
      </c>
      <c r="P1650" s="1">
        <v>45645</v>
      </c>
      <c r="Q1650" s="1">
        <v>45642</v>
      </c>
      <c r="R1650" s="1">
        <v>46022</v>
      </c>
      <c r="S1650" s="1">
        <v>46022</v>
      </c>
      <c r="W1650" t="s">
        <v>155</v>
      </c>
      <c r="X1650" t="s">
        <v>191</v>
      </c>
      <c r="Z1650" t="s">
        <v>160</v>
      </c>
      <c r="AA1650">
        <v>2</v>
      </c>
      <c r="AB1650" t="s">
        <v>161</v>
      </c>
      <c r="AC1650" t="s">
        <v>155</v>
      </c>
      <c r="AD1650" t="s">
        <v>162</v>
      </c>
      <c r="AE1650" t="s">
        <v>1276</v>
      </c>
      <c r="AF1650" t="s">
        <v>1277</v>
      </c>
      <c r="AG1650" t="s">
        <v>1278</v>
      </c>
    </row>
    <row r="1651" spans="1:33" x14ac:dyDescent="0.25">
      <c r="A1651">
        <v>30548</v>
      </c>
      <c r="B1651" t="s">
        <v>246</v>
      </c>
      <c r="C1651" t="s">
        <v>1</v>
      </c>
      <c r="D1651" t="s">
        <v>788</v>
      </c>
      <c r="E1651" t="s">
        <v>1329</v>
      </c>
      <c r="F1651" t="s">
        <v>117</v>
      </c>
      <c r="G1651" t="s">
        <v>1387</v>
      </c>
      <c r="H1651">
        <v>1067.4000000000001</v>
      </c>
      <c r="I1651">
        <v>1067.4000000000001</v>
      </c>
      <c r="J1651">
        <v>1071.6300000000001</v>
      </c>
      <c r="K1651">
        <v>0</v>
      </c>
      <c r="L1651">
        <v>0</v>
      </c>
      <c r="M1651">
        <v>0</v>
      </c>
      <c r="N1651">
        <v>1071.6300000000001</v>
      </c>
      <c r="O1651">
        <v>0</v>
      </c>
      <c r="P1651" s="1">
        <v>45637</v>
      </c>
      <c r="Q1651" s="1">
        <v>45637</v>
      </c>
      <c r="R1651" s="1">
        <v>46022</v>
      </c>
      <c r="S1651" s="1">
        <v>46022</v>
      </c>
      <c r="W1651" t="s">
        <v>155</v>
      </c>
      <c r="X1651" t="s">
        <v>191</v>
      </c>
      <c r="Z1651" t="s">
        <v>160</v>
      </c>
      <c r="AA1651">
        <v>2</v>
      </c>
      <c r="AB1651" t="s">
        <v>1037</v>
      </c>
      <c r="AC1651" t="s">
        <v>155</v>
      </c>
      <c r="AD1651" t="s">
        <v>162</v>
      </c>
      <c r="AE1651" t="s">
        <v>1276</v>
      </c>
      <c r="AF1651" t="s">
        <v>1277</v>
      </c>
      <c r="AG1651" t="s">
        <v>1278</v>
      </c>
    </row>
    <row r="1652" spans="1:33" x14ac:dyDescent="0.25">
      <c r="A1652">
        <v>30979</v>
      </c>
      <c r="B1652" t="s">
        <v>246</v>
      </c>
      <c r="C1652" t="s">
        <v>1</v>
      </c>
      <c r="D1652" t="s">
        <v>200</v>
      </c>
      <c r="E1652" t="s">
        <v>1150</v>
      </c>
      <c r="F1652" t="s">
        <v>117</v>
      </c>
      <c r="G1652" t="s">
        <v>1387</v>
      </c>
      <c r="H1652">
        <v>2531.75</v>
      </c>
      <c r="I1652">
        <v>2531.75</v>
      </c>
      <c r="J1652">
        <v>2559.09</v>
      </c>
      <c r="K1652">
        <v>0</v>
      </c>
      <c r="L1652">
        <v>0</v>
      </c>
      <c r="M1652">
        <v>0</v>
      </c>
      <c r="N1652">
        <v>2559.09</v>
      </c>
      <c r="O1652">
        <v>0</v>
      </c>
      <c r="P1652" s="1">
        <v>45645</v>
      </c>
      <c r="Q1652" s="1">
        <v>45625</v>
      </c>
      <c r="R1652" s="1">
        <v>46022</v>
      </c>
      <c r="S1652" s="1">
        <v>46022</v>
      </c>
      <c r="W1652" t="s">
        <v>155</v>
      </c>
      <c r="X1652" t="s">
        <v>191</v>
      </c>
      <c r="Z1652" t="s">
        <v>160</v>
      </c>
      <c r="AA1652">
        <v>2</v>
      </c>
      <c r="AB1652" t="s">
        <v>1037</v>
      </c>
      <c r="AC1652" t="s">
        <v>155</v>
      </c>
      <c r="AD1652" t="s">
        <v>162</v>
      </c>
      <c r="AE1652" t="s">
        <v>1276</v>
      </c>
      <c r="AF1652" t="s">
        <v>1277</v>
      </c>
      <c r="AG1652" t="s">
        <v>1278</v>
      </c>
    </row>
    <row r="1653" spans="1:33" x14ac:dyDescent="0.25">
      <c r="A1653">
        <v>30861</v>
      </c>
      <c r="B1653" t="s">
        <v>246</v>
      </c>
      <c r="C1653" t="s">
        <v>1</v>
      </c>
      <c r="D1653" t="s">
        <v>802</v>
      </c>
      <c r="E1653" t="s">
        <v>1032</v>
      </c>
      <c r="F1653" t="s">
        <v>117</v>
      </c>
      <c r="G1653" t="s">
        <v>1387</v>
      </c>
      <c r="H1653">
        <v>5017.05</v>
      </c>
      <c r="I1653">
        <v>5017.05</v>
      </c>
      <c r="J1653">
        <v>5036.9399999999996</v>
      </c>
      <c r="K1653">
        <v>0</v>
      </c>
      <c r="L1653">
        <v>0</v>
      </c>
      <c r="M1653">
        <v>0</v>
      </c>
      <c r="N1653">
        <v>5036.9399999999996</v>
      </c>
      <c r="O1653">
        <v>0</v>
      </c>
      <c r="P1653" s="1">
        <v>45644</v>
      </c>
      <c r="Q1653" s="1">
        <v>45642</v>
      </c>
      <c r="R1653" s="1">
        <v>46022</v>
      </c>
      <c r="S1653" s="1">
        <v>46022</v>
      </c>
      <c r="W1653" t="s">
        <v>155</v>
      </c>
      <c r="X1653" t="s">
        <v>191</v>
      </c>
      <c r="Z1653" t="s">
        <v>160</v>
      </c>
      <c r="AA1653">
        <v>2</v>
      </c>
      <c r="AB1653" t="s">
        <v>1037</v>
      </c>
      <c r="AC1653" t="s">
        <v>155</v>
      </c>
      <c r="AD1653" t="s">
        <v>162</v>
      </c>
      <c r="AE1653" t="s">
        <v>1276</v>
      </c>
      <c r="AF1653" t="s">
        <v>1277</v>
      </c>
      <c r="AG1653" t="s">
        <v>1278</v>
      </c>
    </row>
    <row r="1654" spans="1:33" x14ac:dyDescent="0.25">
      <c r="A1654">
        <v>30492</v>
      </c>
      <c r="B1654" t="s">
        <v>246</v>
      </c>
      <c r="C1654" t="s">
        <v>1</v>
      </c>
      <c r="D1654" t="s">
        <v>715</v>
      </c>
      <c r="E1654" t="s">
        <v>1206</v>
      </c>
      <c r="F1654" t="s">
        <v>117</v>
      </c>
      <c r="G1654" t="s">
        <v>1387</v>
      </c>
      <c r="H1654">
        <v>6562.5</v>
      </c>
      <c r="I1654">
        <v>6562.5</v>
      </c>
      <c r="J1654">
        <v>6588.51</v>
      </c>
      <c r="K1654">
        <v>0</v>
      </c>
      <c r="L1654">
        <v>0</v>
      </c>
      <c r="M1654">
        <v>0</v>
      </c>
      <c r="N1654">
        <v>6588.51</v>
      </c>
      <c r="O1654">
        <v>0</v>
      </c>
      <c r="P1654" s="1">
        <v>45637</v>
      </c>
      <c r="Q1654" s="1">
        <v>45637</v>
      </c>
      <c r="R1654" s="1">
        <v>46022</v>
      </c>
      <c r="S1654" s="1">
        <v>46022</v>
      </c>
      <c r="W1654" t="s">
        <v>155</v>
      </c>
      <c r="X1654" t="s">
        <v>191</v>
      </c>
      <c r="Z1654" t="s">
        <v>160</v>
      </c>
      <c r="AA1654">
        <v>2</v>
      </c>
      <c r="AB1654" t="s">
        <v>1037</v>
      </c>
      <c r="AC1654" t="s">
        <v>155</v>
      </c>
      <c r="AD1654" t="s">
        <v>162</v>
      </c>
      <c r="AE1654" t="s">
        <v>1276</v>
      </c>
      <c r="AF1654" t="s">
        <v>1277</v>
      </c>
      <c r="AG1654" t="s">
        <v>1278</v>
      </c>
    </row>
    <row r="1655" spans="1:33" x14ac:dyDescent="0.25">
      <c r="A1655">
        <v>25397</v>
      </c>
      <c r="B1655" t="s">
        <v>246</v>
      </c>
      <c r="C1655" t="s">
        <v>1</v>
      </c>
      <c r="D1655" t="s">
        <v>200</v>
      </c>
      <c r="E1655" t="s">
        <v>1150</v>
      </c>
      <c r="F1655" t="s">
        <v>117</v>
      </c>
      <c r="G1655" t="s">
        <v>108</v>
      </c>
      <c r="H1655">
        <v>5000</v>
      </c>
      <c r="I1655">
        <v>5000</v>
      </c>
      <c r="J1655">
        <v>5237.59</v>
      </c>
      <c r="K1655">
        <v>0</v>
      </c>
      <c r="L1655">
        <v>0</v>
      </c>
      <c r="M1655">
        <v>0</v>
      </c>
      <c r="N1655">
        <v>5237.59</v>
      </c>
      <c r="P1655" s="1">
        <v>45470</v>
      </c>
      <c r="Q1655" s="1">
        <v>45461</v>
      </c>
      <c r="R1655" s="1">
        <v>46022</v>
      </c>
      <c r="S1655" s="1">
        <v>46022</v>
      </c>
      <c r="W1655" t="s">
        <v>155</v>
      </c>
      <c r="X1655" t="s">
        <v>191</v>
      </c>
      <c r="Z1655" t="s">
        <v>160</v>
      </c>
      <c r="AA1655">
        <v>2</v>
      </c>
      <c r="AB1655" t="s">
        <v>1037</v>
      </c>
      <c r="AC1655" t="s">
        <v>155</v>
      </c>
      <c r="AD1655" t="s">
        <v>162</v>
      </c>
      <c r="AE1655" t="s">
        <v>1276</v>
      </c>
      <c r="AF1655" t="s">
        <v>1277</v>
      </c>
      <c r="AG1655" t="s">
        <v>1278</v>
      </c>
    </row>
    <row r="1656" spans="1:33" x14ac:dyDescent="0.25">
      <c r="A1656">
        <v>30895</v>
      </c>
      <c r="B1656" t="s">
        <v>246</v>
      </c>
      <c r="C1656" t="s">
        <v>1</v>
      </c>
      <c r="D1656" t="s">
        <v>789</v>
      </c>
      <c r="E1656" t="s">
        <v>1210</v>
      </c>
      <c r="F1656" t="s">
        <v>117</v>
      </c>
      <c r="G1656" t="s">
        <v>1387</v>
      </c>
      <c r="H1656">
        <v>7338.31</v>
      </c>
      <c r="I1656">
        <v>7338.31</v>
      </c>
      <c r="J1656">
        <v>7367.4</v>
      </c>
      <c r="K1656">
        <v>0</v>
      </c>
      <c r="L1656">
        <v>0</v>
      </c>
      <c r="M1656">
        <v>0</v>
      </c>
      <c r="N1656">
        <v>7367.4</v>
      </c>
      <c r="O1656">
        <v>0</v>
      </c>
      <c r="P1656" s="1">
        <v>45644</v>
      </c>
      <c r="Q1656" s="1">
        <v>45639</v>
      </c>
      <c r="R1656" s="1">
        <v>46022</v>
      </c>
      <c r="S1656" s="1">
        <v>46022</v>
      </c>
      <c r="W1656" t="s">
        <v>155</v>
      </c>
      <c r="X1656" t="s">
        <v>191</v>
      </c>
      <c r="Z1656" t="s">
        <v>160</v>
      </c>
      <c r="AA1656">
        <v>2</v>
      </c>
      <c r="AB1656" t="s">
        <v>1037</v>
      </c>
      <c r="AC1656" t="s">
        <v>155</v>
      </c>
      <c r="AD1656" t="s">
        <v>162</v>
      </c>
      <c r="AE1656" t="s">
        <v>1276</v>
      </c>
      <c r="AF1656" t="s">
        <v>1277</v>
      </c>
      <c r="AG1656" t="s">
        <v>1278</v>
      </c>
    </row>
    <row r="1657" spans="1:33" x14ac:dyDescent="0.25">
      <c r="A1657">
        <v>29833</v>
      </c>
      <c r="B1657" t="s">
        <v>246</v>
      </c>
      <c r="C1657" t="s">
        <v>1</v>
      </c>
      <c r="D1657" t="s">
        <v>788</v>
      </c>
      <c r="E1657" t="s">
        <v>1329</v>
      </c>
      <c r="F1657" t="s">
        <v>117</v>
      </c>
      <c r="G1657" t="s">
        <v>99</v>
      </c>
      <c r="H1657">
        <v>3300</v>
      </c>
      <c r="I1657">
        <v>3300</v>
      </c>
      <c r="J1657">
        <v>3335.64</v>
      </c>
      <c r="K1657">
        <v>0</v>
      </c>
      <c r="L1657">
        <v>0</v>
      </c>
      <c r="M1657">
        <v>0</v>
      </c>
      <c r="N1657">
        <v>3335.64</v>
      </c>
      <c r="P1657" s="1">
        <v>45613</v>
      </c>
      <c r="Q1657" s="1">
        <v>45608</v>
      </c>
      <c r="R1657" s="1">
        <v>46032</v>
      </c>
      <c r="S1657" s="1">
        <v>46032</v>
      </c>
      <c r="W1657" t="s">
        <v>155</v>
      </c>
      <c r="X1657" t="s">
        <v>191</v>
      </c>
      <c r="Z1657" t="s">
        <v>160</v>
      </c>
      <c r="AA1657">
        <v>2</v>
      </c>
      <c r="AB1657" t="s">
        <v>1037</v>
      </c>
      <c r="AC1657" t="s">
        <v>155</v>
      </c>
      <c r="AD1657" t="s">
        <v>162</v>
      </c>
      <c r="AE1657" t="s">
        <v>1276</v>
      </c>
      <c r="AF1657" t="s">
        <v>1277</v>
      </c>
      <c r="AG1657" t="s">
        <v>1278</v>
      </c>
    </row>
    <row r="1658" spans="1:33" x14ac:dyDescent="0.25">
      <c r="A1658">
        <v>20723</v>
      </c>
      <c r="B1658" t="s">
        <v>246</v>
      </c>
      <c r="C1658" t="s">
        <v>1</v>
      </c>
      <c r="D1658" t="s">
        <v>289</v>
      </c>
      <c r="E1658" t="s">
        <v>688</v>
      </c>
      <c r="F1658" t="s">
        <v>117</v>
      </c>
      <c r="G1658" t="s">
        <v>214</v>
      </c>
      <c r="H1658">
        <v>5000</v>
      </c>
      <c r="I1658">
        <v>5000</v>
      </c>
      <c r="J1658">
        <v>5349.18</v>
      </c>
      <c r="K1658">
        <v>0</v>
      </c>
      <c r="L1658">
        <v>0</v>
      </c>
      <c r="M1658">
        <v>0</v>
      </c>
      <c r="N1658">
        <v>5349.18</v>
      </c>
      <c r="P1658" s="1">
        <v>45240</v>
      </c>
      <c r="Q1658" s="1">
        <v>45230</v>
      </c>
      <c r="R1658" s="1">
        <v>46032</v>
      </c>
      <c r="S1658" s="1">
        <v>46032</v>
      </c>
      <c r="W1658" t="s">
        <v>155</v>
      </c>
      <c r="X1658" t="s">
        <v>191</v>
      </c>
      <c r="Z1658" t="s">
        <v>160</v>
      </c>
      <c r="AA1658">
        <v>2</v>
      </c>
      <c r="AB1658" t="s">
        <v>161</v>
      </c>
      <c r="AC1658" t="s">
        <v>155</v>
      </c>
      <c r="AD1658" t="s">
        <v>162</v>
      </c>
      <c r="AE1658" t="s">
        <v>1276</v>
      </c>
      <c r="AF1658" t="s">
        <v>1277</v>
      </c>
      <c r="AG1658" t="s">
        <v>1278</v>
      </c>
    </row>
    <row r="1659" spans="1:33" x14ac:dyDescent="0.25">
      <c r="A1659">
        <v>22540</v>
      </c>
      <c r="B1659" t="s">
        <v>246</v>
      </c>
      <c r="C1659" t="s">
        <v>252</v>
      </c>
      <c r="D1659" t="s">
        <v>733</v>
      </c>
      <c r="E1659" t="s">
        <v>885</v>
      </c>
      <c r="F1659" t="s">
        <v>117</v>
      </c>
      <c r="G1659" t="s">
        <v>214</v>
      </c>
      <c r="H1659">
        <v>3500</v>
      </c>
      <c r="I1659">
        <v>3500</v>
      </c>
      <c r="J1659">
        <v>3721.74</v>
      </c>
      <c r="K1659">
        <v>0</v>
      </c>
      <c r="L1659">
        <v>0</v>
      </c>
      <c r="M1659">
        <v>0</v>
      </c>
      <c r="N1659">
        <v>3721.74</v>
      </c>
      <c r="P1659" s="1">
        <v>45314</v>
      </c>
      <c r="Q1659" s="1">
        <v>45301</v>
      </c>
      <c r="R1659" s="1">
        <v>46032</v>
      </c>
      <c r="S1659" s="1">
        <v>46032</v>
      </c>
      <c r="W1659" t="s">
        <v>155</v>
      </c>
      <c r="X1659" t="s">
        <v>191</v>
      </c>
      <c r="Z1659" t="s">
        <v>160</v>
      </c>
      <c r="AA1659">
        <v>2</v>
      </c>
      <c r="AB1659" t="s">
        <v>161</v>
      </c>
      <c r="AC1659" t="s">
        <v>155</v>
      </c>
      <c r="AD1659" t="s">
        <v>162</v>
      </c>
      <c r="AE1659" t="s">
        <v>1276</v>
      </c>
      <c r="AF1659" t="s">
        <v>1277</v>
      </c>
      <c r="AG1659" t="s">
        <v>1278</v>
      </c>
    </row>
    <row r="1660" spans="1:33" x14ac:dyDescent="0.25">
      <c r="A1660">
        <v>24121</v>
      </c>
      <c r="B1660" t="s">
        <v>246</v>
      </c>
      <c r="C1660" t="s">
        <v>1</v>
      </c>
      <c r="D1660" t="s">
        <v>796</v>
      </c>
      <c r="E1660" t="s">
        <v>960</v>
      </c>
      <c r="F1660" t="s">
        <v>117</v>
      </c>
      <c r="G1660" t="s">
        <v>109</v>
      </c>
      <c r="H1660">
        <v>6200</v>
      </c>
      <c r="I1660">
        <v>6200</v>
      </c>
      <c r="J1660">
        <v>6554.96</v>
      </c>
      <c r="K1660">
        <v>0</v>
      </c>
      <c r="L1660">
        <v>0</v>
      </c>
      <c r="M1660">
        <v>0</v>
      </c>
      <c r="N1660">
        <v>6554.96</v>
      </c>
      <c r="P1660" s="1">
        <v>45394</v>
      </c>
      <c r="Q1660" s="1">
        <v>45366</v>
      </c>
      <c r="R1660" s="1">
        <v>46032</v>
      </c>
      <c r="S1660" s="1">
        <v>46032</v>
      </c>
      <c r="W1660" t="s">
        <v>155</v>
      </c>
      <c r="X1660" t="s">
        <v>191</v>
      </c>
      <c r="Z1660" t="s">
        <v>160</v>
      </c>
      <c r="AA1660">
        <v>2</v>
      </c>
      <c r="AB1660" t="s">
        <v>161</v>
      </c>
      <c r="AC1660" t="s">
        <v>155</v>
      </c>
      <c r="AD1660" t="s">
        <v>162</v>
      </c>
      <c r="AE1660" t="s">
        <v>1276</v>
      </c>
      <c r="AF1660" t="s">
        <v>1277</v>
      </c>
      <c r="AG1660" t="s">
        <v>1278</v>
      </c>
    </row>
    <row r="1661" spans="1:33" x14ac:dyDescent="0.25">
      <c r="A1661">
        <v>17608</v>
      </c>
      <c r="B1661" t="s">
        <v>246</v>
      </c>
      <c r="C1661" t="s">
        <v>1</v>
      </c>
      <c r="D1661" t="s">
        <v>195</v>
      </c>
      <c r="E1661" t="s">
        <v>596</v>
      </c>
      <c r="F1661" t="s">
        <v>117</v>
      </c>
      <c r="G1661" t="s">
        <v>216</v>
      </c>
      <c r="H1661">
        <v>5000</v>
      </c>
      <c r="I1661">
        <v>5000</v>
      </c>
      <c r="J1661">
        <v>5363.47</v>
      </c>
      <c r="K1661">
        <v>0</v>
      </c>
      <c r="L1661">
        <v>0</v>
      </c>
      <c r="M1661">
        <v>0</v>
      </c>
      <c r="N1661">
        <v>5363.47</v>
      </c>
      <c r="P1661" s="1">
        <v>45173</v>
      </c>
      <c r="Q1661" s="1">
        <v>45168</v>
      </c>
      <c r="R1661" s="1">
        <v>46032</v>
      </c>
      <c r="S1661" s="1">
        <v>46032</v>
      </c>
      <c r="W1661" t="s">
        <v>155</v>
      </c>
      <c r="X1661" t="s">
        <v>191</v>
      </c>
      <c r="Z1661" t="s">
        <v>160</v>
      </c>
      <c r="AA1661">
        <v>2</v>
      </c>
      <c r="AB1661" t="s">
        <v>161</v>
      </c>
      <c r="AC1661" t="s">
        <v>155</v>
      </c>
      <c r="AD1661" t="s">
        <v>162</v>
      </c>
      <c r="AE1661" t="s">
        <v>1276</v>
      </c>
      <c r="AF1661" t="s">
        <v>1277</v>
      </c>
      <c r="AG1661" t="s">
        <v>1278</v>
      </c>
    </row>
    <row r="1662" spans="1:33" x14ac:dyDescent="0.25">
      <c r="A1662">
        <v>17253</v>
      </c>
      <c r="B1662" t="s">
        <v>246</v>
      </c>
      <c r="C1662" t="s">
        <v>252</v>
      </c>
      <c r="D1662" t="s">
        <v>258</v>
      </c>
      <c r="E1662" t="s">
        <v>422</v>
      </c>
      <c r="F1662" t="s">
        <v>117</v>
      </c>
      <c r="G1662" t="s">
        <v>216</v>
      </c>
      <c r="H1662">
        <v>1800</v>
      </c>
      <c r="I1662">
        <v>1800</v>
      </c>
      <c r="J1662">
        <v>1930.85</v>
      </c>
      <c r="K1662">
        <v>0</v>
      </c>
      <c r="L1662">
        <v>0</v>
      </c>
      <c r="M1662">
        <v>0</v>
      </c>
      <c r="N1662">
        <v>1930.85</v>
      </c>
      <c r="P1662" s="1">
        <v>45148</v>
      </c>
      <c r="Q1662" s="1">
        <v>45140</v>
      </c>
      <c r="R1662" s="1">
        <v>46032</v>
      </c>
      <c r="S1662" s="1">
        <v>46032</v>
      </c>
      <c r="W1662" t="s">
        <v>155</v>
      </c>
      <c r="X1662" t="s">
        <v>191</v>
      </c>
      <c r="Z1662" t="s">
        <v>160</v>
      </c>
      <c r="AA1662">
        <v>2</v>
      </c>
      <c r="AB1662" t="s">
        <v>161</v>
      </c>
      <c r="AC1662" t="s">
        <v>155</v>
      </c>
      <c r="AD1662" t="s">
        <v>162</v>
      </c>
      <c r="AE1662" t="s">
        <v>1276</v>
      </c>
      <c r="AF1662" t="s">
        <v>1277</v>
      </c>
      <c r="AG1662" t="s">
        <v>1278</v>
      </c>
    </row>
    <row r="1663" spans="1:33" x14ac:dyDescent="0.25">
      <c r="A1663">
        <v>17297</v>
      </c>
      <c r="B1663" t="s">
        <v>246</v>
      </c>
      <c r="C1663" t="s">
        <v>1</v>
      </c>
      <c r="D1663" t="s">
        <v>196</v>
      </c>
      <c r="E1663" t="s">
        <v>435</v>
      </c>
      <c r="F1663" t="s">
        <v>117</v>
      </c>
      <c r="G1663" t="s">
        <v>215</v>
      </c>
      <c r="H1663">
        <v>5000</v>
      </c>
      <c r="I1663">
        <v>5000</v>
      </c>
      <c r="J1663">
        <v>5363.47</v>
      </c>
      <c r="K1663">
        <v>0</v>
      </c>
      <c r="L1663">
        <v>0</v>
      </c>
      <c r="M1663">
        <v>0</v>
      </c>
      <c r="N1663">
        <v>5363.47</v>
      </c>
      <c r="P1663" s="1">
        <v>45154</v>
      </c>
      <c r="Q1663" s="1">
        <v>45145</v>
      </c>
      <c r="R1663" s="1">
        <v>46032</v>
      </c>
      <c r="S1663" s="1">
        <v>46032</v>
      </c>
      <c r="W1663" t="s">
        <v>155</v>
      </c>
      <c r="X1663" t="s">
        <v>191</v>
      </c>
      <c r="Z1663" t="s">
        <v>160</v>
      </c>
      <c r="AA1663">
        <v>2</v>
      </c>
      <c r="AB1663" t="s">
        <v>161</v>
      </c>
      <c r="AC1663" t="s">
        <v>155</v>
      </c>
      <c r="AD1663" t="s">
        <v>162</v>
      </c>
      <c r="AE1663" t="s">
        <v>1276</v>
      </c>
      <c r="AF1663" t="s">
        <v>1277</v>
      </c>
      <c r="AG1663" t="s">
        <v>1278</v>
      </c>
    </row>
    <row r="1664" spans="1:33" x14ac:dyDescent="0.25">
      <c r="A1664">
        <v>16189</v>
      </c>
      <c r="B1664" t="s">
        <v>246</v>
      </c>
      <c r="C1664" t="s">
        <v>252</v>
      </c>
      <c r="D1664" t="s">
        <v>259</v>
      </c>
      <c r="E1664" t="s">
        <v>260</v>
      </c>
      <c r="F1664" t="s">
        <v>117</v>
      </c>
      <c r="G1664" t="s">
        <v>220</v>
      </c>
      <c r="H1664">
        <v>1290</v>
      </c>
      <c r="I1664">
        <v>1290</v>
      </c>
      <c r="J1664">
        <v>1403.91</v>
      </c>
      <c r="K1664">
        <v>0</v>
      </c>
      <c r="L1664">
        <v>0</v>
      </c>
      <c r="M1664">
        <v>0</v>
      </c>
      <c r="N1664">
        <v>1403.91</v>
      </c>
      <c r="P1664" s="1">
        <v>45063</v>
      </c>
      <c r="Q1664" s="1">
        <v>45054</v>
      </c>
      <c r="R1664" s="1">
        <v>46032</v>
      </c>
      <c r="S1664" s="1">
        <v>46032</v>
      </c>
      <c r="W1664" t="s">
        <v>155</v>
      </c>
      <c r="X1664" t="s">
        <v>191</v>
      </c>
      <c r="Z1664" t="s">
        <v>160</v>
      </c>
      <c r="AA1664">
        <v>2</v>
      </c>
      <c r="AB1664" t="s">
        <v>161</v>
      </c>
      <c r="AC1664" t="s">
        <v>155</v>
      </c>
      <c r="AD1664" t="s">
        <v>162</v>
      </c>
      <c r="AE1664" t="s">
        <v>1276</v>
      </c>
      <c r="AF1664" t="s">
        <v>1277</v>
      </c>
      <c r="AG1664" t="s">
        <v>1278</v>
      </c>
    </row>
    <row r="1665" spans="1:34" x14ac:dyDescent="0.25">
      <c r="A1665">
        <v>16619</v>
      </c>
      <c r="B1665" t="s">
        <v>246</v>
      </c>
      <c r="C1665" t="s">
        <v>1</v>
      </c>
      <c r="D1665" t="s">
        <v>201</v>
      </c>
      <c r="E1665" t="s">
        <v>290</v>
      </c>
      <c r="F1665" t="s">
        <v>117</v>
      </c>
      <c r="G1665" t="s">
        <v>362</v>
      </c>
      <c r="H1665">
        <v>1000</v>
      </c>
      <c r="I1665">
        <v>1000</v>
      </c>
      <c r="J1665">
        <v>1088.3</v>
      </c>
      <c r="K1665">
        <v>0</v>
      </c>
      <c r="L1665">
        <v>0</v>
      </c>
      <c r="M1665">
        <v>0</v>
      </c>
      <c r="N1665">
        <v>1088.3</v>
      </c>
      <c r="P1665" s="1">
        <v>45083</v>
      </c>
      <c r="Q1665" s="1">
        <v>45062</v>
      </c>
      <c r="R1665" s="1">
        <v>46032</v>
      </c>
      <c r="S1665" s="1">
        <v>46032</v>
      </c>
      <c r="W1665" t="s">
        <v>155</v>
      </c>
      <c r="X1665" t="s">
        <v>191</v>
      </c>
      <c r="Z1665" t="s">
        <v>160</v>
      </c>
      <c r="AA1665">
        <v>2</v>
      </c>
      <c r="AB1665" t="s">
        <v>161</v>
      </c>
      <c r="AC1665" t="s">
        <v>155</v>
      </c>
      <c r="AD1665" t="s">
        <v>162</v>
      </c>
      <c r="AE1665" t="s">
        <v>1276</v>
      </c>
      <c r="AF1665" t="s">
        <v>1277</v>
      </c>
      <c r="AG1665" t="s">
        <v>1278</v>
      </c>
    </row>
    <row r="1666" spans="1:34" x14ac:dyDescent="0.25">
      <c r="A1666">
        <v>16095</v>
      </c>
      <c r="B1666" t="s">
        <v>246</v>
      </c>
      <c r="C1666" t="s">
        <v>1</v>
      </c>
      <c r="D1666" t="s">
        <v>249</v>
      </c>
      <c r="E1666" t="s">
        <v>250</v>
      </c>
      <c r="F1666" t="s">
        <v>117</v>
      </c>
      <c r="G1666" t="s">
        <v>220</v>
      </c>
      <c r="H1666">
        <v>2400</v>
      </c>
      <c r="I1666">
        <v>2400</v>
      </c>
      <c r="J1666">
        <v>2611.92</v>
      </c>
      <c r="K1666">
        <v>0</v>
      </c>
      <c r="L1666">
        <v>0</v>
      </c>
      <c r="M1666">
        <v>0</v>
      </c>
      <c r="N1666">
        <v>2611.92</v>
      </c>
      <c r="P1666" s="1">
        <v>45056</v>
      </c>
      <c r="Q1666" s="1">
        <v>45052</v>
      </c>
      <c r="R1666" s="1">
        <v>46032</v>
      </c>
      <c r="S1666" s="1">
        <v>46032</v>
      </c>
      <c r="W1666" t="s">
        <v>155</v>
      </c>
      <c r="X1666" t="s">
        <v>191</v>
      </c>
      <c r="Z1666" t="s">
        <v>160</v>
      </c>
      <c r="AA1666">
        <v>2</v>
      </c>
      <c r="AB1666" t="s">
        <v>161</v>
      </c>
      <c r="AC1666" t="s">
        <v>155</v>
      </c>
      <c r="AD1666" t="s">
        <v>162</v>
      </c>
      <c r="AE1666" t="s">
        <v>1276</v>
      </c>
      <c r="AF1666" t="s">
        <v>1277</v>
      </c>
      <c r="AG1666" t="s">
        <v>1278</v>
      </c>
    </row>
    <row r="1667" spans="1:34" x14ac:dyDescent="0.25">
      <c r="A1667">
        <v>16258</v>
      </c>
      <c r="B1667" t="s">
        <v>246</v>
      </c>
      <c r="C1667" t="s">
        <v>1</v>
      </c>
      <c r="D1667" t="s">
        <v>199</v>
      </c>
      <c r="E1667" t="s">
        <v>292</v>
      </c>
      <c r="F1667" t="s">
        <v>117</v>
      </c>
      <c r="G1667" t="s">
        <v>362</v>
      </c>
      <c r="H1667">
        <v>3000</v>
      </c>
      <c r="I1667">
        <v>3000</v>
      </c>
      <c r="J1667">
        <v>3264.9</v>
      </c>
      <c r="K1667">
        <v>0</v>
      </c>
      <c r="L1667">
        <v>0</v>
      </c>
      <c r="M1667">
        <v>0</v>
      </c>
      <c r="N1667">
        <v>3264.9</v>
      </c>
      <c r="P1667" s="1">
        <v>45077</v>
      </c>
      <c r="Q1667" s="1">
        <v>45062</v>
      </c>
      <c r="R1667" s="1">
        <v>46037</v>
      </c>
      <c r="S1667" s="1">
        <v>46037</v>
      </c>
      <c r="W1667" t="s">
        <v>155</v>
      </c>
      <c r="X1667" t="s">
        <v>191</v>
      </c>
      <c r="Z1667" t="s">
        <v>160</v>
      </c>
      <c r="AA1667">
        <v>2</v>
      </c>
      <c r="AB1667" t="s">
        <v>161</v>
      </c>
      <c r="AC1667" t="s">
        <v>155</v>
      </c>
      <c r="AD1667" t="s">
        <v>162</v>
      </c>
      <c r="AE1667" t="s">
        <v>1276</v>
      </c>
      <c r="AF1667" t="s">
        <v>1277</v>
      </c>
      <c r="AG1667" t="s">
        <v>1278</v>
      </c>
    </row>
    <row r="1668" spans="1:34" x14ac:dyDescent="0.25">
      <c r="A1668">
        <v>29785</v>
      </c>
      <c r="B1668" t="s">
        <v>246</v>
      </c>
      <c r="C1668" t="s">
        <v>1</v>
      </c>
      <c r="D1668" t="s">
        <v>807</v>
      </c>
      <c r="E1668" t="s">
        <v>1327</v>
      </c>
      <c r="F1668" t="s">
        <v>117</v>
      </c>
      <c r="G1668" t="s">
        <v>102</v>
      </c>
      <c r="H1668">
        <v>4000</v>
      </c>
      <c r="I1668">
        <v>4000</v>
      </c>
      <c r="J1668">
        <v>4043.2</v>
      </c>
      <c r="K1668">
        <v>0</v>
      </c>
      <c r="L1668">
        <v>0</v>
      </c>
      <c r="M1668">
        <v>0</v>
      </c>
      <c r="N1668">
        <v>4043.2</v>
      </c>
      <c r="P1668" s="1">
        <v>45624</v>
      </c>
      <c r="Q1668" s="1">
        <v>45603</v>
      </c>
      <c r="R1668" s="1">
        <v>46037</v>
      </c>
      <c r="S1668" s="1">
        <v>46037</v>
      </c>
      <c r="W1668" t="s">
        <v>155</v>
      </c>
      <c r="X1668" t="s">
        <v>191</v>
      </c>
      <c r="Z1668" t="s">
        <v>160</v>
      </c>
      <c r="AA1668">
        <v>2</v>
      </c>
      <c r="AB1668" t="s">
        <v>1037</v>
      </c>
      <c r="AC1668" t="s">
        <v>155</v>
      </c>
      <c r="AD1668" t="s">
        <v>162</v>
      </c>
      <c r="AE1668" t="s">
        <v>1276</v>
      </c>
      <c r="AF1668" t="s">
        <v>1277</v>
      </c>
      <c r="AG1668" t="s">
        <v>1278</v>
      </c>
    </row>
    <row r="1669" spans="1:34" x14ac:dyDescent="0.25">
      <c r="A1669">
        <v>25029</v>
      </c>
      <c r="B1669" t="s">
        <v>246</v>
      </c>
      <c r="C1669" t="s">
        <v>1</v>
      </c>
      <c r="D1669" t="s">
        <v>790</v>
      </c>
      <c r="E1669" t="s">
        <v>1115</v>
      </c>
      <c r="F1669" t="s">
        <v>117</v>
      </c>
      <c r="G1669" t="s">
        <v>111</v>
      </c>
      <c r="H1669">
        <v>5000</v>
      </c>
      <c r="I1669">
        <v>5000</v>
      </c>
      <c r="J1669">
        <v>5264.6</v>
      </c>
      <c r="K1669">
        <v>0</v>
      </c>
      <c r="L1669">
        <v>0</v>
      </c>
      <c r="M1669">
        <v>0</v>
      </c>
      <c r="N1669">
        <v>5264.6</v>
      </c>
      <c r="P1669" s="1">
        <v>45435</v>
      </c>
      <c r="Q1669" s="1">
        <v>45423</v>
      </c>
      <c r="R1669" s="1">
        <v>46037</v>
      </c>
      <c r="S1669" s="1">
        <v>46037</v>
      </c>
      <c r="W1669" t="s">
        <v>155</v>
      </c>
      <c r="X1669" t="s">
        <v>191</v>
      </c>
      <c r="Z1669" t="s">
        <v>160</v>
      </c>
      <c r="AA1669">
        <v>2</v>
      </c>
      <c r="AB1669" t="s">
        <v>1037</v>
      </c>
      <c r="AC1669" t="s">
        <v>155</v>
      </c>
      <c r="AD1669" t="s">
        <v>162</v>
      </c>
      <c r="AE1669" t="s">
        <v>1276</v>
      </c>
      <c r="AF1669" t="s">
        <v>1277</v>
      </c>
      <c r="AG1669" t="s">
        <v>1278</v>
      </c>
    </row>
    <row r="1670" spans="1:34" x14ac:dyDescent="0.25">
      <c r="A1670">
        <v>28937</v>
      </c>
      <c r="B1670" t="s">
        <v>246</v>
      </c>
      <c r="C1670" t="s">
        <v>1</v>
      </c>
      <c r="D1670" t="s">
        <v>803</v>
      </c>
      <c r="E1670" t="s">
        <v>1261</v>
      </c>
      <c r="F1670" t="s">
        <v>117</v>
      </c>
      <c r="G1670" t="s">
        <v>101</v>
      </c>
      <c r="H1670">
        <v>4000</v>
      </c>
      <c r="I1670">
        <v>4000</v>
      </c>
      <c r="J1670">
        <v>4095.16</v>
      </c>
      <c r="K1670">
        <v>0</v>
      </c>
      <c r="L1670">
        <v>0</v>
      </c>
      <c r="M1670">
        <v>0</v>
      </c>
      <c r="N1670">
        <v>4095.16</v>
      </c>
      <c r="P1670" s="1">
        <v>45555</v>
      </c>
      <c r="Q1670" s="1">
        <v>45554</v>
      </c>
      <c r="R1670" s="1">
        <v>46042</v>
      </c>
      <c r="S1670" s="1">
        <v>46042</v>
      </c>
      <c r="W1670" t="s">
        <v>155</v>
      </c>
      <c r="X1670" t="s">
        <v>191</v>
      </c>
      <c r="Z1670" t="s">
        <v>160</v>
      </c>
      <c r="AA1670">
        <v>2</v>
      </c>
      <c r="AB1670" t="s">
        <v>1037</v>
      </c>
      <c r="AC1670" t="s">
        <v>155</v>
      </c>
      <c r="AD1670" t="s">
        <v>162</v>
      </c>
      <c r="AE1670" t="s">
        <v>1276</v>
      </c>
      <c r="AF1670" t="s">
        <v>1277</v>
      </c>
      <c r="AG1670" t="s">
        <v>1278</v>
      </c>
    </row>
    <row r="1671" spans="1:34" x14ac:dyDescent="0.25">
      <c r="A1671">
        <v>25475</v>
      </c>
      <c r="B1671" t="s">
        <v>246</v>
      </c>
      <c r="C1671" t="s">
        <v>1</v>
      </c>
      <c r="D1671" t="s">
        <v>839</v>
      </c>
      <c r="E1671" t="s">
        <v>1148</v>
      </c>
      <c r="F1671" t="s">
        <v>117</v>
      </c>
      <c r="G1671" t="s">
        <v>107</v>
      </c>
      <c r="H1671">
        <v>6600</v>
      </c>
      <c r="I1671">
        <v>6600</v>
      </c>
      <c r="J1671">
        <v>6913.62</v>
      </c>
      <c r="K1671">
        <v>0</v>
      </c>
      <c r="L1671">
        <v>0</v>
      </c>
      <c r="M1671">
        <v>0</v>
      </c>
      <c r="N1671">
        <v>6913.62</v>
      </c>
      <c r="P1671" s="1">
        <v>45476</v>
      </c>
      <c r="Q1671" s="1">
        <v>45469</v>
      </c>
      <c r="R1671" s="1">
        <v>46042</v>
      </c>
      <c r="S1671" s="1">
        <v>46042</v>
      </c>
      <c r="W1671" t="s">
        <v>155</v>
      </c>
      <c r="X1671" t="s">
        <v>191</v>
      </c>
      <c r="Z1671" t="s">
        <v>160</v>
      </c>
      <c r="AA1671">
        <v>2</v>
      </c>
      <c r="AB1671" t="s">
        <v>1037</v>
      </c>
      <c r="AC1671" t="s">
        <v>155</v>
      </c>
      <c r="AD1671" t="s">
        <v>162</v>
      </c>
      <c r="AE1671" t="s">
        <v>1276</v>
      </c>
      <c r="AF1671" t="s">
        <v>1277</v>
      </c>
      <c r="AG1671" t="s">
        <v>1278</v>
      </c>
    </row>
    <row r="1672" spans="1:34" x14ac:dyDescent="0.25">
      <c r="A1672">
        <v>18122</v>
      </c>
      <c r="B1672" t="s">
        <v>246</v>
      </c>
      <c r="C1672" t="s">
        <v>1</v>
      </c>
      <c r="D1672" t="s">
        <v>198</v>
      </c>
      <c r="E1672" t="s">
        <v>965</v>
      </c>
      <c r="F1672" t="s">
        <v>117</v>
      </c>
      <c r="G1672" t="s">
        <v>215</v>
      </c>
      <c r="H1672">
        <v>3000</v>
      </c>
      <c r="I1672">
        <v>3000</v>
      </c>
      <c r="J1672">
        <v>3214.84</v>
      </c>
      <c r="K1672">
        <v>0</v>
      </c>
      <c r="L1672">
        <v>0</v>
      </c>
      <c r="M1672">
        <v>0</v>
      </c>
      <c r="N1672">
        <v>3214.84</v>
      </c>
      <c r="P1672" s="1">
        <v>45190</v>
      </c>
      <c r="Q1672" s="1">
        <v>45172</v>
      </c>
      <c r="R1672" s="1">
        <v>46042</v>
      </c>
      <c r="S1672" s="1">
        <v>46042</v>
      </c>
      <c r="W1672" t="s">
        <v>155</v>
      </c>
      <c r="X1672" t="s">
        <v>191</v>
      </c>
      <c r="Z1672" t="s">
        <v>160</v>
      </c>
      <c r="AA1672">
        <v>2</v>
      </c>
      <c r="AB1672" t="s">
        <v>161</v>
      </c>
      <c r="AC1672" t="s">
        <v>155</v>
      </c>
      <c r="AD1672" t="s">
        <v>162</v>
      </c>
      <c r="AE1672" t="s">
        <v>1276</v>
      </c>
      <c r="AF1672" t="s">
        <v>1277</v>
      </c>
      <c r="AG1672" t="s">
        <v>1278</v>
      </c>
    </row>
    <row r="1673" spans="1:34" x14ac:dyDescent="0.25">
      <c r="A1673">
        <v>18145</v>
      </c>
      <c r="B1673" t="s">
        <v>246</v>
      </c>
      <c r="C1673" t="s">
        <v>1</v>
      </c>
      <c r="D1673" t="s">
        <v>198</v>
      </c>
      <c r="E1673" t="s">
        <v>965</v>
      </c>
      <c r="F1673" t="s">
        <v>117</v>
      </c>
      <c r="G1673" t="s">
        <v>667</v>
      </c>
      <c r="H1673">
        <v>50000</v>
      </c>
      <c r="I1673">
        <v>50000</v>
      </c>
      <c r="J1673">
        <v>53580.58</v>
      </c>
      <c r="K1673">
        <v>0</v>
      </c>
      <c r="L1673">
        <v>0</v>
      </c>
      <c r="M1673">
        <v>0</v>
      </c>
      <c r="N1673">
        <v>53580.58</v>
      </c>
      <c r="O1673">
        <v>0</v>
      </c>
      <c r="P1673" s="1">
        <v>45190</v>
      </c>
      <c r="Q1673" s="1">
        <v>45172</v>
      </c>
      <c r="R1673" s="1">
        <v>46042</v>
      </c>
      <c r="S1673" s="1">
        <v>46042</v>
      </c>
      <c r="W1673" t="s">
        <v>155</v>
      </c>
      <c r="X1673" t="s">
        <v>191</v>
      </c>
      <c r="Z1673" t="s">
        <v>160</v>
      </c>
      <c r="AA1673">
        <v>2</v>
      </c>
      <c r="AB1673" t="s">
        <v>161</v>
      </c>
      <c r="AC1673" t="s">
        <v>155</v>
      </c>
      <c r="AD1673" t="s">
        <v>162</v>
      </c>
      <c r="AE1673" t="s">
        <v>1276</v>
      </c>
      <c r="AF1673" t="s">
        <v>1277</v>
      </c>
      <c r="AG1673" t="s">
        <v>1278</v>
      </c>
      <c r="AH1673" t="s">
        <v>191</v>
      </c>
    </row>
    <row r="1674" spans="1:34" x14ac:dyDescent="0.25">
      <c r="A1674">
        <v>23641</v>
      </c>
      <c r="B1674" t="s">
        <v>246</v>
      </c>
      <c r="C1674" t="s">
        <v>252</v>
      </c>
      <c r="D1674" t="s">
        <v>724</v>
      </c>
      <c r="E1674" t="s">
        <v>953</v>
      </c>
      <c r="F1674" t="s">
        <v>117</v>
      </c>
      <c r="G1674" t="s">
        <v>109</v>
      </c>
      <c r="H1674">
        <v>9340</v>
      </c>
      <c r="I1674">
        <v>9340</v>
      </c>
      <c r="J1674">
        <v>9874.7199999999993</v>
      </c>
      <c r="K1674">
        <v>0</v>
      </c>
      <c r="L1674">
        <v>0</v>
      </c>
      <c r="M1674">
        <v>0</v>
      </c>
      <c r="N1674">
        <v>9874.7199999999993</v>
      </c>
      <c r="P1674" s="1">
        <v>45371</v>
      </c>
      <c r="Q1674" s="1">
        <v>45355</v>
      </c>
      <c r="R1674" s="1">
        <v>46042</v>
      </c>
      <c r="S1674" s="1">
        <v>46042</v>
      </c>
      <c r="W1674" t="s">
        <v>155</v>
      </c>
      <c r="X1674" t="s">
        <v>191</v>
      </c>
      <c r="Z1674" t="s">
        <v>160</v>
      </c>
      <c r="AA1674">
        <v>2</v>
      </c>
      <c r="AB1674" t="s">
        <v>161</v>
      </c>
      <c r="AC1674" t="s">
        <v>155</v>
      </c>
      <c r="AD1674" t="s">
        <v>162</v>
      </c>
      <c r="AE1674" t="s">
        <v>1276</v>
      </c>
      <c r="AF1674" t="s">
        <v>1277</v>
      </c>
      <c r="AG1674" t="s">
        <v>1278</v>
      </c>
    </row>
    <row r="1675" spans="1:34" x14ac:dyDescent="0.25">
      <c r="A1675">
        <v>23227</v>
      </c>
      <c r="B1675" t="s">
        <v>246</v>
      </c>
      <c r="C1675" t="s">
        <v>1</v>
      </c>
      <c r="D1675" t="s">
        <v>833</v>
      </c>
      <c r="E1675" t="s">
        <v>928</v>
      </c>
      <c r="F1675" t="s">
        <v>117</v>
      </c>
      <c r="G1675" t="s">
        <v>111</v>
      </c>
      <c r="H1675">
        <v>4000</v>
      </c>
      <c r="I1675">
        <v>4000</v>
      </c>
      <c r="J1675">
        <v>4240.42</v>
      </c>
      <c r="K1675">
        <v>0</v>
      </c>
      <c r="L1675">
        <v>0</v>
      </c>
      <c r="M1675">
        <v>0</v>
      </c>
      <c r="N1675">
        <v>4240.42</v>
      </c>
      <c r="P1675" s="1">
        <v>45345</v>
      </c>
      <c r="Q1675" s="1">
        <v>45337</v>
      </c>
      <c r="R1675" s="1">
        <v>46042</v>
      </c>
      <c r="S1675" s="1">
        <v>46042</v>
      </c>
      <c r="W1675" t="s">
        <v>155</v>
      </c>
      <c r="X1675" t="s">
        <v>191</v>
      </c>
      <c r="Z1675" t="s">
        <v>160</v>
      </c>
      <c r="AA1675">
        <v>2</v>
      </c>
      <c r="AB1675" t="s">
        <v>161</v>
      </c>
      <c r="AC1675" t="s">
        <v>155</v>
      </c>
      <c r="AD1675" t="s">
        <v>162</v>
      </c>
      <c r="AE1675" t="s">
        <v>1276</v>
      </c>
      <c r="AF1675" t="s">
        <v>1277</v>
      </c>
      <c r="AG1675" t="s">
        <v>1278</v>
      </c>
    </row>
    <row r="1676" spans="1:34" x14ac:dyDescent="0.25">
      <c r="A1676">
        <v>19541</v>
      </c>
      <c r="B1676" t="s">
        <v>246</v>
      </c>
      <c r="C1676" t="s">
        <v>252</v>
      </c>
      <c r="D1676" t="s">
        <v>272</v>
      </c>
      <c r="E1676" t="s">
        <v>668</v>
      </c>
      <c r="F1676" t="s">
        <v>117</v>
      </c>
      <c r="G1676" t="s">
        <v>216</v>
      </c>
      <c r="H1676">
        <v>3000</v>
      </c>
      <c r="I1676">
        <v>3000</v>
      </c>
      <c r="J1676">
        <v>3209.51</v>
      </c>
      <c r="K1676">
        <v>0</v>
      </c>
      <c r="L1676">
        <v>0</v>
      </c>
      <c r="M1676">
        <v>0</v>
      </c>
      <c r="N1676">
        <v>3209.51</v>
      </c>
      <c r="P1676" s="1">
        <v>45229</v>
      </c>
      <c r="Q1676" s="1">
        <v>45220</v>
      </c>
      <c r="R1676" s="1">
        <v>46042</v>
      </c>
      <c r="S1676" s="1">
        <v>46042</v>
      </c>
      <c r="W1676" t="s">
        <v>155</v>
      </c>
      <c r="X1676" t="s">
        <v>191</v>
      </c>
      <c r="Z1676" t="s">
        <v>160</v>
      </c>
      <c r="AA1676">
        <v>2</v>
      </c>
      <c r="AB1676" t="s">
        <v>161</v>
      </c>
      <c r="AC1676" t="s">
        <v>155</v>
      </c>
      <c r="AD1676" t="s">
        <v>162</v>
      </c>
      <c r="AE1676" t="s">
        <v>1276</v>
      </c>
      <c r="AF1676" t="s">
        <v>1277</v>
      </c>
      <c r="AG1676" t="s">
        <v>1278</v>
      </c>
    </row>
    <row r="1677" spans="1:34" x14ac:dyDescent="0.25">
      <c r="A1677">
        <v>19470</v>
      </c>
      <c r="B1677" t="s">
        <v>246</v>
      </c>
      <c r="C1677" t="s">
        <v>252</v>
      </c>
      <c r="D1677" t="s">
        <v>262</v>
      </c>
      <c r="E1677" t="s">
        <v>613</v>
      </c>
      <c r="F1677" t="s">
        <v>117</v>
      </c>
      <c r="G1677" t="s">
        <v>110</v>
      </c>
      <c r="H1677" s="2">
        <v>1000</v>
      </c>
      <c r="I1677" s="2">
        <v>1000</v>
      </c>
      <c r="J1677" s="2">
        <v>1069.8399999999999</v>
      </c>
      <c r="K1677">
        <v>0</v>
      </c>
      <c r="L1677">
        <v>0</v>
      </c>
      <c r="M1677">
        <v>0</v>
      </c>
      <c r="N1677" s="2">
        <v>1069.8399999999999</v>
      </c>
      <c r="P1677" s="1">
        <v>45218</v>
      </c>
      <c r="Q1677" s="1">
        <v>45211</v>
      </c>
      <c r="R1677" s="1">
        <v>46042</v>
      </c>
      <c r="S1677" s="1">
        <v>46042</v>
      </c>
      <c r="W1677" t="s">
        <v>155</v>
      </c>
      <c r="X1677" t="s">
        <v>191</v>
      </c>
      <c r="Z1677" t="s">
        <v>160</v>
      </c>
      <c r="AA1677">
        <v>2</v>
      </c>
      <c r="AB1677" t="s">
        <v>161</v>
      </c>
      <c r="AC1677" t="s">
        <v>155</v>
      </c>
      <c r="AD1677" t="s">
        <v>162</v>
      </c>
      <c r="AE1677" t="s">
        <v>1276</v>
      </c>
      <c r="AF1677" t="s">
        <v>1277</v>
      </c>
      <c r="AG1677" t="s">
        <v>1278</v>
      </c>
    </row>
    <row r="1678" spans="1:34" x14ac:dyDescent="0.25">
      <c r="A1678">
        <v>19252</v>
      </c>
      <c r="B1678" t="s">
        <v>246</v>
      </c>
      <c r="C1678" t="s">
        <v>1</v>
      </c>
      <c r="D1678" t="s">
        <v>285</v>
      </c>
      <c r="E1678" t="s">
        <v>615</v>
      </c>
      <c r="F1678" t="s">
        <v>117</v>
      </c>
      <c r="G1678" t="s">
        <v>215</v>
      </c>
      <c r="H1678">
        <v>4900</v>
      </c>
      <c r="I1678">
        <v>4900</v>
      </c>
      <c r="J1678">
        <v>5250.9</v>
      </c>
      <c r="K1678">
        <v>0</v>
      </c>
      <c r="L1678">
        <v>0</v>
      </c>
      <c r="M1678">
        <v>0</v>
      </c>
      <c r="N1678">
        <v>5250.9</v>
      </c>
      <c r="P1678" s="1">
        <v>45197</v>
      </c>
      <c r="Q1678" s="1">
        <v>45188</v>
      </c>
      <c r="R1678" s="1">
        <v>46047</v>
      </c>
      <c r="S1678" s="1">
        <v>46047</v>
      </c>
      <c r="W1678" t="s">
        <v>155</v>
      </c>
      <c r="X1678" t="s">
        <v>191</v>
      </c>
      <c r="Z1678" t="s">
        <v>160</v>
      </c>
      <c r="AA1678">
        <v>2</v>
      </c>
      <c r="AB1678" t="s">
        <v>161</v>
      </c>
      <c r="AC1678" t="s">
        <v>155</v>
      </c>
      <c r="AD1678" t="s">
        <v>162</v>
      </c>
      <c r="AE1678" t="s">
        <v>1276</v>
      </c>
      <c r="AF1678" t="s">
        <v>1277</v>
      </c>
      <c r="AG1678" t="s">
        <v>1278</v>
      </c>
    </row>
    <row r="1679" spans="1:34" x14ac:dyDescent="0.25">
      <c r="A1679">
        <v>22811</v>
      </c>
      <c r="B1679" t="s">
        <v>246</v>
      </c>
      <c r="C1679" t="s">
        <v>1</v>
      </c>
      <c r="D1679" t="s">
        <v>826</v>
      </c>
      <c r="E1679" t="s">
        <v>881</v>
      </c>
      <c r="F1679" t="s">
        <v>117</v>
      </c>
      <c r="G1679" t="s">
        <v>112</v>
      </c>
      <c r="H1679">
        <v>7000</v>
      </c>
      <c r="I1679">
        <v>7000</v>
      </c>
      <c r="J1679">
        <v>7443.48</v>
      </c>
      <c r="K1679">
        <v>0</v>
      </c>
      <c r="L1679">
        <v>0</v>
      </c>
      <c r="M1679">
        <v>0</v>
      </c>
      <c r="N1679">
        <v>7443.48</v>
      </c>
      <c r="P1679" s="1">
        <v>45323</v>
      </c>
      <c r="Q1679" s="1">
        <v>45314</v>
      </c>
      <c r="R1679" s="1">
        <v>46047</v>
      </c>
      <c r="S1679" s="1">
        <v>46047</v>
      </c>
      <c r="W1679" t="s">
        <v>155</v>
      </c>
      <c r="X1679" t="s">
        <v>191</v>
      </c>
      <c r="Z1679" t="s">
        <v>160</v>
      </c>
      <c r="AA1679">
        <v>2</v>
      </c>
      <c r="AB1679" t="s">
        <v>161</v>
      </c>
      <c r="AC1679" t="s">
        <v>155</v>
      </c>
      <c r="AD1679" t="s">
        <v>162</v>
      </c>
      <c r="AE1679" t="s">
        <v>1276</v>
      </c>
      <c r="AF1679" t="s">
        <v>1277</v>
      </c>
      <c r="AG1679" t="s">
        <v>1278</v>
      </c>
    </row>
    <row r="1680" spans="1:34" x14ac:dyDescent="0.25">
      <c r="A1680">
        <v>29579</v>
      </c>
      <c r="B1680" t="s">
        <v>246</v>
      </c>
      <c r="C1680" t="s">
        <v>1</v>
      </c>
      <c r="D1680" t="s">
        <v>801</v>
      </c>
      <c r="E1680" t="s">
        <v>1280</v>
      </c>
      <c r="F1680" t="s">
        <v>117</v>
      </c>
      <c r="G1680" t="s">
        <v>103</v>
      </c>
      <c r="H1680">
        <v>400</v>
      </c>
      <c r="I1680">
        <v>400</v>
      </c>
      <c r="J1680">
        <v>406.68</v>
      </c>
      <c r="K1680">
        <v>0</v>
      </c>
      <c r="L1680">
        <v>0</v>
      </c>
      <c r="M1680">
        <v>0</v>
      </c>
      <c r="N1680">
        <v>406.68</v>
      </c>
      <c r="P1680" s="1">
        <v>45595</v>
      </c>
      <c r="Q1680" s="1">
        <v>45587</v>
      </c>
      <c r="R1680" s="1">
        <v>46047</v>
      </c>
      <c r="S1680" s="1">
        <v>46047</v>
      </c>
      <c r="W1680" t="s">
        <v>155</v>
      </c>
      <c r="X1680" t="s">
        <v>191</v>
      </c>
      <c r="Z1680" t="s">
        <v>160</v>
      </c>
      <c r="AA1680">
        <v>2</v>
      </c>
      <c r="AB1680" t="s">
        <v>1037</v>
      </c>
      <c r="AC1680" t="s">
        <v>155</v>
      </c>
      <c r="AD1680" t="s">
        <v>162</v>
      </c>
      <c r="AE1680" t="s">
        <v>1276</v>
      </c>
      <c r="AF1680" t="s">
        <v>1277</v>
      </c>
      <c r="AG1680" t="s">
        <v>1278</v>
      </c>
    </row>
    <row r="1681" spans="1:34" x14ac:dyDescent="0.25">
      <c r="A1681">
        <v>24583</v>
      </c>
      <c r="B1681" t="s">
        <v>246</v>
      </c>
      <c r="C1681" t="s">
        <v>252</v>
      </c>
      <c r="D1681" t="s">
        <v>730</v>
      </c>
      <c r="E1681" t="s">
        <v>1035</v>
      </c>
      <c r="F1681" t="s">
        <v>117</v>
      </c>
      <c r="G1681" t="s">
        <v>109</v>
      </c>
      <c r="H1681">
        <v>2500</v>
      </c>
      <c r="I1681">
        <v>2500</v>
      </c>
      <c r="J1681">
        <v>2639.66</v>
      </c>
      <c r="K1681">
        <v>0</v>
      </c>
      <c r="L1681">
        <v>0</v>
      </c>
      <c r="M1681">
        <v>0</v>
      </c>
      <c r="N1681">
        <v>2639.66</v>
      </c>
      <c r="P1681" s="1">
        <v>45406</v>
      </c>
      <c r="Q1681" s="1">
        <v>45401</v>
      </c>
      <c r="R1681" s="1">
        <v>46047</v>
      </c>
      <c r="S1681" s="1">
        <v>46047</v>
      </c>
      <c r="W1681" t="s">
        <v>155</v>
      </c>
      <c r="X1681" t="s">
        <v>191</v>
      </c>
      <c r="Z1681" t="s">
        <v>160</v>
      </c>
      <c r="AA1681">
        <v>2</v>
      </c>
      <c r="AB1681" t="s">
        <v>1037</v>
      </c>
      <c r="AC1681" t="s">
        <v>155</v>
      </c>
      <c r="AD1681" t="s">
        <v>162</v>
      </c>
      <c r="AE1681" t="s">
        <v>1276</v>
      </c>
      <c r="AF1681" t="s">
        <v>1277</v>
      </c>
      <c r="AG1681" t="s">
        <v>1278</v>
      </c>
    </row>
    <row r="1682" spans="1:34" x14ac:dyDescent="0.25">
      <c r="A1682">
        <v>30341</v>
      </c>
      <c r="B1682" t="s">
        <v>246</v>
      </c>
      <c r="C1682" t="s">
        <v>1</v>
      </c>
      <c r="D1682" t="s">
        <v>827</v>
      </c>
      <c r="E1682" t="s">
        <v>1341</v>
      </c>
      <c r="F1682" t="s">
        <v>117</v>
      </c>
      <c r="G1682" t="s">
        <v>100</v>
      </c>
      <c r="H1682">
        <v>1160</v>
      </c>
      <c r="I1682">
        <v>1160</v>
      </c>
      <c r="J1682">
        <v>1172.53</v>
      </c>
      <c r="K1682">
        <v>0</v>
      </c>
      <c r="L1682">
        <v>0</v>
      </c>
      <c r="M1682">
        <v>0</v>
      </c>
      <c r="N1682">
        <v>1172.53</v>
      </c>
      <c r="P1682" s="1">
        <v>45628</v>
      </c>
      <c r="Q1682" s="1">
        <v>45617</v>
      </c>
      <c r="R1682" s="1">
        <v>46047</v>
      </c>
      <c r="S1682" s="1">
        <v>46047</v>
      </c>
      <c r="W1682" t="s">
        <v>155</v>
      </c>
      <c r="X1682" t="s">
        <v>191</v>
      </c>
      <c r="Z1682" t="s">
        <v>160</v>
      </c>
      <c r="AA1682">
        <v>2</v>
      </c>
      <c r="AB1682" t="s">
        <v>1037</v>
      </c>
      <c r="AC1682" t="s">
        <v>155</v>
      </c>
      <c r="AD1682" t="s">
        <v>162</v>
      </c>
      <c r="AE1682" t="s">
        <v>1276</v>
      </c>
      <c r="AF1682" t="s">
        <v>1277</v>
      </c>
      <c r="AG1682" t="s">
        <v>1278</v>
      </c>
    </row>
    <row r="1683" spans="1:34" x14ac:dyDescent="0.25">
      <c r="A1683">
        <v>27522</v>
      </c>
      <c r="B1683" t="s">
        <v>246</v>
      </c>
      <c r="C1683" t="s">
        <v>1</v>
      </c>
      <c r="D1683" t="s">
        <v>789</v>
      </c>
      <c r="E1683" t="s">
        <v>1210</v>
      </c>
      <c r="F1683" t="s">
        <v>117</v>
      </c>
      <c r="G1683" t="s">
        <v>103</v>
      </c>
      <c r="H1683">
        <v>7840</v>
      </c>
      <c r="I1683">
        <v>7840</v>
      </c>
      <c r="J1683">
        <v>8084.54</v>
      </c>
      <c r="K1683">
        <v>0</v>
      </c>
      <c r="L1683">
        <v>0</v>
      </c>
      <c r="M1683">
        <v>0</v>
      </c>
      <c r="N1683">
        <v>8084.54</v>
      </c>
      <c r="P1683" s="1">
        <v>45541</v>
      </c>
      <c r="Q1683" s="1">
        <v>45533</v>
      </c>
      <c r="R1683" s="1">
        <v>46050</v>
      </c>
      <c r="S1683" s="1">
        <v>46050</v>
      </c>
      <c r="W1683" t="s">
        <v>155</v>
      </c>
      <c r="X1683" t="s">
        <v>191</v>
      </c>
      <c r="Z1683" t="s">
        <v>160</v>
      </c>
      <c r="AA1683">
        <v>2</v>
      </c>
      <c r="AB1683" t="s">
        <v>1037</v>
      </c>
      <c r="AC1683" t="s">
        <v>155</v>
      </c>
      <c r="AD1683" t="s">
        <v>162</v>
      </c>
      <c r="AE1683" t="s">
        <v>1276</v>
      </c>
      <c r="AF1683" t="s">
        <v>1277</v>
      </c>
      <c r="AG1683" t="s">
        <v>1278</v>
      </c>
    </row>
    <row r="1684" spans="1:34" x14ac:dyDescent="0.25">
      <c r="A1684">
        <v>26169</v>
      </c>
      <c r="B1684" t="s">
        <v>246</v>
      </c>
      <c r="C1684" t="s">
        <v>1</v>
      </c>
      <c r="D1684" t="s">
        <v>755</v>
      </c>
      <c r="E1684" t="s">
        <v>1211</v>
      </c>
      <c r="F1684" t="s">
        <v>117</v>
      </c>
      <c r="G1684" t="s">
        <v>105</v>
      </c>
      <c r="H1684">
        <v>9000</v>
      </c>
      <c r="I1684">
        <v>9000</v>
      </c>
      <c r="J1684">
        <v>9280.7199999999993</v>
      </c>
      <c r="K1684">
        <v>0</v>
      </c>
      <c r="L1684">
        <v>0</v>
      </c>
      <c r="M1684">
        <v>0</v>
      </c>
      <c r="N1684">
        <v>9280.7199999999993</v>
      </c>
      <c r="P1684" s="1">
        <v>45537</v>
      </c>
      <c r="Q1684" s="1">
        <v>45531</v>
      </c>
      <c r="R1684" s="1">
        <v>46052</v>
      </c>
      <c r="S1684" s="1">
        <v>46052</v>
      </c>
      <c r="W1684" t="s">
        <v>155</v>
      </c>
      <c r="X1684" t="s">
        <v>191</v>
      </c>
      <c r="Z1684" t="s">
        <v>160</v>
      </c>
      <c r="AA1684">
        <v>2</v>
      </c>
      <c r="AB1684" t="s">
        <v>1037</v>
      </c>
      <c r="AC1684" t="s">
        <v>155</v>
      </c>
      <c r="AD1684" t="s">
        <v>162</v>
      </c>
      <c r="AE1684" t="s">
        <v>1276</v>
      </c>
      <c r="AF1684" t="s">
        <v>1277</v>
      </c>
      <c r="AG1684" t="s">
        <v>1278</v>
      </c>
    </row>
    <row r="1685" spans="1:34" x14ac:dyDescent="0.25">
      <c r="A1685">
        <v>27745</v>
      </c>
      <c r="B1685" t="s">
        <v>246</v>
      </c>
      <c r="C1685" t="s">
        <v>1</v>
      </c>
      <c r="D1685" t="s">
        <v>814</v>
      </c>
      <c r="E1685" t="s">
        <v>1208</v>
      </c>
      <c r="F1685" t="s">
        <v>117</v>
      </c>
      <c r="G1685" t="s">
        <v>108</v>
      </c>
      <c r="H1685" s="2">
        <v>5000</v>
      </c>
      <c r="I1685" s="2">
        <v>5000</v>
      </c>
      <c r="J1685" s="2">
        <v>5155.96</v>
      </c>
      <c r="K1685">
        <v>0</v>
      </c>
      <c r="L1685">
        <v>0</v>
      </c>
      <c r="M1685">
        <v>0</v>
      </c>
      <c r="N1685" s="2">
        <v>5155.96</v>
      </c>
      <c r="P1685" s="1">
        <v>45541</v>
      </c>
      <c r="Q1685" s="1">
        <v>45535</v>
      </c>
      <c r="R1685" s="1">
        <v>46052</v>
      </c>
      <c r="S1685" s="1">
        <v>46052</v>
      </c>
      <c r="W1685" t="s">
        <v>155</v>
      </c>
      <c r="X1685" t="s">
        <v>191</v>
      </c>
      <c r="Z1685" t="s">
        <v>160</v>
      </c>
      <c r="AA1685">
        <v>2</v>
      </c>
      <c r="AB1685" t="s">
        <v>1037</v>
      </c>
      <c r="AC1685" t="s">
        <v>155</v>
      </c>
      <c r="AD1685" t="s">
        <v>162</v>
      </c>
      <c r="AE1685" t="s">
        <v>1276</v>
      </c>
      <c r="AF1685" t="s">
        <v>1277</v>
      </c>
      <c r="AG1685" t="s">
        <v>1278</v>
      </c>
    </row>
    <row r="1686" spans="1:34" x14ac:dyDescent="0.25">
      <c r="A1686">
        <v>25798</v>
      </c>
      <c r="B1686" t="s">
        <v>246</v>
      </c>
      <c r="C1686" t="s">
        <v>1</v>
      </c>
      <c r="D1686" t="s">
        <v>753</v>
      </c>
      <c r="E1686" t="s">
        <v>1201</v>
      </c>
      <c r="F1686" t="s">
        <v>117</v>
      </c>
      <c r="G1686" t="s">
        <v>106</v>
      </c>
      <c r="H1686">
        <v>3000</v>
      </c>
      <c r="I1686">
        <v>3000</v>
      </c>
      <c r="J1686">
        <v>3115.69</v>
      </c>
      <c r="K1686">
        <v>0</v>
      </c>
      <c r="L1686">
        <v>0</v>
      </c>
      <c r="M1686">
        <v>0</v>
      </c>
      <c r="N1686">
        <v>3115.69</v>
      </c>
      <c r="P1686" s="1">
        <v>45510</v>
      </c>
      <c r="Q1686" s="1">
        <v>45504</v>
      </c>
      <c r="R1686" s="1">
        <v>46052</v>
      </c>
      <c r="S1686" s="1">
        <v>46052</v>
      </c>
      <c r="W1686" t="s">
        <v>155</v>
      </c>
      <c r="X1686" t="s">
        <v>191</v>
      </c>
      <c r="Z1686" t="s">
        <v>160</v>
      </c>
      <c r="AA1686">
        <v>2</v>
      </c>
      <c r="AB1686" t="s">
        <v>1037</v>
      </c>
      <c r="AC1686" t="s">
        <v>155</v>
      </c>
      <c r="AD1686" t="s">
        <v>162</v>
      </c>
      <c r="AE1686" t="s">
        <v>1276</v>
      </c>
      <c r="AF1686" t="s">
        <v>1277</v>
      </c>
      <c r="AG1686" t="s">
        <v>1278</v>
      </c>
    </row>
    <row r="1687" spans="1:34" x14ac:dyDescent="0.25">
      <c r="A1687">
        <v>25992</v>
      </c>
      <c r="B1687" t="s">
        <v>246</v>
      </c>
      <c r="C1687" t="s">
        <v>1</v>
      </c>
      <c r="D1687" t="s">
        <v>715</v>
      </c>
      <c r="E1687" t="s">
        <v>1206</v>
      </c>
      <c r="F1687" t="s">
        <v>117</v>
      </c>
      <c r="G1687" t="s">
        <v>105</v>
      </c>
      <c r="H1687">
        <v>7000</v>
      </c>
      <c r="I1687">
        <v>7000</v>
      </c>
      <c r="J1687">
        <v>7218.34</v>
      </c>
      <c r="K1687">
        <v>0</v>
      </c>
      <c r="L1687">
        <v>0</v>
      </c>
      <c r="M1687">
        <v>0</v>
      </c>
      <c r="N1687">
        <v>7218.34</v>
      </c>
      <c r="P1687" s="1">
        <v>45537</v>
      </c>
      <c r="Q1687" s="1">
        <v>45522</v>
      </c>
      <c r="R1687" s="1">
        <v>46052</v>
      </c>
      <c r="S1687" s="1">
        <v>46052</v>
      </c>
      <c r="W1687" t="s">
        <v>155</v>
      </c>
      <c r="X1687" t="s">
        <v>191</v>
      </c>
      <c r="Z1687" t="s">
        <v>160</v>
      </c>
      <c r="AA1687">
        <v>2</v>
      </c>
      <c r="AB1687" t="s">
        <v>1037</v>
      </c>
      <c r="AC1687" t="s">
        <v>155</v>
      </c>
      <c r="AD1687" t="s">
        <v>162</v>
      </c>
      <c r="AE1687" t="s">
        <v>1276</v>
      </c>
      <c r="AF1687" t="s">
        <v>1277</v>
      </c>
      <c r="AG1687" t="s">
        <v>1278</v>
      </c>
    </row>
    <row r="1688" spans="1:34" x14ac:dyDescent="0.25">
      <c r="A1688">
        <v>25777</v>
      </c>
      <c r="B1688" t="s">
        <v>246</v>
      </c>
      <c r="C1688" t="s">
        <v>1</v>
      </c>
      <c r="D1688" t="s">
        <v>753</v>
      </c>
      <c r="E1688" t="s">
        <v>1201</v>
      </c>
      <c r="F1688" t="s">
        <v>117</v>
      </c>
      <c r="G1688" t="s">
        <v>207</v>
      </c>
      <c r="H1688">
        <v>65000</v>
      </c>
      <c r="I1688">
        <v>65000</v>
      </c>
      <c r="J1688">
        <v>67506.53</v>
      </c>
      <c r="K1688">
        <v>0</v>
      </c>
      <c r="L1688">
        <v>0</v>
      </c>
      <c r="M1688">
        <v>0</v>
      </c>
      <c r="N1688">
        <v>67506.53</v>
      </c>
      <c r="O1688">
        <v>0</v>
      </c>
      <c r="P1688" s="1">
        <v>45510</v>
      </c>
      <c r="Q1688" s="1">
        <v>45504</v>
      </c>
      <c r="R1688" s="1">
        <v>46052</v>
      </c>
      <c r="S1688" s="1">
        <v>46052</v>
      </c>
      <c r="W1688" t="s">
        <v>155</v>
      </c>
      <c r="X1688" t="s">
        <v>191</v>
      </c>
      <c r="Z1688" t="s">
        <v>160</v>
      </c>
      <c r="AA1688">
        <v>2</v>
      </c>
      <c r="AB1688" t="s">
        <v>1037</v>
      </c>
      <c r="AC1688" t="s">
        <v>155</v>
      </c>
      <c r="AD1688" t="s">
        <v>162</v>
      </c>
      <c r="AE1688" t="s">
        <v>1276</v>
      </c>
      <c r="AF1688" t="s">
        <v>1277</v>
      </c>
      <c r="AG1688" t="s">
        <v>1278</v>
      </c>
      <c r="AH1688" t="s">
        <v>191</v>
      </c>
    </row>
    <row r="1689" spans="1:34" x14ac:dyDescent="0.25">
      <c r="A1689">
        <v>24477</v>
      </c>
      <c r="B1689" t="s">
        <v>246</v>
      </c>
      <c r="C1689" t="s">
        <v>1</v>
      </c>
      <c r="D1689" t="s">
        <v>811</v>
      </c>
      <c r="E1689" t="s">
        <v>1352</v>
      </c>
      <c r="F1689" t="s">
        <v>117</v>
      </c>
      <c r="G1689" t="s">
        <v>1041</v>
      </c>
      <c r="H1689">
        <v>17000</v>
      </c>
      <c r="I1689">
        <v>17000</v>
      </c>
      <c r="J1689">
        <v>17949.66</v>
      </c>
      <c r="K1689">
        <v>0</v>
      </c>
      <c r="L1689">
        <v>0</v>
      </c>
      <c r="M1689">
        <v>0</v>
      </c>
      <c r="N1689">
        <v>17949.66</v>
      </c>
      <c r="O1689">
        <v>0</v>
      </c>
      <c r="P1689" s="1">
        <v>45400</v>
      </c>
      <c r="Q1689" s="1">
        <v>45397</v>
      </c>
      <c r="R1689" s="1">
        <v>46052</v>
      </c>
      <c r="S1689" s="1">
        <v>46052</v>
      </c>
      <c r="W1689" t="s">
        <v>155</v>
      </c>
      <c r="X1689" t="s">
        <v>191</v>
      </c>
      <c r="Z1689" t="s">
        <v>160</v>
      </c>
      <c r="AA1689">
        <v>2</v>
      </c>
      <c r="AB1689" t="s">
        <v>1037</v>
      </c>
      <c r="AC1689" t="s">
        <v>155</v>
      </c>
      <c r="AD1689" t="s">
        <v>162</v>
      </c>
      <c r="AE1689" t="s">
        <v>1276</v>
      </c>
      <c r="AF1689" t="s">
        <v>1277</v>
      </c>
      <c r="AG1689" t="s">
        <v>1278</v>
      </c>
      <c r="AH1689" t="s">
        <v>191</v>
      </c>
    </row>
    <row r="1690" spans="1:34" x14ac:dyDescent="0.25">
      <c r="A1690">
        <v>24664</v>
      </c>
      <c r="B1690" t="s">
        <v>246</v>
      </c>
      <c r="C1690" t="s">
        <v>1</v>
      </c>
      <c r="D1690" t="s">
        <v>830</v>
      </c>
      <c r="E1690" t="s">
        <v>1029</v>
      </c>
      <c r="F1690" t="s">
        <v>117</v>
      </c>
      <c r="G1690" t="s">
        <v>112</v>
      </c>
      <c r="H1690">
        <v>1000</v>
      </c>
      <c r="I1690">
        <v>1000</v>
      </c>
      <c r="J1690">
        <v>1055.8599999999999</v>
      </c>
      <c r="K1690">
        <v>0</v>
      </c>
      <c r="L1690">
        <v>0</v>
      </c>
      <c r="M1690">
        <v>0</v>
      </c>
      <c r="N1690">
        <v>1055.8599999999999</v>
      </c>
      <c r="P1690" s="1">
        <v>45412</v>
      </c>
      <c r="Q1690" s="1">
        <v>45404</v>
      </c>
      <c r="R1690" s="1">
        <v>46052</v>
      </c>
      <c r="S1690" s="1">
        <v>46052</v>
      </c>
      <c r="W1690" t="s">
        <v>155</v>
      </c>
      <c r="X1690" t="s">
        <v>191</v>
      </c>
      <c r="Z1690" t="s">
        <v>160</v>
      </c>
      <c r="AA1690">
        <v>2</v>
      </c>
      <c r="AB1690" t="s">
        <v>1037</v>
      </c>
      <c r="AC1690" t="s">
        <v>155</v>
      </c>
      <c r="AD1690" t="s">
        <v>162</v>
      </c>
      <c r="AE1690" t="s">
        <v>1276</v>
      </c>
      <c r="AF1690" t="s">
        <v>1277</v>
      </c>
      <c r="AG1690" t="s">
        <v>1278</v>
      </c>
    </row>
    <row r="1691" spans="1:34" x14ac:dyDescent="0.25">
      <c r="A1691">
        <v>24688</v>
      </c>
      <c r="B1691" t="s">
        <v>246</v>
      </c>
      <c r="C1691" t="s">
        <v>1</v>
      </c>
      <c r="D1691" t="s">
        <v>804</v>
      </c>
      <c r="E1691" t="s">
        <v>1030</v>
      </c>
      <c r="F1691" t="s">
        <v>117</v>
      </c>
      <c r="G1691" t="s">
        <v>112</v>
      </c>
      <c r="H1691">
        <v>1000</v>
      </c>
      <c r="I1691">
        <v>1000</v>
      </c>
      <c r="J1691">
        <v>1055.8599999999999</v>
      </c>
      <c r="K1691">
        <v>0</v>
      </c>
      <c r="L1691">
        <v>0</v>
      </c>
      <c r="M1691">
        <v>0</v>
      </c>
      <c r="N1691">
        <v>1055.8599999999999</v>
      </c>
      <c r="P1691" s="1">
        <v>45408</v>
      </c>
      <c r="Q1691" s="1">
        <v>45404</v>
      </c>
      <c r="R1691" s="1">
        <v>46052</v>
      </c>
      <c r="S1691" s="1">
        <v>46052</v>
      </c>
      <c r="W1691" t="s">
        <v>155</v>
      </c>
      <c r="X1691" t="s">
        <v>191</v>
      </c>
      <c r="Z1691" t="s">
        <v>160</v>
      </c>
      <c r="AA1691">
        <v>2</v>
      </c>
      <c r="AB1691" t="s">
        <v>1037</v>
      </c>
      <c r="AC1691" t="s">
        <v>155</v>
      </c>
      <c r="AD1691" t="s">
        <v>162</v>
      </c>
      <c r="AE1691" t="s">
        <v>1276</v>
      </c>
      <c r="AF1691" t="s">
        <v>1277</v>
      </c>
      <c r="AG1691" t="s">
        <v>1278</v>
      </c>
    </row>
    <row r="1692" spans="1:34" x14ac:dyDescent="0.25">
      <c r="A1692">
        <v>24892</v>
      </c>
      <c r="B1692" t="s">
        <v>246</v>
      </c>
      <c r="C1692" t="s">
        <v>1</v>
      </c>
      <c r="D1692" t="s">
        <v>802</v>
      </c>
      <c r="E1692" t="s">
        <v>1032</v>
      </c>
      <c r="F1692" t="s">
        <v>117</v>
      </c>
      <c r="G1692" t="s">
        <v>109</v>
      </c>
      <c r="H1692">
        <v>6000</v>
      </c>
      <c r="I1692">
        <v>6000</v>
      </c>
      <c r="J1692">
        <v>6335.17</v>
      </c>
      <c r="K1692">
        <v>0</v>
      </c>
      <c r="L1692">
        <v>0</v>
      </c>
      <c r="M1692">
        <v>0</v>
      </c>
      <c r="N1692">
        <v>6335.17</v>
      </c>
      <c r="P1692" s="1">
        <v>45421</v>
      </c>
      <c r="Q1692" s="1">
        <v>45410</v>
      </c>
      <c r="R1692" s="1">
        <v>46052</v>
      </c>
      <c r="S1692" s="1">
        <v>46052</v>
      </c>
      <c r="W1692" t="s">
        <v>155</v>
      </c>
      <c r="X1692" t="s">
        <v>191</v>
      </c>
      <c r="Z1692" t="s">
        <v>160</v>
      </c>
      <c r="AA1692">
        <v>2</v>
      </c>
      <c r="AB1692" t="s">
        <v>1037</v>
      </c>
      <c r="AC1692" t="s">
        <v>155</v>
      </c>
      <c r="AD1692" t="s">
        <v>162</v>
      </c>
      <c r="AE1692" t="s">
        <v>1276</v>
      </c>
      <c r="AF1692" t="s">
        <v>1277</v>
      </c>
      <c r="AG1692" t="s">
        <v>1278</v>
      </c>
    </row>
    <row r="1693" spans="1:34" x14ac:dyDescent="0.25">
      <c r="A1693">
        <v>24743</v>
      </c>
      <c r="B1693" t="s">
        <v>246</v>
      </c>
      <c r="C1693" t="s">
        <v>1</v>
      </c>
      <c r="D1693" t="s">
        <v>795</v>
      </c>
      <c r="E1693" t="s">
        <v>1034</v>
      </c>
      <c r="F1693" t="s">
        <v>117</v>
      </c>
      <c r="G1693" t="s">
        <v>112</v>
      </c>
      <c r="H1693">
        <v>6000</v>
      </c>
      <c r="I1693">
        <v>6000</v>
      </c>
      <c r="J1693">
        <v>6335.17</v>
      </c>
      <c r="K1693">
        <v>0</v>
      </c>
      <c r="L1693">
        <v>0</v>
      </c>
      <c r="M1693">
        <v>0</v>
      </c>
      <c r="N1693">
        <v>6335.17</v>
      </c>
      <c r="P1693" s="1">
        <v>45412</v>
      </c>
      <c r="Q1693" s="1">
        <v>45407</v>
      </c>
      <c r="R1693" s="1">
        <v>46052</v>
      </c>
      <c r="S1693" s="1">
        <v>46052</v>
      </c>
      <c r="W1693" t="s">
        <v>155</v>
      </c>
      <c r="X1693" t="s">
        <v>191</v>
      </c>
      <c r="Z1693" t="s">
        <v>160</v>
      </c>
      <c r="AA1693">
        <v>2</v>
      </c>
      <c r="AB1693" t="s">
        <v>1037</v>
      </c>
      <c r="AC1693" t="s">
        <v>155</v>
      </c>
      <c r="AD1693" t="s">
        <v>162</v>
      </c>
      <c r="AE1693" t="s">
        <v>1276</v>
      </c>
      <c r="AF1693" t="s">
        <v>1277</v>
      </c>
      <c r="AG1693" t="s">
        <v>1278</v>
      </c>
    </row>
    <row r="1694" spans="1:34" x14ac:dyDescent="0.25">
      <c r="A1694">
        <v>29682</v>
      </c>
      <c r="B1694" t="s">
        <v>246</v>
      </c>
      <c r="C1694" t="s">
        <v>1</v>
      </c>
      <c r="D1694" t="s">
        <v>832</v>
      </c>
      <c r="E1694" t="s">
        <v>1116</v>
      </c>
      <c r="F1694" t="s">
        <v>117</v>
      </c>
      <c r="G1694" t="s">
        <v>111</v>
      </c>
      <c r="H1694">
        <v>1000</v>
      </c>
      <c r="I1694">
        <v>1000</v>
      </c>
      <c r="J1694">
        <v>1052.92</v>
      </c>
      <c r="K1694">
        <v>0</v>
      </c>
      <c r="L1694">
        <v>0</v>
      </c>
      <c r="M1694">
        <v>0</v>
      </c>
      <c r="N1694">
        <v>1052.92</v>
      </c>
      <c r="P1694" s="1">
        <v>45595</v>
      </c>
      <c r="Q1694" s="1">
        <v>45436</v>
      </c>
      <c r="R1694" s="1">
        <v>46052</v>
      </c>
      <c r="S1694" s="1">
        <v>46052</v>
      </c>
      <c r="W1694" t="s">
        <v>155</v>
      </c>
      <c r="X1694" t="s">
        <v>191</v>
      </c>
      <c r="Z1694" t="s">
        <v>160</v>
      </c>
      <c r="AA1694">
        <v>2</v>
      </c>
      <c r="AB1694" t="s">
        <v>1037</v>
      </c>
      <c r="AC1694" t="s">
        <v>155</v>
      </c>
      <c r="AD1694" t="s">
        <v>162</v>
      </c>
      <c r="AE1694" t="s">
        <v>1276</v>
      </c>
      <c r="AF1694" t="s">
        <v>1277</v>
      </c>
      <c r="AG1694" t="s">
        <v>1278</v>
      </c>
    </row>
    <row r="1695" spans="1:34" x14ac:dyDescent="0.25">
      <c r="A1695">
        <v>25161</v>
      </c>
      <c r="B1695" t="s">
        <v>246</v>
      </c>
      <c r="C1695" t="s">
        <v>1</v>
      </c>
      <c r="D1695" t="s">
        <v>783</v>
      </c>
      <c r="E1695" t="s">
        <v>1112</v>
      </c>
      <c r="F1695" t="s">
        <v>117</v>
      </c>
      <c r="G1695" t="s">
        <v>108</v>
      </c>
      <c r="H1695">
        <v>5000</v>
      </c>
      <c r="I1695">
        <v>5000</v>
      </c>
      <c r="J1695">
        <v>5264.6</v>
      </c>
      <c r="K1695">
        <v>0</v>
      </c>
      <c r="L1695">
        <v>0</v>
      </c>
      <c r="M1695">
        <v>0</v>
      </c>
      <c r="N1695">
        <v>5264.6</v>
      </c>
      <c r="P1695" s="1">
        <v>45453</v>
      </c>
      <c r="Q1695" s="1">
        <v>45442</v>
      </c>
      <c r="R1695" s="1">
        <v>46052</v>
      </c>
      <c r="S1695" s="1">
        <v>46052</v>
      </c>
      <c r="W1695" t="s">
        <v>155</v>
      </c>
      <c r="X1695" t="s">
        <v>191</v>
      </c>
      <c r="Z1695" t="s">
        <v>160</v>
      </c>
      <c r="AA1695">
        <v>2</v>
      </c>
      <c r="AB1695" t="s">
        <v>1037</v>
      </c>
      <c r="AC1695" t="s">
        <v>155</v>
      </c>
      <c r="AD1695" t="s">
        <v>162</v>
      </c>
      <c r="AE1695" t="s">
        <v>1276</v>
      </c>
      <c r="AF1695" t="s">
        <v>1277</v>
      </c>
      <c r="AG1695" t="s">
        <v>1278</v>
      </c>
    </row>
    <row r="1696" spans="1:34" x14ac:dyDescent="0.25">
      <c r="A1696">
        <v>30316</v>
      </c>
      <c r="B1696" t="s">
        <v>246</v>
      </c>
      <c r="C1696" t="s">
        <v>1</v>
      </c>
      <c r="D1696" t="s">
        <v>782</v>
      </c>
      <c r="E1696" t="s">
        <v>1330</v>
      </c>
      <c r="F1696" t="s">
        <v>117</v>
      </c>
      <c r="G1696" t="s">
        <v>105</v>
      </c>
      <c r="H1696">
        <v>2000</v>
      </c>
      <c r="I1696">
        <v>2000</v>
      </c>
      <c r="J1696">
        <v>2021.6</v>
      </c>
      <c r="K1696">
        <v>0</v>
      </c>
      <c r="L1696">
        <v>0</v>
      </c>
      <c r="M1696">
        <v>0</v>
      </c>
      <c r="N1696">
        <v>2021.6</v>
      </c>
      <c r="P1696" s="1">
        <v>45628</v>
      </c>
      <c r="Q1696" s="1">
        <v>45621</v>
      </c>
      <c r="R1696" s="1">
        <v>46052</v>
      </c>
      <c r="S1696" s="1">
        <v>46052</v>
      </c>
      <c r="W1696" t="s">
        <v>155</v>
      </c>
      <c r="X1696" t="s">
        <v>191</v>
      </c>
      <c r="Z1696" t="s">
        <v>160</v>
      </c>
      <c r="AA1696">
        <v>2</v>
      </c>
      <c r="AB1696" t="s">
        <v>1037</v>
      </c>
      <c r="AC1696" t="s">
        <v>155</v>
      </c>
      <c r="AD1696" t="s">
        <v>162</v>
      </c>
      <c r="AE1696" t="s">
        <v>1276</v>
      </c>
      <c r="AF1696" t="s">
        <v>1277</v>
      </c>
      <c r="AG1696" t="s">
        <v>1278</v>
      </c>
    </row>
    <row r="1697" spans="1:34" x14ac:dyDescent="0.25">
      <c r="A1697">
        <v>22949</v>
      </c>
      <c r="B1697" t="s">
        <v>246</v>
      </c>
      <c r="C1697" t="s">
        <v>1</v>
      </c>
      <c r="D1697" t="s">
        <v>810</v>
      </c>
      <c r="E1697" t="s">
        <v>884</v>
      </c>
      <c r="F1697" t="s">
        <v>117</v>
      </c>
      <c r="G1697" t="s">
        <v>210</v>
      </c>
      <c r="H1697">
        <v>222800</v>
      </c>
      <c r="I1697">
        <v>222800</v>
      </c>
      <c r="J1697">
        <v>236915.43</v>
      </c>
      <c r="K1697">
        <v>0</v>
      </c>
      <c r="L1697">
        <v>0</v>
      </c>
      <c r="M1697">
        <v>0</v>
      </c>
      <c r="N1697">
        <v>236915.43</v>
      </c>
      <c r="O1697">
        <v>0</v>
      </c>
      <c r="P1697" s="1">
        <v>45323</v>
      </c>
      <c r="Q1697" s="1">
        <v>45320</v>
      </c>
      <c r="R1697" s="1">
        <v>46052</v>
      </c>
      <c r="S1697" s="1">
        <v>46052</v>
      </c>
      <c r="W1697" t="s">
        <v>155</v>
      </c>
      <c r="X1697" t="s">
        <v>191</v>
      </c>
      <c r="Z1697" t="s">
        <v>160</v>
      </c>
      <c r="AA1697">
        <v>2</v>
      </c>
      <c r="AB1697" t="s">
        <v>161</v>
      </c>
      <c r="AC1697" t="s">
        <v>155</v>
      </c>
      <c r="AD1697" t="s">
        <v>162</v>
      </c>
      <c r="AE1697" t="s">
        <v>1276</v>
      </c>
      <c r="AF1697" t="s">
        <v>1277</v>
      </c>
      <c r="AG1697" t="s">
        <v>1278</v>
      </c>
      <c r="AH1697" t="s">
        <v>191</v>
      </c>
    </row>
    <row r="1698" spans="1:34" x14ac:dyDescent="0.25">
      <c r="A1698">
        <v>23835</v>
      </c>
      <c r="B1698" t="s">
        <v>246</v>
      </c>
      <c r="C1698" t="s">
        <v>1</v>
      </c>
      <c r="D1698" t="s">
        <v>824</v>
      </c>
      <c r="E1698" t="s">
        <v>955</v>
      </c>
      <c r="F1698" t="s">
        <v>117</v>
      </c>
      <c r="G1698" t="s">
        <v>95</v>
      </c>
      <c r="H1698">
        <v>5000</v>
      </c>
      <c r="I1698">
        <v>5000</v>
      </c>
      <c r="J1698">
        <v>5286.25</v>
      </c>
      <c r="K1698">
        <v>0</v>
      </c>
      <c r="L1698">
        <v>0</v>
      </c>
      <c r="M1698">
        <v>0</v>
      </c>
      <c r="N1698">
        <v>5286.25</v>
      </c>
      <c r="P1698">
        <v>45377</v>
      </c>
      <c r="Q1698">
        <v>45371</v>
      </c>
      <c r="R1698">
        <v>46052</v>
      </c>
      <c r="S1698">
        <v>46052</v>
      </c>
      <c r="W1698" t="s">
        <v>155</v>
      </c>
      <c r="X1698" t="s">
        <v>191</v>
      </c>
      <c r="Z1698" t="s">
        <v>160</v>
      </c>
      <c r="AA1698">
        <v>2</v>
      </c>
      <c r="AB1698" t="s">
        <v>161</v>
      </c>
      <c r="AC1698" t="s">
        <v>155</v>
      </c>
      <c r="AD1698" t="s">
        <v>162</v>
      </c>
      <c r="AE1698" t="s">
        <v>1276</v>
      </c>
      <c r="AF1698" t="s">
        <v>1277</v>
      </c>
      <c r="AG1698" t="s">
        <v>1278</v>
      </c>
    </row>
    <row r="1699" spans="1:34" x14ac:dyDescent="0.25">
      <c r="A1699">
        <v>23254</v>
      </c>
      <c r="B1699" t="s">
        <v>246</v>
      </c>
      <c r="C1699" t="s">
        <v>252</v>
      </c>
      <c r="D1699" t="s">
        <v>742</v>
      </c>
      <c r="E1699" t="s">
        <v>926</v>
      </c>
      <c r="F1699" t="s">
        <v>117</v>
      </c>
      <c r="G1699" t="s">
        <v>111</v>
      </c>
      <c r="H1699">
        <v>2300</v>
      </c>
      <c r="I1699">
        <v>2300</v>
      </c>
      <c r="J1699">
        <v>2438.2399999999998</v>
      </c>
      <c r="K1699">
        <v>0</v>
      </c>
      <c r="L1699">
        <v>0</v>
      </c>
      <c r="M1699">
        <v>0</v>
      </c>
      <c r="N1699">
        <v>2438.2399999999998</v>
      </c>
      <c r="P1699">
        <v>45345</v>
      </c>
      <c r="Q1699">
        <v>45331</v>
      </c>
      <c r="R1699">
        <v>46052</v>
      </c>
      <c r="S1699">
        <v>46052</v>
      </c>
      <c r="W1699" t="s">
        <v>155</v>
      </c>
      <c r="X1699" t="s">
        <v>191</v>
      </c>
      <c r="Z1699" t="s">
        <v>160</v>
      </c>
      <c r="AA1699">
        <v>2</v>
      </c>
      <c r="AB1699" t="s">
        <v>161</v>
      </c>
      <c r="AC1699" t="s">
        <v>155</v>
      </c>
      <c r="AD1699" t="s">
        <v>162</v>
      </c>
      <c r="AE1699" t="s">
        <v>1276</v>
      </c>
      <c r="AF1699" t="s">
        <v>1277</v>
      </c>
      <c r="AG1699" t="s">
        <v>1278</v>
      </c>
    </row>
    <row r="1700" spans="1:34" x14ac:dyDescent="0.25">
      <c r="A1700">
        <v>25510</v>
      </c>
      <c r="B1700" t="s">
        <v>246</v>
      </c>
      <c r="C1700" t="s">
        <v>1</v>
      </c>
      <c r="D1700" t="s">
        <v>286</v>
      </c>
      <c r="E1700" t="s">
        <v>616</v>
      </c>
      <c r="F1700" t="s">
        <v>117</v>
      </c>
      <c r="G1700" t="s">
        <v>212</v>
      </c>
      <c r="H1700">
        <v>5200</v>
      </c>
      <c r="I1700">
        <v>5200</v>
      </c>
      <c r="J1700">
        <v>5572.38</v>
      </c>
      <c r="K1700">
        <v>0</v>
      </c>
      <c r="L1700">
        <v>0</v>
      </c>
      <c r="M1700">
        <v>0</v>
      </c>
      <c r="N1700">
        <v>5572.38</v>
      </c>
      <c r="P1700">
        <v>45484</v>
      </c>
      <c r="Q1700">
        <v>45186</v>
      </c>
      <c r="R1700">
        <v>46052</v>
      </c>
      <c r="S1700">
        <v>46052</v>
      </c>
      <c r="W1700" t="s">
        <v>155</v>
      </c>
      <c r="X1700" t="s">
        <v>191</v>
      </c>
      <c r="Z1700" t="s">
        <v>160</v>
      </c>
      <c r="AA1700">
        <v>2</v>
      </c>
      <c r="AB1700" t="s">
        <v>161</v>
      </c>
      <c r="AC1700" t="s">
        <v>155</v>
      </c>
      <c r="AD1700" t="s">
        <v>162</v>
      </c>
      <c r="AE1700" t="s">
        <v>1276</v>
      </c>
      <c r="AF1700" t="s">
        <v>1277</v>
      </c>
      <c r="AG1700" t="s">
        <v>1278</v>
      </c>
    </row>
    <row r="1701" spans="1:34" x14ac:dyDescent="0.25">
      <c r="A1701">
        <v>17189</v>
      </c>
      <c r="B1701" t="s">
        <v>246</v>
      </c>
      <c r="C1701" t="s">
        <v>1</v>
      </c>
      <c r="D1701" t="s">
        <v>204</v>
      </c>
      <c r="E1701" t="s">
        <v>411</v>
      </c>
      <c r="F1701" t="s">
        <v>117</v>
      </c>
      <c r="G1701" t="s">
        <v>217</v>
      </c>
      <c r="H1701">
        <v>4000</v>
      </c>
      <c r="I1701">
        <v>4000</v>
      </c>
      <c r="J1701">
        <v>4321.3999999999996</v>
      </c>
      <c r="K1701">
        <v>0</v>
      </c>
      <c r="L1701">
        <v>0</v>
      </c>
      <c r="M1701">
        <v>0</v>
      </c>
      <c r="N1701">
        <v>4321.3999999999996</v>
      </c>
      <c r="P1701">
        <v>45140</v>
      </c>
      <c r="Q1701">
        <v>45129</v>
      </c>
      <c r="R1701">
        <v>46052</v>
      </c>
      <c r="S1701">
        <v>46052</v>
      </c>
      <c r="W1701" t="s">
        <v>155</v>
      </c>
      <c r="X1701" t="s">
        <v>191</v>
      </c>
      <c r="Z1701" t="s">
        <v>160</v>
      </c>
      <c r="AA1701">
        <v>2</v>
      </c>
      <c r="AB1701" t="s">
        <v>161</v>
      </c>
      <c r="AC1701" t="s">
        <v>155</v>
      </c>
      <c r="AD1701" t="s">
        <v>162</v>
      </c>
      <c r="AE1701" t="s">
        <v>1276</v>
      </c>
      <c r="AF1701" t="s">
        <v>1277</v>
      </c>
      <c r="AG1701" t="s">
        <v>1278</v>
      </c>
    </row>
    <row r="1702" spans="1:34" x14ac:dyDescent="0.25">
      <c r="A1702">
        <v>16761</v>
      </c>
      <c r="B1702" t="s">
        <v>246</v>
      </c>
      <c r="C1702" t="s">
        <v>1</v>
      </c>
      <c r="D1702" t="s">
        <v>284</v>
      </c>
      <c r="E1702" t="s">
        <v>367</v>
      </c>
      <c r="F1702" t="s">
        <v>117</v>
      </c>
      <c r="G1702" t="s">
        <v>219</v>
      </c>
      <c r="H1702">
        <v>1000</v>
      </c>
      <c r="I1702">
        <v>1000</v>
      </c>
      <c r="J1702">
        <v>1086.74</v>
      </c>
      <c r="K1702">
        <v>0</v>
      </c>
      <c r="L1702">
        <v>0</v>
      </c>
      <c r="M1702">
        <v>0</v>
      </c>
      <c r="N1702">
        <v>1086.74</v>
      </c>
      <c r="P1702">
        <v>45110</v>
      </c>
      <c r="Q1702">
        <v>45094</v>
      </c>
      <c r="R1702">
        <v>46052</v>
      </c>
      <c r="S1702">
        <v>46052</v>
      </c>
      <c r="W1702" t="s">
        <v>155</v>
      </c>
      <c r="X1702" t="s">
        <v>191</v>
      </c>
      <c r="Z1702" t="s">
        <v>160</v>
      </c>
      <c r="AA1702">
        <v>2</v>
      </c>
      <c r="AB1702" t="s">
        <v>161</v>
      </c>
      <c r="AC1702" t="s">
        <v>155</v>
      </c>
      <c r="AD1702" t="s">
        <v>162</v>
      </c>
      <c r="AE1702" t="s">
        <v>1276</v>
      </c>
      <c r="AF1702" t="s">
        <v>1277</v>
      </c>
      <c r="AG1702" t="s">
        <v>1278</v>
      </c>
    </row>
    <row r="1703" spans="1:34" x14ac:dyDescent="0.25">
      <c r="A1703">
        <v>16046</v>
      </c>
      <c r="B1703" t="s">
        <v>246</v>
      </c>
      <c r="C1703" t="s">
        <v>1</v>
      </c>
      <c r="D1703" t="s">
        <v>202</v>
      </c>
      <c r="E1703" t="s">
        <v>294</v>
      </c>
      <c r="F1703" t="s">
        <v>117</v>
      </c>
      <c r="G1703" t="s">
        <v>224</v>
      </c>
      <c r="H1703">
        <v>1500</v>
      </c>
      <c r="I1703">
        <v>1500</v>
      </c>
      <c r="J1703">
        <v>1632.45</v>
      </c>
      <c r="K1703">
        <v>0</v>
      </c>
      <c r="L1703">
        <v>0</v>
      </c>
      <c r="M1703">
        <v>0</v>
      </c>
      <c r="N1703">
        <v>1632.45</v>
      </c>
      <c r="P1703">
        <v>45057</v>
      </c>
      <c r="Q1703">
        <v>45052</v>
      </c>
      <c r="R1703">
        <v>46052</v>
      </c>
      <c r="S1703">
        <v>46052</v>
      </c>
      <c r="W1703" t="s">
        <v>155</v>
      </c>
      <c r="X1703" t="s">
        <v>191</v>
      </c>
      <c r="Z1703" t="s">
        <v>160</v>
      </c>
      <c r="AA1703">
        <v>2</v>
      </c>
      <c r="AB1703" t="s">
        <v>161</v>
      </c>
      <c r="AC1703" t="s">
        <v>155</v>
      </c>
      <c r="AD1703" t="s">
        <v>162</v>
      </c>
      <c r="AE1703" t="s">
        <v>1276</v>
      </c>
      <c r="AF1703" t="s">
        <v>1277</v>
      </c>
      <c r="AG1703" t="s">
        <v>1278</v>
      </c>
    </row>
    <row r="1704" spans="1:34" x14ac:dyDescent="0.25">
      <c r="A1704">
        <v>30527</v>
      </c>
      <c r="B1704" t="s">
        <v>246</v>
      </c>
      <c r="C1704" t="s">
        <v>1</v>
      </c>
      <c r="D1704" t="s">
        <v>249</v>
      </c>
      <c r="E1704" t="s">
        <v>250</v>
      </c>
      <c r="F1704" t="s">
        <v>117</v>
      </c>
      <c r="G1704" t="s">
        <v>1388</v>
      </c>
      <c r="H1704">
        <v>5391.47</v>
      </c>
      <c r="I1704">
        <v>5391.47</v>
      </c>
      <c r="J1704">
        <v>5412.84</v>
      </c>
      <c r="K1704">
        <v>0</v>
      </c>
      <c r="L1704">
        <v>0</v>
      </c>
      <c r="M1704">
        <v>0</v>
      </c>
      <c r="N1704">
        <v>5412.84</v>
      </c>
      <c r="O1704">
        <v>0</v>
      </c>
      <c r="P1704">
        <v>45637</v>
      </c>
      <c r="Q1704">
        <v>45637</v>
      </c>
      <c r="R1704">
        <v>46053</v>
      </c>
      <c r="S1704">
        <v>46053</v>
      </c>
      <c r="W1704" t="s">
        <v>155</v>
      </c>
      <c r="X1704" t="s">
        <v>191</v>
      </c>
      <c r="Z1704" t="s">
        <v>160</v>
      </c>
      <c r="AA1704">
        <v>2</v>
      </c>
      <c r="AB1704" t="s">
        <v>161</v>
      </c>
      <c r="AC1704" t="s">
        <v>155</v>
      </c>
      <c r="AD1704" t="s">
        <v>162</v>
      </c>
      <c r="AE1704" t="s">
        <v>1276</v>
      </c>
      <c r="AF1704" t="s">
        <v>1277</v>
      </c>
      <c r="AG1704" t="s">
        <v>1278</v>
      </c>
    </row>
    <row r="1705" spans="1:34" x14ac:dyDescent="0.25">
      <c r="A1705">
        <v>30510</v>
      </c>
      <c r="B1705" t="s">
        <v>246</v>
      </c>
      <c r="C1705" t="s">
        <v>1</v>
      </c>
      <c r="D1705" t="s">
        <v>205</v>
      </c>
      <c r="E1705" t="s">
        <v>247</v>
      </c>
      <c r="F1705" t="s">
        <v>117</v>
      </c>
      <c r="G1705" t="s">
        <v>1388</v>
      </c>
      <c r="H1705">
        <v>2767.11</v>
      </c>
      <c r="I1705">
        <v>2767.11</v>
      </c>
      <c r="J1705">
        <v>2778.07</v>
      </c>
      <c r="K1705">
        <v>0</v>
      </c>
      <c r="L1705">
        <v>0</v>
      </c>
      <c r="M1705">
        <v>0</v>
      </c>
      <c r="N1705">
        <v>2778.07</v>
      </c>
      <c r="O1705">
        <v>0</v>
      </c>
      <c r="P1705">
        <v>45637</v>
      </c>
      <c r="Q1705">
        <v>45637</v>
      </c>
      <c r="R1705">
        <v>46053</v>
      </c>
      <c r="S1705">
        <v>46053</v>
      </c>
      <c r="W1705" t="s">
        <v>155</v>
      </c>
      <c r="X1705" t="s">
        <v>191</v>
      </c>
      <c r="Z1705" t="s">
        <v>160</v>
      </c>
      <c r="AA1705">
        <v>2</v>
      </c>
      <c r="AB1705" t="s">
        <v>161</v>
      </c>
      <c r="AC1705" t="s">
        <v>155</v>
      </c>
      <c r="AD1705" t="s">
        <v>162</v>
      </c>
      <c r="AE1705" t="s">
        <v>1276</v>
      </c>
      <c r="AF1705" t="s">
        <v>1277</v>
      </c>
      <c r="AG1705" t="s">
        <v>1278</v>
      </c>
    </row>
    <row r="1706" spans="1:34" x14ac:dyDescent="0.25">
      <c r="A1706">
        <v>31069</v>
      </c>
      <c r="B1706" t="s">
        <v>246</v>
      </c>
      <c r="C1706" t="s">
        <v>1</v>
      </c>
      <c r="D1706" t="s">
        <v>199</v>
      </c>
      <c r="E1706" t="s">
        <v>292</v>
      </c>
      <c r="F1706" t="s">
        <v>117</v>
      </c>
      <c r="G1706" t="s">
        <v>1388</v>
      </c>
      <c r="H1706">
        <v>6683.44</v>
      </c>
      <c r="I1706">
        <v>6683.44</v>
      </c>
      <c r="J1706">
        <v>6709.94</v>
      </c>
      <c r="K1706">
        <v>0</v>
      </c>
      <c r="L1706">
        <v>0</v>
      </c>
      <c r="M1706">
        <v>0</v>
      </c>
      <c r="N1706">
        <v>6709.94</v>
      </c>
      <c r="O1706">
        <v>0</v>
      </c>
      <c r="P1706">
        <v>45646</v>
      </c>
      <c r="Q1706">
        <v>45644</v>
      </c>
      <c r="R1706">
        <v>46053</v>
      </c>
      <c r="S1706">
        <v>46053</v>
      </c>
      <c r="W1706" t="s">
        <v>155</v>
      </c>
      <c r="X1706" t="s">
        <v>191</v>
      </c>
      <c r="Z1706" t="s">
        <v>160</v>
      </c>
      <c r="AA1706">
        <v>2</v>
      </c>
      <c r="AB1706" t="s">
        <v>161</v>
      </c>
      <c r="AC1706" t="s">
        <v>155</v>
      </c>
      <c r="AD1706" t="s">
        <v>162</v>
      </c>
      <c r="AE1706" t="s">
        <v>1276</v>
      </c>
      <c r="AF1706" t="s">
        <v>1277</v>
      </c>
      <c r="AG1706" t="s">
        <v>1278</v>
      </c>
    </row>
    <row r="1707" spans="1:34" x14ac:dyDescent="0.25">
      <c r="A1707">
        <v>30936</v>
      </c>
      <c r="B1707" t="s">
        <v>246</v>
      </c>
      <c r="C1707" t="s">
        <v>1</v>
      </c>
      <c r="D1707" t="s">
        <v>284</v>
      </c>
      <c r="E1707" t="s">
        <v>367</v>
      </c>
      <c r="F1707" t="s">
        <v>117</v>
      </c>
      <c r="G1707" t="s">
        <v>1388</v>
      </c>
      <c r="H1707">
        <v>4042.26</v>
      </c>
      <c r="I1707">
        <v>4042.26</v>
      </c>
      <c r="J1707">
        <v>4058.28</v>
      </c>
      <c r="K1707">
        <v>0</v>
      </c>
      <c r="L1707">
        <v>0</v>
      </c>
      <c r="M1707">
        <v>0</v>
      </c>
      <c r="N1707">
        <v>4058.28</v>
      </c>
      <c r="O1707">
        <v>0</v>
      </c>
      <c r="P1707">
        <v>45644</v>
      </c>
      <c r="Q1707">
        <v>45643</v>
      </c>
      <c r="R1707">
        <v>46053</v>
      </c>
      <c r="S1707">
        <v>46053</v>
      </c>
      <c r="W1707" t="s">
        <v>155</v>
      </c>
      <c r="X1707" t="s">
        <v>191</v>
      </c>
      <c r="Z1707" t="s">
        <v>160</v>
      </c>
      <c r="AA1707">
        <v>2</v>
      </c>
      <c r="AB1707" t="s">
        <v>161</v>
      </c>
      <c r="AC1707" t="s">
        <v>155</v>
      </c>
      <c r="AD1707" t="s">
        <v>162</v>
      </c>
      <c r="AE1707" t="s">
        <v>1276</v>
      </c>
      <c r="AF1707" t="s">
        <v>1277</v>
      </c>
      <c r="AG1707" t="s">
        <v>1278</v>
      </c>
    </row>
    <row r="1708" spans="1:34" x14ac:dyDescent="0.25">
      <c r="A1708">
        <v>31051</v>
      </c>
      <c r="B1708" t="s">
        <v>246</v>
      </c>
      <c r="C1708" t="s">
        <v>1</v>
      </c>
      <c r="D1708" t="s">
        <v>204</v>
      </c>
      <c r="E1708" t="s">
        <v>411</v>
      </c>
      <c r="F1708" t="s">
        <v>117</v>
      </c>
      <c r="G1708" t="s">
        <v>1388</v>
      </c>
      <c r="H1708">
        <v>6576.01</v>
      </c>
      <c r="I1708">
        <v>6576.01</v>
      </c>
      <c r="J1708">
        <v>6602.07</v>
      </c>
      <c r="K1708">
        <v>0</v>
      </c>
      <c r="L1708">
        <v>0</v>
      </c>
      <c r="M1708">
        <v>0</v>
      </c>
      <c r="N1708">
        <v>6602.07</v>
      </c>
      <c r="O1708">
        <v>0</v>
      </c>
      <c r="P1708">
        <v>45646</v>
      </c>
      <c r="Q1708">
        <v>45632</v>
      </c>
      <c r="R1708">
        <v>46053</v>
      </c>
      <c r="S1708">
        <v>46053</v>
      </c>
      <c r="W1708" t="s">
        <v>155</v>
      </c>
      <c r="X1708" t="s">
        <v>191</v>
      </c>
      <c r="Z1708" t="s">
        <v>160</v>
      </c>
      <c r="AA1708">
        <v>2</v>
      </c>
      <c r="AB1708" t="s">
        <v>161</v>
      </c>
      <c r="AC1708" t="s">
        <v>155</v>
      </c>
      <c r="AD1708" t="s">
        <v>162</v>
      </c>
      <c r="AE1708" t="s">
        <v>1276</v>
      </c>
      <c r="AF1708" t="s">
        <v>1277</v>
      </c>
      <c r="AG1708" t="s">
        <v>1278</v>
      </c>
    </row>
    <row r="1709" spans="1:34" x14ac:dyDescent="0.25">
      <c r="A1709">
        <v>30749</v>
      </c>
      <c r="B1709" t="s">
        <v>246</v>
      </c>
      <c r="C1709" t="s">
        <v>1</v>
      </c>
      <c r="D1709" t="s">
        <v>198</v>
      </c>
      <c r="E1709" t="s">
        <v>965</v>
      </c>
      <c r="F1709" t="s">
        <v>117</v>
      </c>
      <c r="G1709" t="s">
        <v>1388</v>
      </c>
      <c r="H1709">
        <v>5386.49</v>
      </c>
      <c r="I1709">
        <v>5386.49</v>
      </c>
      <c r="J1709">
        <v>5407.84</v>
      </c>
      <c r="K1709">
        <v>0</v>
      </c>
      <c r="L1709">
        <v>0</v>
      </c>
      <c r="M1709">
        <v>0</v>
      </c>
      <c r="N1709">
        <v>5407.84</v>
      </c>
      <c r="O1709">
        <v>0</v>
      </c>
      <c r="P1709">
        <v>45644</v>
      </c>
      <c r="Q1709">
        <v>45642</v>
      </c>
      <c r="R1709">
        <v>46053</v>
      </c>
      <c r="S1709">
        <v>46053</v>
      </c>
      <c r="W1709" t="s">
        <v>155</v>
      </c>
      <c r="X1709" t="s">
        <v>191</v>
      </c>
      <c r="Z1709" t="s">
        <v>160</v>
      </c>
      <c r="AA1709">
        <v>2</v>
      </c>
      <c r="AB1709" t="s">
        <v>161</v>
      </c>
      <c r="AC1709" t="s">
        <v>155</v>
      </c>
      <c r="AD1709" t="s">
        <v>162</v>
      </c>
      <c r="AE1709" t="s">
        <v>1276</v>
      </c>
      <c r="AF1709" t="s">
        <v>1277</v>
      </c>
      <c r="AG1709" t="s">
        <v>1278</v>
      </c>
    </row>
    <row r="1710" spans="1:34" x14ac:dyDescent="0.25">
      <c r="A1710">
        <v>30964</v>
      </c>
      <c r="B1710" t="s">
        <v>246</v>
      </c>
      <c r="C1710" t="s">
        <v>252</v>
      </c>
      <c r="D1710" t="s">
        <v>724</v>
      </c>
      <c r="E1710" t="s">
        <v>953</v>
      </c>
      <c r="F1710" t="s">
        <v>117</v>
      </c>
      <c r="G1710" t="s">
        <v>1388</v>
      </c>
      <c r="H1710">
        <v>2015.85</v>
      </c>
      <c r="I1710">
        <v>2015.85</v>
      </c>
      <c r="J1710">
        <v>2023.84</v>
      </c>
      <c r="K1710">
        <v>0</v>
      </c>
      <c r="L1710">
        <v>0</v>
      </c>
      <c r="M1710">
        <v>0</v>
      </c>
      <c r="N1710">
        <v>2023.84</v>
      </c>
      <c r="O1710">
        <v>0</v>
      </c>
      <c r="P1710">
        <v>45645</v>
      </c>
      <c r="Q1710">
        <v>45642</v>
      </c>
      <c r="R1710">
        <v>46053</v>
      </c>
      <c r="S1710">
        <v>46053</v>
      </c>
      <c r="W1710" t="s">
        <v>155</v>
      </c>
      <c r="X1710" t="s">
        <v>191</v>
      </c>
      <c r="Z1710" t="s">
        <v>160</v>
      </c>
      <c r="AA1710">
        <v>2</v>
      </c>
      <c r="AB1710" t="s">
        <v>161</v>
      </c>
      <c r="AC1710" t="s">
        <v>155</v>
      </c>
      <c r="AD1710" t="s">
        <v>162</v>
      </c>
      <c r="AE1710" t="s">
        <v>1276</v>
      </c>
      <c r="AF1710" t="s">
        <v>1277</v>
      </c>
      <c r="AG1710" t="s">
        <v>1278</v>
      </c>
    </row>
    <row r="1711" spans="1:34" x14ac:dyDescent="0.25">
      <c r="A1711">
        <v>31174</v>
      </c>
      <c r="B1711" t="s">
        <v>246</v>
      </c>
      <c r="C1711" t="s">
        <v>1</v>
      </c>
      <c r="D1711" t="s">
        <v>833</v>
      </c>
      <c r="E1711" t="s">
        <v>928</v>
      </c>
      <c r="F1711" t="s">
        <v>117</v>
      </c>
      <c r="G1711" t="s">
        <v>1388</v>
      </c>
      <c r="H1711">
        <v>6178.77</v>
      </c>
      <c r="I1711">
        <v>6178.78</v>
      </c>
      <c r="J1711">
        <v>6203.27</v>
      </c>
      <c r="K1711">
        <v>0</v>
      </c>
      <c r="L1711">
        <v>0</v>
      </c>
      <c r="M1711">
        <v>0</v>
      </c>
      <c r="N1711">
        <v>6203.27</v>
      </c>
      <c r="O1711">
        <v>0</v>
      </c>
      <c r="P1711">
        <v>45649</v>
      </c>
      <c r="Q1711">
        <v>45640</v>
      </c>
      <c r="R1711">
        <v>46053</v>
      </c>
      <c r="S1711">
        <v>46053</v>
      </c>
      <c r="W1711" t="s">
        <v>155</v>
      </c>
      <c r="X1711" t="s">
        <v>191</v>
      </c>
      <c r="Z1711" t="s">
        <v>160</v>
      </c>
      <c r="AA1711">
        <v>2</v>
      </c>
      <c r="AB1711" t="s">
        <v>161</v>
      </c>
      <c r="AC1711" t="s">
        <v>155</v>
      </c>
      <c r="AD1711" t="s">
        <v>162</v>
      </c>
      <c r="AE1711" t="s">
        <v>1276</v>
      </c>
      <c r="AF1711" t="s">
        <v>1277</v>
      </c>
      <c r="AG1711" t="s">
        <v>1278</v>
      </c>
    </row>
    <row r="1712" spans="1:34" x14ac:dyDescent="0.25">
      <c r="A1712">
        <v>31021</v>
      </c>
      <c r="B1712" t="s">
        <v>246</v>
      </c>
      <c r="C1712" t="s">
        <v>1</v>
      </c>
      <c r="D1712" t="s">
        <v>831</v>
      </c>
      <c r="E1712" t="s">
        <v>954</v>
      </c>
      <c r="F1712" t="s">
        <v>117</v>
      </c>
      <c r="G1712" t="s">
        <v>1388</v>
      </c>
      <c r="H1712">
        <v>9341.39</v>
      </c>
      <c r="I1712">
        <v>9341.39</v>
      </c>
      <c r="J1712">
        <v>9378.41</v>
      </c>
      <c r="K1712">
        <v>0</v>
      </c>
      <c r="L1712">
        <v>0</v>
      </c>
      <c r="M1712">
        <v>0</v>
      </c>
      <c r="N1712">
        <v>9378.41</v>
      </c>
      <c r="O1712">
        <v>0</v>
      </c>
      <c r="P1712">
        <v>45645</v>
      </c>
      <c r="Q1712">
        <v>45643</v>
      </c>
      <c r="R1712">
        <v>46053</v>
      </c>
      <c r="S1712">
        <v>46053</v>
      </c>
      <c r="W1712" t="s">
        <v>155</v>
      </c>
      <c r="X1712" t="s">
        <v>191</v>
      </c>
      <c r="Z1712" t="s">
        <v>160</v>
      </c>
      <c r="AA1712">
        <v>2</v>
      </c>
      <c r="AB1712" t="s">
        <v>161</v>
      </c>
      <c r="AC1712" t="s">
        <v>155</v>
      </c>
      <c r="AD1712" t="s">
        <v>162</v>
      </c>
      <c r="AE1712" t="s">
        <v>1276</v>
      </c>
      <c r="AF1712" t="s">
        <v>1277</v>
      </c>
      <c r="AG1712" t="s">
        <v>1278</v>
      </c>
    </row>
    <row r="1713" spans="1:33" x14ac:dyDescent="0.25">
      <c r="A1713">
        <v>24090</v>
      </c>
      <c r="B1713" t="s">
        <v>246</v>
      </c>
      <c r="C1713" t="s">
        <v>1</v>
      </c>
      <c r="D1713" t="s">
        <v>818</v>
      </c>
      <c r="E1713" t="s">
        <v>958</v>
      </c>
      <c r="F1713" t="s">
        <v>117</v>
      </c>
      <c r="G1713" t="s">
        <v>110</v>
      </c>
      <c r="H1713">
        <v>5000</v>
      </c>
      <c r="I1713">
        <v>5000</v>
      </c>
      <c r="J1713">
        <v>5286.25</v>
      </c>
      <c r="K1713">
        <v>0</v>
      </c>
      <c r="L1713">
        <v>0</v>
      </c>
      <c r="M1713">
        <v>0</v>
      </c>
      <c r="N1713">
        <v>5286.25</v>
      </c>
      <c r="P1713">
        <v>45385</v>
      </c>
      <c r="Q1713">
        <v>45373</v>
      </c>
      <c r="R1713">
        <v>46053</v>
      </c>
      <c r="S1713">
        <v>46053</v>
      </c>
      <c r="W1713" t="s">
        <v>155</v>
      </c>
      <c r="X1713" t="s">
        <v>191</v>
      </c>
      <c r="Z1713" t="s">
        <v>160</v>
      </c>
      <c r="AA1713">
        <v>2</v>
      </c>
      <c r="AB1713" t="s">
        <v>161</v>
      </c>
      <c r="AC1713" t="s">
        <v>155</v>
      </c>
      <c r="AD1713" t="s">
        <v>162</v>
      </c>
      <c r="AE1713" t="s">
        <v>1276</v>
      </c>
      <c r="AF1713" t="s">
        <v>1277</v>
      </c>
      <c r="AG1713" t="s">
        <v>1278</v>
      </c>
    </row>
    <row r="1714" spans="1:33" x14ac:dyDescent="0.25">
      <c r="A1714">
        <v>30725</v>
      </c>
      <c r="B1714" t="s">
        <v>246</v>
      </c>
      <c r="C1714" t="s">
        <v>1</v>
      </c>
      <c r="D1714" t="s">
        <v>818</v>
      </c>
      <c r="E1714" t="s">
        <v>958</v>
      </c>
      <c r="F1714" t="s">
        <v>117</v>
      </c>
      <c r="G1714" t="s">
        <v>1388</v>
      </c>
      <c r="H1714">
        <v>2035.17</v>
      </c>
      <c r="I1714">
        <v>2035.18</v>
      </c>
      <c r="J1714">
        <v>2043.24</v>
      </c>
      <c r="K1714">
        <v>0</v>
      </c>
      <c r="L1714">
        <v>0</v>
      </c>
      <c r="M1714">
        <v>0</v>
      </c>
      <c r="N1714">
        <v>2043.24</v>
      </c>
      <c r="O1714">
        <v>0</v>
      </c>
      <c r="P1714">
        <v>45644</v>
      </c>
      <c r="Q1714">
        <v>45644</v>
      </c>
      <c r="R1714">
        <v>46053</v>
      </c>
      <c r="S1714">
        <v>46053</v>
      </c>
      <c r="W1714" t="s">
        <v>155</v>
      </c>
      <c r="X1714" t="s">
        <v>191</v>
      </c>
      <c r="Z1714" t="s">
        <v>160</v>
      </c>
      <c r="AA1714">
        <v>2</v>
      </c>
      <c r="AB1714" t="s">
        <v>161</v>
      </c>
      <c r="AC1714" t="s">
        <v>155</v>
      </c>
      <c r="AD1714" t="s">
        <v>162</v>
      </c>
      <c r="AE1714" t="s">
        <v>1276</v>
      </c>
      <c r="AF1714" t="s">
        <v>1277</v>
      </c>
      <c r="AG1714" t="s">
        <v>1278</v>
      </c>
    </row>
    <row r="1715" spans="1:33" x14ac:dyDescent="0.25">
      <c r="A1715">
        <v>30774</v>
      </c>
      <c r="B1715" t="s">
        <v>246</v>
      </c>
      <c r="C1715" t="s">
        <v>1</v>
      </c>
      <c r="D1715" t="s">
        <v>811</v>
      </c>
      <c r="E1715" t="s">
        <v>1352</v>
      </c>
      <c r="F1715" t="s">
        <v>117</v>
      </c>
      <c r="G1715" t="s">
        <v>1388</v>
      </c>
      <c r="H1715">
        <v>8527.7900000000009</v>
      </c>
      <c r="I1715">
        <v>8527.7900000000009</v>
      </c>
      <c r="J1715">
        <v>8561.59</v>
      </c>
      <c r="K1715">
        <v>0</v>
      </c>
      <c r="L1715">
        <v>0</v>
      </c>
      <c r="M1715">
        <v>0</v>
      </c>
      <c r="N1715">
        <v>8561.59</v>
      </c>
      <c r="O1715">
        <v>0</v>
      </c>
      <c r="P1715">
        <v>45644</v>
      </c>
      <c r="Q1715">
        <v>45638</v>
      </c>
      <c r="R1715">
        <v>46053</v>
      </c>
      <c r="S1715">
        <v>46053</v>
      </c>
      <c r="W1715" t="s">
        <v>155</v>
      </c>
      <c r="X1715" t="s">
        <v>191</v>
      </c>
      <c r="Z1715" t="s">
        <v>160</v>
      </c>
      <c r="AA1715">
        <v>2</v>
      </c>
      <c r="AB1715" t="s">
        <v>1037</v>
      </c>
      <c r="AC1715" t="s">
        <v>155</v>
      </c>
      <c r="AD1715" t="s">
        <v>162</v>
      </c>
      <c r="AE1715" t="s">
        <v>1276</v>
      </c>
      <c r="AF1715" t="s">
        <v>1277</v>
      </c>
      <c r="AG1715" t="s">
        <v>1278</v>
      </c>
    </row>
    <row r="1716" spans="1:33" x14ac:dyDescent="0.25">
      <c r="A1716">
        <v>24452</v>
      </c>
      <c r="B1716" t="s">
        <v>246</v>
      </c>
      <c r="C1716" t="s">
        <v>1</v>
      </c>
      <c r="D1716" t="s">
        <v>811</v>
      </c>
      <c r="E1716" t="s">
        <v>1352</v>
      </c>
      <c r="F1716" t="s">
        <v>117</v>
      </c>
      <c r="G1716" t="s">
        <v>112</v>
      </c>
      <c r="H1716">
        <v>4500</v>
      </c>
      <c r="I1716">
        <v>4500</v>
      </c>
      <c r="J1716">
        <v>4751.38</v>
      </c>
      <c r="K1716">
        <v>0</v>
      </c>
      <c r="L1716">
        <v>0</v>
      </c>
      <c r="M1716">
        <v>0</v>
      </c>
      <c r="N1716">
        <v>4751.38</v>
      </c>
      <c r="P1716">
        <v>45400</v>
      </c>
      <c r="Q1716">
        <v>45397</v>
      </c>
      <c r="R1716">
        <v>46053</v>
      </c>
      <c r="S1716">
        <v>46053</v>
      </c>
      <c r="W1716" t="s">
        <v>155</v>
      </c>
      <c r="X1716" t="s">
        <v>191</v>
      </c>
      <c r="Z1716" t="s">
        <v>160</v>
      </c>
      <c r="AA1716">
        <v>2</v>
      </c>
      <c r="AB1716" t="s">
        <v>1037</v>
      </c>
      <c r="AC1716" t="s">
        <v>155</v>
      </c>
      <c r="AD1716" t="s">
        <v>162</v>
      </c>
      <c r="AE1716" t="s">
        <v>1276</v>
      </c>
      <c r="AF1716" t="s">
        <v>1277</v>
      </c>
      <c r="AG1716" t="s">
        <v>1278</v>
      </c>
    </row>
    <row r="1717" spans="1:33" x14ac:dyDescent="0.25">
      <c r="A1717">
        <v>24214</v>
      </c>
      <c r="B1717" t="s">
        <v>246</v>
      </c>
      <c r="C1717" t="s">
        <v>1</v>
      </c>
      <c r="D1717" t="s">
        <v>775</v>
      </c>
      <c r="E1717" t="s">
        <v>966</v>
      </c>
      <c r="F1717" t="s">
        <v>117</v>
      </c>
      <c r="G1717" t="s">
        <v>110</v>
      </c>
      <c r="H1717">
        <v>5000</v>
      </c>
      <c r="I1717">
        <v>5000</v>
      </c>
      <c r="J1717">
        <v>5286.25</v>
      </c>
      <c r="K1717">
        <v>0</v>
      </c>
      <c r="L1717">
        <v>0</v>
      </c>
      <c r="M1717">
        <v>0</v>
      </c>
      <c r="N1717">
        <v>5286.25</v>
      </c>
      <c r="P1717">
        <v>45383</v>
      </c>
      <c r="Q1717">
        <v>45381</v>
      </c>
      <c r="R1717">
        <v>46053</v>
      </c>
      <c r="S1717">
        <v>46053</v>
      </c>
      <c r="W1717" t="s">
        <v>155</v>
      </c>
      <c r="X1717" t="s">
        <v>191</v>
      </c>
      <c r="Z1717" t="s">
        <v>160</v>
      </c>
      <c r="AA1717">
        <v>2</v>
      </c>
      <c r="AB1717" t="s">
        <v>161</v>
      </c>
      <c r="AC1717" t="s">
        <v>155</v>
      </c>
      <c r="AD1717" t="s">
        <v>162</v>
      </c>
      <c r="AE1717" t="s">
        <v>1276</v>
      </c>
      <c r="AF1717" t="s">
        <v>1277</v>
      </c>
      <c r="AG1717" t="s">
        <v>1278</v>
      </c>
    </row>
    <row r="1718" spans="1:33" x14ac:dyDescent="0.25">
      <c r="A1718">
        <v>30997</v>
      </c>
      <c r="B1718" t="s">
        <v>246</v>
      </c>
      <c r="C1718" t="s">
        <v>1</v>
      </c>
      <c r="D1718" t="s">
        <v>826</v>
      </c>
      <c r="E1718" t="s">
        <v>881</v>
      </c>
      <c r="F1718" t="s">
        <v>117</v>
      </c>
      <c r="G1718" t="s">
        <v>1388</v>
      </c>
      <c r="H1718">
        <v>6689.9</v>
      </c>
      <c r="I1718">
        <v>6689.9</v>
      </c>
      <c r="J1718">
        <v>6716.42</v>
      </c>
      <c r="K1718">
        <v>0</v>
      </c>
      <c r="L1718">
        <v>0</v>
      </c>
      <c r="M1718">
        <v>0</v>
      </c>
      <c r="N1718">
        <v>6716.42</v>
      </c>
      <c r="O1718">
        <v>0</v>
      </c>
      <c r="P1718">
        <v>45645</v>
      </c>
      <c r="Q1718">
        <v>45642</v>
      </c>
      <c r="R1718">
        <v>46053</v>
      </c>
      <c r="S1718">
        <v>46053</v>
      </c>
      <c r="W1718" t="s">
        <v>155</v>
      </c>
      <c r="X1718" t="s">
        <v>191</v>
      </c>
      <c r="Z1718" t="s">
        <v>160</v>
      </c>
      <c r="AA1718">
        <v>2</v>
      </c>
      <c r="AB1718" t="s">
        <v>161</v>
      </c>
      <c r="AC1718" t="s">
        <v>155</v>
      </c>
      <c r="AD1718" t="s">
        <v>162</v>
      </c>
      <c r="AE1718" t="s">
        <v>1276</v>
      </c>
      <c r="AF1718" t="s">
        <v>1277</v>
      </c>
      <c r="AG1718" t="s">
        <v>1278</v>
      </c>
    </row>
    <row r="1719" spans="1:33" x14ac:dyDescent="0.25">
      <c r="A1719">
        <v>30549</v>
      </c>
      <c r="B1719" t="s">
        <v>246</v>
      </c>
      <c r="C1719" t="s">
        <v>1</v>
      </c>
      <c r="D1719" t="s">
        <v>788</v>
      </c>
      <c r="E1719" t="s">
        <v>1329</v>
      </c>
      <c r="F1719" t="s">
        <v>117</v>
      </c>
      <c r="G1719" t="s">
        <v>1388</v>
      </c>
      <c r="H1719">
        <v>1067.4000000000001</v>
      </c>
      <c r="I1719">
        <v>1067.4000000000001</v>
      </c>
      <c r="J1719">
        <v>1071.6300000000001</v>
      </c>
      <c r="K1719">
        <v>0</v>
      </c>
      <c r="L1719">
        <v>0</v>
      </c>
      <c r="M1719">
        <v>0</v>
      </c>
      <c r="N1719">
        <v>1071.6300000000001</v>
      </c>
      <c r="O1719">
        <v>0</v>
      </c>
      <c r="P1719">
        <v>45637</v>
      </c>
      <c r="Q1719">
        <v>45637</v>
      </c>
      <c r="R1719">
        <v>46053</v>
      </c>
      <c r="S1719">
        <v>46053</v>
      </c>
      <c r="W1719" t="s">
        <v>155</v>
      </c>
      <c r="X1719" t="s">
        <v>191</v>
      </c>
      <c r="Z1719" t="s">
        <v>160</v>
      </c>
      <c r="AA1719">
        <v>2</v>
      </c>
      <c r="AB1719" t="s">
        <v>1037</v>
      </c>
      <c r="AC1719" t="s">
        <v>155</v>
      </c>
      <c r="AD1719" t="s">
        <v>162</v>
      </c>
      <c r="AE1719" t="s">
        <v>1276</v>
      </c>
      <c r="AF1719" t="s">
        <v>1277</v>
      </c>
      <c r="AG1719" t="s">
        <v>1278</v>
      </c>
    </row>
    <row r="1720" spans="1:33" x14ac:dyDescent="0.25">
      <c r="A1720">
        <v>30980</v>
      </c>
      <c r="B1720" t="s">
        <v>246</v>
      </c>
      <c r="C1720" t="s">
        <v>1</v>
      </c>
      <c r="D1720" t="s">
        <v>200</v>
      </c>
      <c r="E1720" t="s">
        <v>1150</v>
      </c>
      <c r="F1720" t="s">
        <v>117</v>
      </c>
      <c r="G1720" t="s">
        <v>1388</v>
      </c>
      <c r="H1720">
        <v>2531.75</v>
      </c>
      <c r="I1720">
        <v>2531.75</v>
      </c>
      <c r="J1720">
        <v>2559.09</v>
      </c>
      <c r="K1720">
        <v>0</v>
      </c>
      <c r="L1720">
        <v>0</v>
      </c>
      <c r="M1720">
        <v>0</v>
      </c>
      <c r="N1720">
        <v>2559.09</v>
      </c>
      <c r="O1720">
        <v>0</v>
      </c>
      <c r="P1720">
        <v>45645</v>
      </c>
      <c r="Q1720">
        <v>45625</v>
      </c>
      <c r="R1720">
        <v>46053</v>
      </c>
      <c r="S1720">
        <v>46053</v>
      </c>
      <c r="W1720" t="s">
        <v>155</v>
      </c>
      <c r="X1720" t="s">
        <v>191</v>
      </c>
      <c r="Z1720" t="s">
        <v>160</v>
      </c>
      <c r="AA1720">
        <v>2</v>
      </c>
      <c r="AB1720" t="s">
        <v>1037</v>
      </c>
      <c r="AC1720" t="s">
        <v>155</v>
      </c>
      <c r="AD1720" t="s">
        <v>162</v>
      </c>
      <c r="AE1720" t="s">
        <v>1276</v>
      </c>
      <c r="AF1720" t="s">
        <v>1277</v>
      </c>
      <c r="AG1720" t="s">
        <v>1278</v>
      </c>
    </row>
    <row r="1721" spans="1:33" x14ac:dyDescent="0.25">
      <c r="A1721">
        <v>30862</v>
      </c>
      <c r="B1721" t="s">
        <v>246</v>
      </c>
      <c r="C1721" t="s">
        <v>1</v>
      </c>
      <c r="D1721" t="s">
        <v>802</v>
      </c>
      <c r="E1721" t="s">
        <v>1032</v>
      </c>
      <c r="F1721" t="s">
        <v>117</v>
      </c>
      <c r="G1721" t="s">
        <v>1388</v>
      </c>
      <c r="H1721">
        <v>5017.05</v>
      </c>
      <c r="I1721">
        <v>5017.05</v>
      </c>
      <c r="J1721">
        <v>5036.9399999999996</v>
      </c>
      <c r="K1721">
        <v>0</v>
      </c>
      <c r="L1721">
        <v>0</v>
      </c>
      <c r="M1721">
        <v>0</v>
      </c>
      <c r="N1721">
        <v>5036.9399999999996</v>
      </c>
      <c r="O1721">
        <v>0</v>
      </c>
      <c r="P1721">
        <v>45644</v>
      </c>
      <c r="Q1721">
        <v>45642</v>
      </c>
      <c r="R1721">
        <v>46053</v>
      </c>
      <c r="S1721">
        <v>46053</v>
      </c>
      <c r="W1721" t="s">
        <v>155</v>
      </c>
      <c r="X1721" t="s">
        <v>191</v>
      </c>
      <c r="Z1721" t="s">
        <v>160</v>
      </c>
      <c r="AA1721">
        <v>2</v>
      </c>
      <c r="AB1721" t="s">
        <v>1037</v>
      </c>
      <c r="AC1721" t="s">
        <v>155</v>
      </c>
      <c r="AD1721" t="s">
        <v>162</v>
      </c>
      <c r="AE1721" t="s">
        <v>1276</v>
      </c>
      <c r="AF1721" t="s">
        <v>1277</v>
      </c>
      <c r="AG1721" t="s">
        <v>1278</v>
      </c>
    </row>
    <row r="1722" spans="1:33" x14ac:dyDescent="0.25">
      <c r="A1722">
        <v>30493</v>
      </c>
      <c r="B1722" t="s">
        <v>246</v>
      </c>
      <c r="C1722" t="s">
        <v>1</v>
      </c>
      <c r="D1722" t="s">
        <v>715</v>
      </c>
      <c r="E1722" t="s">
        <v>1206</v>
      </c>
      <c r="F1722" t="s">
        <v>117</v>
      </c>
      <c r="G1722" t="s">
        <v>1388</v>
      </c>
      <c r="H1722">
        <v>6562.5</v>
      </c>
      <c r="I1722">
        <v>6562.5</v>
      </c>
      <c r="J1722">
        <v>6588.51</v>
      </c>
      <c r="K1722">
        <v>0</v>
      </c>
      <c r="L1722">
        <v>0</v>
      </c>
      <c r="M1722">
        <v>0</v>
      </c>
      <c r="N1722">
        <v>6588.51</v>
      </c>
      <c r="O1722">
        <v>0</v>
      </c>
      <c r="P1722">
        <v>45637</v>
      </c>
      <c r="Q1722">
        <v>45637</v>
      </c>
      <c r="R1722">
        <v>46053</v>
      </c>
      <c r="S1722">
        <v>46053</v>
      </c>
      <c r="W1722" t="s">
        <v>155</v>
      </c>
      <c r="X1722" t="s">
        <v>191</v>
      </c>
      <c r="Z1722" t="s">
        <v>160</v>
      </c>
      <c r="AA1722">
        <v>2</v>
      </c>
      <c r="AB1722" t="s">
        <v>1037</v>
      </c>
      <c r="AC1722" t="s">
        <v>155</v>
      </c>
      <c r="AD1722" t="s">
        <v>162</v>
      </c>
      <c r="AE1722" t="s">
        <v>1276</v>
      </c>
      <c r="AF1722" t="s">
        <v>1277</v>
      </c>
      <c r="AG1722" t="s">
        <v>1278</v>
      </c>
    </row>
    <row r="1723" spans="1:33" x14ac:dyDescent="0.25">
      <c r="A1723">
        <v>25398</v>
      </c>
      <c r="B1723" t="s">
        <v>246</v>
      </c>
      <c r="C1723" t="s">
        <v>1</v>
      </c>
      <c r="D1723" t="s">
        <v>200</v>
      </c>
      <c r="E1723" t="s">
        <v>1150</v>
      </c>
      <c r="F1723" t="s">
        <v>117</v>
      </c>
      <c r="G1723" t="s">
        <v>109</v>
      </c>
      <c r="H1723">
        <v>5000</v>
      </c>
      <c r="I1723">
        <v>5000</v>
      </c>
      <c r="J1723">
        <v>5237.59</v>
      </c>
      <c r="K1723">
        <v>0</v>
      </c>
      <c r="L1723">
        <v>0</v>
      </c>
      <c r="M1723">
        <v>0</v>
      </c>
      <c r="N1723">
        <v>5237.59</v>
      </c>
      <c r="P1723">
        <v>45470</v>
      </c>
      <c r="Q1723">
        <v>45461</v>
      </c>
      <c r="R1723">
        <v>46053</v>
      </c>
      <c r="S1723">
        <v>46053</v>
      </c>
      <c r="W1723" t="s">
        <v>155</v>
      </c>
      <c r="X1723" t="s">
        <v>191</v>
      </c>
      <c r="Z1723" t="s">
        <v>160</v>
      </c>
      <c r="AA1723">
        <v>2</v>
      </c>
      <c r="AB1723" t="s">
        <v>1037</v>
      </c>
      <c r="AC1723" t="s">
        <v>155</v>
      </c>
      <c r="AD1723" t="s">
        <v>162</v>
      </c>
      <c r="AE1723" t="s">
        <v>1276</v>
      </c>
      <c r="AF1723" t="s">
        <v>1277</v>
      </c>
      <c r="AG1723" t="s">
        <v>1278</v>
      </c>
    </row>
    <row r="1724" spans="1:33" x14ac:dyDescent="0.25">
      <c r="A1724">
        <v>30896</v>
      </c>
      <c r="B1724" t="s">
        <v>246</v>
      </c>
      <c r="C1724" t="s">
        <v>1</v>
      </c>
      <c r="D1724" t="s">
        <v>789</v>
      </c>
      <c r="E1724" t="s">
        <v>1210</v>
      </c>
      <c r="F1724" t="s">
        <v>117</v>
      </c>
      <c r="G1724" t="s">
        <v>1388</v>
      </c>
      <c r="H1724">
        <v>7338.31</v>
      </c>
      <c r="I1724">
        <v>7338.31</v>
      </c>
      <c r="J1724">
        <v>7367.4</v>
      </c>
      <c r="K1724">
        <v>0</v>
      </c>
      <c r="L1724">
        <v>0</v>
      </c>
      <c r="M1724">
        <v>0</v>
      </c>
      <c r="N1724">
        <v>7367.4</v>
      </c>
      <c r="O1724">
        <v>0</v>
      </c>
      <c r="P1724">
        <v>45644</v>
      </c>
      <c r="Q1724">
        <v>45639</v>
      </c>
      <c r="R1724">
        <v>46053</v>
      </c>
      <c r="S1724">
        <v>46053</v>
      </c>
      <c r="W1724" t="s">
        <v>155</v>
      </c>
      <c r="X1724" t="s">
        <v>191</v>
      </c>
      <c r="Z1724" t="s">
        <v>160</v>
      </c>
      <c r="AA1724">
        <v>2</v>
      </c>
      <c r="AB1724" t="s">
        <v>1037</v>
      </c>
      <c r="AC1724" t="s">
        <v>155</v>
      </c>
      <c r="AD1724" t="s">
        <v>162</v>
      </c>
      <c r="AE1724" t="s">
        <v>1276</v>
      </c>
      <c r="AF1724" t="s">
        <v>1277</v>
      </c>
      <c r="AG1724" t="s">
        <v>1278</v>
      </c>
    </row>
    <row r="1725" spans="1:33" x14ac:dyDescent="0.25">
      <c r="A1725">
        <v>29834</v>
      </c>
      <c r="B1725" t="s">
        <v>246</v>
      </c>
      <c r="C1725" t="s">
        <v>1</v>
      </c>
      <c r="D1725" t="s">
        <v>788</v>
      </c>
      <c r="E1725" t="s">
        <v>1329</v>
      </c>
      <c r="F1725" t="s">
        <v>117</v>
      </c>
      <c r="G1725" t="s">
        <v>100</v>
      </c>
      <c r="H1725">
        <v>3300</v>
      </c>
      <c r="I1725">
        <v>3300</v>
      </c>
      <c r="J1725">
        <v>3335.64</v>
      </c>
      <c r="K1725">
        <v>0</v>
      </c>
      <c r="L1725">
        <v>0</v>
      </c>
      <c r="M1725">
        <v>0</v>
      </c>
      <c r="N1725">
        <v>3335.64</v>
      </c>
      <c r="P1725">
        <v>45613</v>
      </c>
      <c r="Q1725">
        <v>45608</v>
      </c>
      <c r="R1725">
        <v>46063</v>
      </c>
      <c r="S1725">
        <v>46063</v>
      </c>
      <c r="W1725" t="s">
        <v>155</v>
      </c>
      <c r="X1725" t="s">
        <v>191</v>
      </c>
      <c r="Z1725" t="s">
        <v>160</v>
      </c>
      <c r="AA1725">
        <v>2</v>
      </c>
      <c r="AB1725" t="s">
        <v>1037</v>
      </c>
      <c r="AC1725" t="s">
        <v>155</v>
      </c>
      <c r="AD1725" t="s">
        <v>162</v>
      </c>
      <c r="AE1725" t="s">
        <v>1276</v>
      </c>
      <c r="AF1725" t="s">
        <v>1277</v>
      </c>
      <c r="AG1725" t="s">
        <v>1278</v>
      </c>
    </row>
    <row r="1726" spans="1:33" x14ac:dyDescent="0.25">
      <c r="A1726">
        <v>22533</v>
      </c>
      <c r="B1726" t="s">
        <v>246</v>
      </c>
      <c r="C1726" t="s">
        <v>252</v>
      </c>
      <c r="D1726" t="s">
        <v>733</v>
      </c>
      <c r="E1726" t="s">
        <v>885</v>
      </c>
      <c r="F1726" t="s">
        <v>117</v>
      </c>
      <c r="G1726" t="s">
        <v>215</v>
      </c>
      <c r="H1726">
        <v>3500</v>
      </c>
      <c r="I1726">
        <v>3500</v>
      </c>
      <c r="J1726">
        <v>3721.74</v>
      </c>
      <c r="K1726">
        <v>0</v>
      </c>
      <c r="L1726">
        <v>0</v>
      </c>
      <c r="M1726">
        <v>0</v>
      </c>
      <c r="N1726">
        <v>3721.74</v>
      </c>
      <c r="P1726">
        <v>45314</v>
      </c>
      <c r="Q1726">
        <v>45301</v>
      </c>
      <c r="R1726">
        <v>46063</v>
      </c>
      <c r="S1726">
        <v>46063</v>
      </c>
      <c r="W1726" t="s">
        <v>155</v>
      </c>
      <c r="X1726" t="s">
        <v>191</v>
      </c>
      <c r="Z1726" t="s">
        <v>160</v>
      </c>
      <c r="AA1726">
        <v>2</v>
      </c>
      <c r="AB1726" t="s">
        <v>161</v>
      </c>
      <c r="AC1726" t="s">
        <v>155</v>
      </c>
      <c r="AD1726" t="s">
        <v>162</v>
      </c>
      <c r="AE1726" t="s">
        <v>1276</v>
      </c>
      <c r="AF1726" t="s">
        <v>1277</v>
      </c>
      <c r="AG1726" t="s">
        <v>1278</v>
      </c>
    </row>
    <row r="1727" spans="1:33" x14ac:dyDescent="0.25">
      <c r="A1727">
        <v>20716</v>
      </c>
      <c r="B1727" t="s">
        <v>246</v>
      </c>
      <c r="C1727" t="s">
        <v>1</v>
      </c>
      <c r="D1727" t="s">
        <v>289</v>
      </c>
      <c r="E1727" t="s">
        <v>688</v>
      </c>
      <c r="F1727" t="s">
        <v>117</v>
      </c>
      <c r="G1727" t="s">
        <v>215</v>
      </c>
      <c r="H1727">
        <v>5000</v>
      </c>
      <c r="I1727">
        <v>5000</v>
      </c>
      <c r="J1727">
        <v>5349.18</v>
      </c>
      <c r="K1727">
        <v>0</v>
      </c>
      <c r="L1727">
        <v>0</v>
      </c>
      <c r="M1727">
        <v>0</v>
      </c>
      <c r="N1727">
        <v>5349.18</v>
      </c>
      <c r="P1727">
        <v>45240</v>
      </c>
      <c r="Q1727">
        <v>45230</v>
      </c>
      <c r="R1727">
        <v>46063</v>
      </c>
      <c r="S1727">
        <v>46063</v>
      </c>
      <c r="W1727" t="s">
        <v>155</v>
      </c>
      <c r="X1727" t="s">
        <v>191</v>
      </c>
      <c r="Z1727" t="s">
        <v>160</v>
      </c>
      <c r="AA1727">
        <v>2</v>
      </c>
      <c r="AB1727" t="s">
        <v>161</v>
      </c>
      <c r="AC1727" t="s">
        <v>155</v>
      </c>
      <c r="AD1727" t="s">
        <v>162</v>
      </c>
      <c r="AE1727" t="s">
        <v>1276</v>
      </c>
      <c r="AF1727" t="s">
        <v>1277</v>
      </c>
      <c r="AG1727" t="s">
        <v>1278</v>
      </c>
    </row>
    <row r="1728" spans="1:33" x14ac:dyDescent="0.25">
      <c r="A1728">
        <v>24122</v>
      </c>
      <c r="B1728" t="s">
        <v>246</v>
      </c>
      <c r="C1728" t="s">
        <v>1</v>
      </c>
      <c r="D1728" t="s">
        <v>796</v>
      </c>
      <c r="E1728" t="s">
        <v>960</v>
      </c>
      <c r="F1728" t="s">
        <v>117</v>
      </c>
      <c r="G1728" t="s">
        <v>110</v>
      </c>
      <c r="H1728">
        <v>6200</v>
      </c>
      <c r="I1728">
        <v>6200</v>
      </c>
      <c r="J1728">
        <v>6554.96</v>
      </c>
      <c r="K1728">
        <v>0</v>
      </c>
      <c r="L1728">
        <v>0</v>
      </c>
      <c r="M1728">
        <v>0</v>
      </c>
      <c r="N1728">
        <v>6554.96</v>
      </c>
      <c r="P1728">
        <v>45394</v>
      </c>
      <c r="Q1728">
        <v>45366</v>
      </c>
      <c r="R1728">
        <v>46063</v>
      </c>
      <c r="S1728">
        <v>46063</v>
      </c>
      <c r="W1728" t="s">
        <v>155</v>
      </c>
      <c r="X1728" t="s">
        <v>191</v>
      </c>
      <c r="Z1728" t="s">
        <v>160</v>
      </c>
      <c r="AA1728">
        <v>2</v>
      </c>
      <c r="AB1728" t="s">
        <v>161</v>
      </c>
      <c r="AC1728" t="s">
        <v>155</v>
      </c>
      <c r="AD1728" t="s">
        <v>162</v>
      </c>
      <c r="AE1728" t="s">
        <v>1276</v>
      </c>
      <c r="AF1728" t="s">
        <v>1277</v>
      </c>
      <c r="AG1728" t="s">
        <v>1278</v>
      </c>
    </row>
    <row r="1729" spans="1:33" x14ac:dyDescent="0.25">
      <c r="A1729">
        <v>17609</v>
      </c>
      <c r="B1729" t="s">
        <v>246</v>
      </c>
      <c r="C1729" t="s">
        <v>1</v>
      </c>
      <c r="D1729" t="s">
        <v>195</v>
      </c>
      <c r="E1729" t="s">
        <v>596</v>
      </c>
      <c r="F1729" t="s">
        <v>117</v>
      </c>
      <c r="G1729" t="s">
        <v>217</v>
      </c>
      <c r="H1729">
        <v>5000</v>
      </c>
      <c r="I1729">
        <v>5000</v>
      </c>
      <c r="J1729">
        <v>5363.47</v>
      </c>
      <c r="K1729">
        <v>0</v>
      </c>
      <c r="L1729">
        <v>0</v>
      </c>
      <c r="M1729">
        <v>0</v>
      </c>
      <c r="N1729">
        <v>5363.47</v>
      </c>
      <c r="P1729">
        <v>45173</v>
      </c>
      <c r="Q1729">
        <v>45168</v>
      </c>
      <c r="R1729">
        <v>46063</v>
      </c>
      <c r="S1729">
        <v>46063</v>
      </c>
      <c r="W1729" t="s">
        <v>155</v>
      </c>
      <c r="X1729" t="s">
        <v>191</v>
      </c>
      <c r="Z1729" t="s">
        <v>160</v>
      </c>
      <c r="AA1729">
        <v>2</v>
      </c>
      <c r="AB1729" t="s">
        <v>161</v>
      </c>
      <c r="AC1729" t="s">
        <v>155</v>
      </c>
      <c r="AD1729" t="s">
        <v>162</v>
      </c>
      <c r="AE1729" t="s">
        <v>1276</v>
      </c>
      <c r="AF1729" t="s">
        <v>1277</v>
      </c>
      <c r="AG1729" t="s">
        <v>1278</v>
      </c>
    </row>
    <row r="1730" spans="1:33" x14ac:dyDescent="0.25">
      <c r="A1730">
        <v>17254</v>
      </c>
      <c r="B1730" t="s">
        <v>246</v>
      </c>
      <c r="C1730" t="s">
        <v>252</v>
      </c>
      <c r="D1730" t="s">
        <v>258</v>
      </c>
      <c r="E1730" t="s">
        <v>422</v>
      </c>
      <c r="F1730" t="s">
        <v>117</v>
      </c>
      <c r="G1730" t="s">
        <v>217</v>
      </c>
      <c r="H1730">
        <v>1800</v>
      </c>
      <c r="I1730">
        <v>1800</v>
      </c>
      <c r="J1730">
        <v>1930.85</v>
      </c>
      <c r="K1730">
        <v>0</v>
      </c>
      <c r="L1730">
        <v>0</v>
      </c>
      <c r="M1730">
        <v>0</v>
      </c>
      <c r="N1730">
        <v>1930.85</v>
      </c>
      <c r="P1730">
        <v>45148</v>
      </c>
      <c r="Q1730">
        <v>45140</v>
      </c>
      <c r="R1730">
        <v>46063</v>
      </c>
      <c r="S1730">
        <v>46063</v>
      </c>
      <c r="W1730" t="s">
        <v>155</v>
      </c>
      <c r="X1730" t="s">
        <v>191</v>
      </c>
      <c r="Z1730" t="s">
        <v>160</v>
      </c>
      <c r="AA1730">
        <v>2</v>
      </c>
      <c r="AB1730" t="s">
        <v>161</v>
      </c>
      <c r="AC1730" t="s">
        <v>155</v>
      </c>
      <c r="AD1730" t="s">
        <v>162</v>
      </c>
      <c r="AE1730" t="s">
        <v>1276</v>
      </c>
      <c r="AF1730" t="s">
        <v>1277</v>
      </c>
      <c r="AG1730" t="s">
        <v>1278</v>
      </c>
    </row>
    <row r="1731" spans="1:33" x14ac:dyDescent="0.25">
      <c r="A1731">
        <v>17298</v>
      </c>
      <c r="B1731" t="s">
        <v>246</v>
      </c>
      <c r="C1731" t="s">
        <v>1</v>
      </c>
      <c r="D1731" t="s">
        <v>196</v>
      </c>
      <c r="E1731" t="s">
        <v>435</v>
      </c>
      <c r="F1731" t="s">
        <v>117</v>
      </c>
      <c r="G1731" t="s">
        <v>216</v>
      </c>
      <c r="H1731">
        <v>5000</v>
      </c>
      <c r="I1731">
        <v>5000</v>
      </c>
      <c r="J1731">
        <v>5363.47</v>
      </c>
      <c r="K1731">
        <v>0</v>
      </c>
      <c r="L1731">
        <v>0</v>
      </c>
      <c r="M1731">
        <v>0</v>
      </c>
      <c r="N1731">
        <v>5363.47</v>
      </c>
      <c r="P1731">
        <v>45154</v>
      </c>
      <c r="Q1731">
        <v>45145</v>
      </c>
      <c r="R1731">
        <v>46063</v>
      </c>
      <c r="S1731">
        <v>46063</v>
      </c>
      <c r="W1731" t="s">
        <v>155</v>
      </c>
      <c r="X1731" t="s">
        <v>191</v>
      </c>
      <c r="Z1731" t="s">
        <v>160</v>
      </c>
      <c r="AA1731">
        <v>2</v>
      </c>
      <c r="AB1731" t="s">
        <v>161</v>
      </c>
      <c r="AC1731" t="s">
        <v>155</v>
      </c>
      <c r="AD1731" t="s">
        <v>162</v>
      </c>
      <c r="AE1731" t="s">
        <v>1276</v>
      </c>
      <c r="AF1731" t="s">
        <v>1277</v>
      </c>
      <c r="AG1731" t="s">
        <v>1278</v>
      </c>
    </row>
    <row r="1732" spans="1:33" x14ac:dyDescent="0.25">
      <c r="A1732">
        <v>16190</v>
      </c>
      <c r="B1732" t="s">
        <v>246</v>
      </c>
      <c r="C1732" t="s">
        <v>252</v>
      </c>
      <c r="D1732" t="s">
        <v>259</v>
      </c>
      <c r="E1732" t="s">
        <v>260</v>
      </c>
      <c r="F1732" t="s">
        <v>117</v>
      </c>
      <c r="G1732" t="s">
        <v>223</v>
      </c>
      <c r="H1732">
        <v>1290</v>
      </c>
      <c r="I1732">
        <v>1290</v>
      </c>
      <c r="J1732">
        <v>1403.91</v>
      </c>
      <c r="K1732">
        <v>0</v>
      </c>
      <c r="L1732">
        <v>0</v>
      </c>
      <c r="M1732">
        <v>0</v>
      </c>
      <c r="N1732">
        <v>1403.91</v>
      </c>
      <c r="P1732">
        <v>45063</v>
      </c>
      <c r="Q1732">
        <v>45054</v>
      </c>
      <c r="R1732">
        <v>46063</v>
      </c>
      <c r="S1732">
        <v>46063</v>
      </c>
      <c r="W1732" t="s">
        <v>155</v>
      </c>
      <c r="X1732" t="s">
        <v>191</v>
      </c>
      <c r="Z1732" t="s">
        <v>160</v>
      </c>
      <c r="AA1732">
        <v>2</v>
      </c>
      <c r="AB1732" t="s">
        <v>161</v>
      </c>
      <c r="AC1732" t="s">
        <v>155</v>
      </c>
      <c r="AD1732" t="s">
        <v>162</v>
      </c>
      <c r="AE1732" t="s">
        <v>1276</v>
      </c>
      <c r="AF1732" t="s">
        <v>1277</v>
      </c>
      <c r="AG1732" t="s">
        <v>1278</v>
      </c>
    </row>
    <row r="1733" spans="1:33" x14ac:dyDescent="0.25">
      <c r="A1733">
        <v>16620</v>
      </c>
      <c r="B1733" t="s">
        <v>246</v>
      </c>
      <c r="C1733" t="s">
        <v>1</v>
      </c>
      <c r="D1733" t="s">
        <v>201</v>
      </c>
      <c r="E1733" t="s">
        <v>290</v>
      </c>
      <c r="F1733" t="s">
        <v>117</v>
      </c>
      <c r="G1733" t="s">
        <v>363</v>
      </c>
      <c r="H1733">
        <v>1000</v>
      </c>
      <c r="I1733">
        <v>1000</v>
      </c>
      <c r="J1733">
        <v>1088.3</v>
      </c>
      <c r="K1733">
        <v>0</v>
      </c>
      <c r="L1733">
        <v>0</v>
      </c>
      <c r="M1733">
        <v>0</v>
      </c>
      <c r="N1733">
        <v>1088.3</v>
      </c>
      <c r="P1733">
        <v>45083</v>
      </c>
      <c r="Q1733">
        <v>45062</v>
      </c>
      <c r="R1733">
        <v>46063</v>
      </c>
      <c r="S1733">
        <v>46063</v>
      </c>
      <c r="W1733" t="s">
        <v>155</v>
      </c>
      <c r="X1733" t="s">
        <v>191</v>
      </c>
      <c r="Z1733" t="s">
        <v>160</v>
      </c>
      <c r="AA1733">
        <v>2</v>
      </c>
      <c r="AB1733" t="s">
        <v>161</v>
      </c>
      <c r="AC1733" t="s">
        <v>155</v>
      </c>
      <c r="AD1733" t="s">
        <v>162</v>
      </c>
      <c r="AE1733" t="s">
        <v>1276</v>
      </c>
      <c r="AF1733" t="s">
        <v>1277</v>
      </c>
      <c r="AG1733" t="s">
        <v>1278</v>
      </c>
    </row>
    <row r="1734" spans="1:33" x14ac:dyDescent="0.25">
      <c r="A1734">
        <v>16096</v>
      </c>
      <c r="B1734" t="s">
        <v>246</v>
      </c>
      <c r="C1734" t="s">
        <v>1</v>
      </c>
      <c r="D1734" t="s">
        <v>249</v>
      </c>
      <c r="E1734" t="s">
        <v>250</v>
      </c>
      <c r="F1734" t="s">
        <v>117</v>
      </c>
      <c r="G1734" t="s">
        <v>223</v>
      </c>
      <c r="H1734">
        <v>2400</v>
      </c>
      <c r="I1734">
        <v>2400</v>
      </c>
      <c r="J1734">
        <v>2611.92</v>
      </c>
      <c r="K1734">
        <v>0</v>
      </c>
      <c r="L1734">
        <v>0</v>
      </c>
      <c r="M1734">
        <v>0</v>
      </c>
      <c r="N1734">
        <v>2611.92</v>
      </c>
      <c r="P1734">
        <v>45056</v>
      </c>
      <c r="Q1734">
        <v>45052</v>
      </c>
      <c r="R1734">
        <v>46063</v>
      </c>
      <c r="S1734">
        <v>46063</v>
      </c>
      <c r="W1734" t="s">
        <v>155</v>
      </c>
      <c r="X1734" t="s">
        <v>191</v>
      </c>
      <c r="Z1734" t="s">
        <v>160</v>
      </c>
      <c r="AA1734">
        <v>2</v>
      </c>
      <c r="AB1734" t="s">
        <v>161</v>
      </c>
      <c r="AC1734" t="s">
        <v>155</v>
      </c>
      <c r="AD1734" t="s">
        <v>162</v>
      </c>
      <c r="AE1734" t="s">
        <v>1276</v>
      </c>
      <c r="AF1734" t="s">
        <v>1277</v>
      </c>
      <c r="AG1734" t="s">
        <v>1278</v>
      </c>
    </row>
    <row r="1735" spans="1:33" x14ac:dyDescent="0.25">
      <c r="A1735">
        <v>16259</v>
      </c>
      <c r="B1735" t="s">
        <v>246</v>
      </c>
      <c r="C1735" t="s">
        <v>1</v>
      </c>
      <c r="D1735" t="s">
        <v>199</v>
      </c>
      <c r="E1735" t="s">
        <v>292</v>
      </c>
      <c r="F1735" t="s">
        <v>117</v>
      </c>
      <c r="G1735" t="s">
        <v>363</v>
      </c>
      <c r="H1735">
        <v>3000</v>
      </c>
      <c r="I1735">
        <v>3000</v>
      </c>
      <c r="J1735">
        <v>3264.9</v>
      </c>
      <c r="K1735">
        <v>0</v>
      </c>
      <c r="L1735">
        <v>0</v>
      </c>
      <c r="M1735">
        <v>0</v>
      </c>
      <c r="N1735">
        <v>3264.9</v>
      </c>
      <c r="P1735">
        <v>45077</v>
      </c>
      <c r="Q1735">
        <v>45062</v>
      </c>
      <c r="R1735">
        <v>46068</v>
      </c>
      <c r="S1735">
        <v>46068</v>
      </c>
      <c r="W1735" t="s">
        <v>155</v>
      </c>
      <c r="X1735" t="s">
        <v>191</v>
      </c>
      <c r="Z1735" t="s">
        <v>160</v>
      </c>
      <c r="AA1735">
        <v>2</v>
      </c>
      <c r="AB1735" t="s">
        <v>161</v>
      </c>
      <c r="AC1735" t="s">
        <v>155</v>
      </c>
      <c r="AD1735" t="s">
        <v>162</v>
      </c>
      <c r="AE1735" t="s">
        <v>1276</v>
      </c>
      <c r="AF1735" t="s">
        <v>1277</v>
      </c>
      <c r="AG1735" t="s">
        <v>1278</v>
      </c>
    </row>
    <row r="1736" spans="1:33" x14ac:dyDescent="0.25">
      <c r="A1736">
        <v>29786</v>
      </c>
      <c r="B1736" t="s">
        <v>246</v>
      </c>
      <c r="C1736" t="s">
        <v>1</v>
      </c>
      <c r="D1736" t="s">
        <v>807</v>
      </c>
      <c r="E1736" t="s">
        <v>1327</v>
      </c>
      <c r="F1736" t="s">
        <v>117</v>
      </c>
      <c r="G1736" t="s">
        <v>103</v>
      </c>
      <c r="H1736">
        <v>4000</v>
      </c>
      <c r="I1736">
        <v>4000</v>
      </c>
      <c r="J1736">
        <v>4043.2</v>
      </c>
      <c r="K1736">
        <v>0</v>
      </c>
      <c r="L1736">
        <v>0</v>
      </c>
      <c r="M1736">
        <v>0</v>
      </c>
      <c r="N1736">
        <v>4043.2</v>
      </c>
      <c r="P1736">
        <v>45624</v>
      </c>
      <c r="Q1736">
        <v>45603</v>
      </c>
      <c r="R1736">
        <v>46068</v>
      </c>
      <c r="S1736">
        <v>46068</v>
      </c>
      <c r="W1736" t="s">
        <v>155</v>
      </c>
      <c r="X1736" t="s">
        <v>191</v>
      </c>
      <c r="Z1736" t="s">
        <v>160</v>
      </c>
      <c r="AA1736">
        <v>2</v>
      </c>
      <c r="AB1736" t="s">
        <v>1037</v>
      </c>
      <c r="AC1736" t="s">
        <v>155</v>
      </c>
      <c r="AD1736" t="s">
        <v>162</v>
      </c>
      <c r="AE1736" t="s">
        <v>1276</v>
      </c>
      <c r="AF1736" t="s">
        <v>1277</v>
      </c>
      <c r="AG1736" t="s">
        <v>1278</v>
      </c>
    </row>
    <row r="1737" spans="1:33" x14ac:dyDescent="0.25">
      <c r="A1737">
        <v>25030</v>
      </c>
      <c r="B1737" t="s">
        <v>246</v>
      </c>
      <c r="C1737" t="s">
        <v>1</v>
      </c>
      <c r="D1737" t="s">
        <v>790</v>
      </c>
      <c r="E1737" t="s">
        <v>1115</v>
      </c>
      <c r="F1737" t="s">
        <v>117</v>
      </c>
      <c r="G1737" t="s">
        <v>112</v>
      </c>
      <c r="H1737">
        <v>5000</v>
      </c>
      <c r="I1737">
        <v>5000</v>
      </c>
      <c r="J1737">
        <v>5264.6</v>
      </c>
      <c r="K1737">
        <v>0</v>
      </c>
      <c r="L1737">
        <v>0</v>
      </c>
      <c r="M1737">
        <v>0</v>
      </c>
      <c r="N1737">
        <v>5264.6</v>
      </c>
      <c r="P1737">
        <v>45435</v>
      </c>
      <c r="Q1737">
        <v>45423</v>
      </c>
      <c r="R1737">
        <v>46068</v>
      </c>
      <c r="S1737">
        <v>46068</v>
      </c>
      <c r="W1737" t="s">
        <v>155</v>
      </c>
      <c r="X1737" t="s">
        <v>191</v>
      </c>
      <c r="Z1737" t="s">
        <v>160</v>
      </c>
      <c r="AA1737">
        <v>2</v>
      </c>
      <c r="AB1737" t="s">
        <v>1037</v>
      </c>
      <c r="AC1737" t="s">
        <v>155</v>
      </c>
      <c r="AD1737" t="s">
        <v>162</v>
      </c>
      <c r="AE1737" t="s">
        <v>1276</v>
      </c>
      <c r="AF1737" t="s">
        <v>1277</v>
      </c>
      <c r="AG1737" t="s">
        <v>1278</v>
      </c>
    </row>
    <row r="1738" spans="1:33" x14ac:dyDescent="0.25">
      <c r="A1738">
        <v>28938</v>
      </c>
      <c r="B1738" t="s">
        <v>246</v>
      </c>
      <c r="C1738" t="s">
        <v>1</v>
      </c>
      <c r="D1738" t="s">
        <v>803</v>
      </c>
      <c r="E1738" t="s">
        <v>1261</v>
      </c>
      <c r="F1738" t="s">
        <v>117</v>
      </c>
      <c r="G1738" t="s">
        <v>102</v>
      </c>
      <c r="H1738">
        <v>4000</v>
      </c>
      <c r="I1738">
        <v>4000</v>
      </c>
      <c r="J1738">
        <v>4095.16</v>
      </c>
      <c r="K1738">
        <v>0</v>
      </c>
      <c r="L1738">
        <v>0</v>
      </c>
      <c r="M1738">
        <v>0</v>
      </c>
      <c r="N1738">
        <v>4095.16</v>
      </c>
      <c r="P1738">
        <v>45555</v>
      </c>
      <c r="Q1738">
        <v>45554</v>
      </c>
      <c r="R1738">
        <v>46073</v>
      </c>
      <c r="S1738">
        <v>46073</v>
      </c>
      <c r="W1738" t="s">
        <v>155</v>
      </c>
      <c r="X1738" t="s">
        <v>191</v>
      </c>
      <c r="Z1738" t="s">
        <v>160</v>
      </c>
      <c r="AA1738">
        <v>2</v>
      </c>
      <c r="AB1738" t="s">
        <v>1037</v>
      </c>
      <c r="AC1738" t="s">
        <v>155</v>
      </c>
      <c r="AD1738" t="s">
        <v>162</v>
      </c>
      <c r="AE1738" t="s">
        <v>1276</v>
      </c>
      <c r="AF1738" t="s">
        <v>1277</v>
      </c>
      <c r="AG1738" t="s">
        <v>1278</v>
      </c>
    </row>
    <row r="1739" spans="1:33" x14ac:dyDescent="0.25">
      <c r="A1739">
        <v>25476</v>
      </c>
      <c r="B1739" t="s">
        <v>246</v>
      </c>
      <c r="C1739" t="s">
        <v>1</v>
      </c>
      <c r="D1739" t="s">
        <v>839</v>
      </c>
      <c r="E1739" t="s">
        <v>1148</v>
      </c>
      <c r="F1739" t="s">
        <v>117</v>
      </c>
      <c r="G1739" t="s">
        <v>108</v>
      </c>
      <c r="H1739">
        <v>6600</v>
      </c>
      <c r="I1739">
        <v>6600</v>
      </c>
      <c r="J1739">
        <v>6913.62</v>
      </c>
      <c r="K1739">
        <v>0</v>
      </c>
      <c r="L1739">
        <v>0</v>
      </c>
      <c r="M1739">
        <v>0</v>
      </c>
      <c r="N1739">
        <v>6913.62</v>
      </c>
      <c r="P1739">
        <v>45476</v>
      </c>
      <c r="Q1739">
        <v>45469</v>
      </c>
      <c r="R1739">
        <v>46073</v>
      </c>
      <c r="S1739">
        <v>46073</v>
      </c>
      <c r="W1739" t="s">
        <v>155</v>
      </c>
      <c r="X1739" t="s">
        <v>191</v>
      </c>
      <c r="Z1739" t="s">
        <v>160</v>
      </c>
      <c r="AA1739">
        <v>2</v>
      </c>
      <c r="AB1739" t="s">
        <v>1037</v>
      </c>
      <c r="AC1739" t="s">
        <v>155</v>
      </c>
      <c r="AD1739" t="s">
        <v>162</v>
      </c>
      <c r="AE1739" t="s">
        <v>1276</v>
      </c>
      <c r="AF1739" t="s">
        <v>1277</v>
      </c>
      <c r="AG1739" t="s">
        <v>1278</v>
      </c>
    </row>
    <row r="1740" spans="1:33" x14ac:dyDescent="0.25">
      <c r="A1740">
        <v>18123</v>
      </c>
      <c r="B1740" t="s">
        <v>246</v>
      </c>
      <c r="C1740" t="s">
        <v>1</v>
      </c>
      <c r="D1740" t="s">
        <v>198</v>
      </c>
      <c r="E1740" t="s">
        <v>965</v>
      </c>
      <c r="F1740" t="s">
        <v>117</v>
      </c>
      <c r="G1740" t="s">
        <v>216</v>
      </c>
      <c r="H1740">
        <v>3000</v>
      </c>
      <c r="I1740">
        <v>3000</v>
      </c>
      <c r="J1740">
        <v>3214.84</v>
      </c>
      <c r="K1740">
        <v>0</v>
      </c>
      <c r="L1740">
        <v>0</v>
      </c>
      <c r="M1740">
        <v>0</v>
      </c>
      <c r="N1740">
        <v>3214.84</v>
      </c>
      <c r="P1740">
        <v>45190</v>
      </c>
      <c r="Q1740">
        <v>45172</v>
      </c>
      <c r="R1740">
        <v>46073</v>
      </c>
      <c r="S1740">
        <v>46073</v>
      </c>
      <c r="W1740" t="s">
        <v>155</v>
      </c>
      <c r="X1740" t="s">
        <v>191</v>
      </c>
      <c r="Z1740" t="s">
        <v>160</v>
      </c>
      <c r="AA1740">
        <v>2</v>
      </c>
      <c r="AB1740" t="s">
        <v>161</v>
      </c>
      <c r="AC1740" t="s">
        <v>155</v>
      </c>
      <c r="AD1740" t="s">
        <v>162</v>
      </c>
      <c r="AE1740" t="s">
        <v>1276</v>
      </c>
      <c r="AF1740" t="s">
        <v>1277</v>
      </c>
      <c r="AG1740" t="s">
        <v>1278</v>
      </c>
    </row>
    <row r="1741" spans="1:33" x14ac:dyDescent="0.25">
      <c r="A1741">
        <v>23632</v>
      </c>
      <c r="B1741" t="s">
        <v>246</v>
      </c>
      <c r="C1741" t="s">
        <v>252</v>
      </c>
      <c r="D1741" t="s">
        <v>724</v>
      </c>
      <c r="E1741" t="s">
        <v>953</v>
      </c>
      <c r="F1741" t="s">
        <v>117</v>
      </c>
      <c r="G1741" t="s">
        <v>110</v>
      </c>
      <c r="H1741">
        <v>9340</v>
      </c>
      <c r="I1741">
        <v>9340</v>
      </c>
      <c r="J1741">
        <v>9874.7199999999993</v>
      </c>
      <c r="K1741">
        <v>0</v>
      </c>
      <c r="L1741">
        <v>0</v>
      </c>
      <c r="M1741">
        <v>0</v>
      </c>
      <c r="N1741">
        <v>9874.7199999999993</v>
      </c>
      <c r="P1741">
        <v>45371</v>
      </c>
      <c r="Q1741">
        <v>45355</v>
      </c>
      <c r="R1741">
        <v>46073</v>
      </c>
      <c r="S1741">
        <v>46073</v>
      </c>
      <c r="W1741" t="s">
        <v>155</v>
      </c>
      <c r="X1741" t="s">
        <v>191</v>
      </c>
      <c r="Z1741" t="s">
        <v>160</v>
      </c>
      <c r="AA1741">
        <v>2</v>
      </c>
      <c r="AB1741" t="s">
        <v>161</v>
      </c>
      <c r="AC1741" t="s">
        <v>155</v>
      </c>
      <c r="AD1741" t="s">
        <v>162</v>
      </c>
      <c r="AE1741" t="s">
        <v>1276</v>
      </c>
      <c r="AF1741" t="s">
        <v>1277</v>
      </c>
      <c r="AG1741" t="s">
        <v>1278</v>
      </c>
    </row>
    <row r="1742" spans="1:33" x14ac:dyDescent="0.25">
      <c r="A1742">
        <v>23228</v>
      </c>
      <c r="B1742" t="s">
        <v>246</v>
      </c>
      <c r="C1742" t="s">
        <v>1</v>
      </c>
      <c r="D1742" t="s">
        <v>833</v>
      </c>
      <c r="E1742" t="s">
        <v>928</v>
      </c>
      <c r="F1742" t="s">
        <v>117</v>
      </c>
      <c r="G1742" t="s">
        <v>112</v>
      </c>
      <c r="H1742">
        <v>4000</v>
      </c>
      <c r="I1742">
        <v>4000</v>
      </c>
      <c r="J1742">
        <v>4240.42</v>
      </c>
      <c r="K1742">
        <v>0</v>
      </c>
      <c r="L1742">
        <v>0</v>
      </c>
      <c r="M1742">
        <v>0</v>
      </c>
      <c r="N1742">
        <v>4240.42</v>
      </c>
      <c r="P1742">
        <v>45345</v>
      </c>
      <c r="Q1742">
        <v>45337</v>
      </c>
      <c r="R1742">
        <v>46073</v>
      </c>
      <c r="S1742">
        <v>46073</v>
      </c>
      <c r="W1742" t="s">
        <v>155</v>
      </c>
      <c r="X1742" t="s">
        <v>191</v>
      </c>
      <c r="Z1742" t="s">
        <v>160</v>
      </c>
      <c r="AA1742">
        <v>2</v>
      </c>
      <c r="AB1742" t="s">
        <v>161</v>
      </c>
      <c r="AC1742" t="s">
        <v>155</v>
      </c>
      <c r="AD1742" t="s">
        <v>162</v>
      </c>
      <c r="AE1742" t="s">
        <v>1276</v>
      </c>
      <c r="AF1742" t="s">
        <v>1277</v>
      </c>
      <c r="AG1742" t="s">
        <v>1278</v>
      </c>
    </row>
    <row r="1743" spans="1:33" x14ac:dyDescent="0.25">
      <c r="A1743">
        <v>19471</v>
      </c>
      <c r="B1743" t="s">
        <v>246</v>
      </c>
      <c r="C1743" t="s">
        <v>252</v>
      </c>
      <c r="D1743" t="s">
        <v>262</v>
      </c>
      <c r="E1743" t="s">
        <v>613</v>
      </c>
      <c r="F1743" t="s">
        <v>117</v>
      </c>
      <c r="G1743" t="s">
        <v>111</v>
      </c>
      <c r="H1743">
        <v>1000</v>
      </c>
      <c r="I1743">
        <v>1000</v>
      </c>
      <c r="J1743">
        <v>1069.8399999999999</v>
      </c>
      <c r="K1743">
        <v>0</v>
      </c>
      <c r="L1743">
        <v>0</v>
      </c>
      <c r="M1743">
        <v>0</v>
      </c>
      <c r="N1743">
        <v>1069.8399999999999</v>
      </c>
      <c r="P1743">
        <v>45218</v>
      </c>
      <c r="Q1743">
        <v>45211</v>
      </c>
      <c r="R1743">
        <v>46073</v>
      </c>
      <c r="S1743">
        <v>46073</v>
      </c>
      <c r="W1743" t="s">
        <v>155</v>
      </c>
      <c r="X1743" t="s">
        <v>191</v>
      </c>
      <c r="Z1743" t="s">
        <v>160</v>
      </c>
      <c r="AA1743">
        <v>2</v>
      </c>
      <c r="AB1743" t="s">
        <v>161</v>
      </c>
      <c r="AC1743" t="s">
        <v>155</v>
      </c>
      <c r="AD1743" t="s">
        <v>162</v>
      </c>
      <c r="AE1743" t="s">
        <v>1276</v>
      </c>
      <c r="AF1743" t="s">
        <v>1277</v>
      </c>
      <c r="AG1743" t="s">
        <v>1278</v>
      </c>
    </row>
    <row r="1744" spans="1:33" x14ac:dyDescent="0.25">
      <c r="A1744">
        <v>19542</v>
      </c>
      <c r="B1744" t="s">
        <v>246</v>
      </c>
      <c r="C1744" t="s">
        <v>252</v>
      </c>
      <c r="D1744" t="s">
        <v>272</v>
      </c>
      <c r="E1744" t="s">
        <v>668</v>
      </c>
      <c r="F1744" t="s">
        <v>117</v>
      </c>
      <c r="G1744" t="s">
        <v>217</v>
      </c>
      <c r="H1744">
        <v>3000</v>
      </c>
      <c r="I1744">
        <v>3000</v>
      </c>
      <c r="J1744">
        <v>3209.51</v>
      </c>
      <c r="K1744">
        <v>0</v>
      </c>
      <c r="L1744">
        <v>0</v>
      </c>
      <c r="M1744">
        <v>0</v>
      </c>
      <c r="N1744">
        <v>3209.51</v>
      </c>
      <c r="P1744">
        <v>45229</v>
      </c>
      <c r="Q1744">
        <v>45220</v>
      </c>
      <c r="R1744">
        <v>46073</v>
      </c>
      <c r="S1744">
        <v>46073</v>
      </c>
      <c r="W1744" t="s">
        <v>155</v>
      </c>
      <c r="X1744" t="s">
        <v>191</v>
      </c>
      <c r="Z1744" t="s">
        <v>160</v>
      </c>
      <c r="AA1744">
        <v>2</v>
      </c>
      <c r="AB1744" t="s">
        <v>161</v>
      </c>
      <c r="AC1744" t="s">
        <v>155</v>
      </c>
      <c r="AD1744" t="s">
        <v>162</v>
      </c>
      <c r="AE1744" t="s">
        <v>1276</v>
      </c>
      <c r="AF1744" t="s">
        <v>1277</v>
      </c>
      <c r="AG1744" t="s">
        <v>1278</v>
      </c>
    </row>
    <row r="1745" spans="1:33" x14ac:dyDescent="0.25">
      <c r="A1745">
        <v>19253</v>
      </c>
      <c r="B1745" t="s">
        <v>246</v>
      </c>
      <c r="C1745" t="s">
        <v>1</v>
      </c>
      <c r="D1745" t="s">
        <v>285</v>
      </c>
      <c r="E1745" t="s">
        <v>615</v>
      </c>
      <c r="F1745" t="s">
        <v>117</v>
      </c>
      <c r="G1745" t="s">
        <v>216</v>
      </c>
      <c r="H1745">
        <v>4900</v>
      </c>
      <c r="I1745">
        <v>4900</v>
      </c>
      <c r="J1745">
        <v>5250.9</v>
      </c>
      <c r="K1745">
        <v>0</v>
      </c>
      <c r="L1745">
        <v>0</v>
      </c>
      <c r="M1745">
        <v>0</v>
      </c>
      <c r="N1745">
        <v>5250.9</v>
      </c>
      <c r="P1745">
        <v>45197</v>
      </c>
      <c r="Q1745">
        <v>45188</v>
      </c>
      <c r="R1745">
        <v>46078</v>
      </c>
      <c r="S1745">
        <v>46078</v>
      </c>
      <c r="W1745" t="s">
        <v>155</v>
      </c>
      <c r="X1745" t="s">
        <v>191</v>
      </c>
      <c r="Z1745" t="s">
        <v>160</v>
      </c>
      <c r="AA1745">
        <v>2</v>
      </c>
      <c r="AB1745" t="s">
        <v>161</v>
      </c>
      <c r="AC1745" t="s">
        <v>155</v>
      </c>
      <c r="AD1745" t="s">
        <v>162</v>
      </c>
      <c r="AE1745" t="s">
        <v>1276</v>
      </c>
      <c r="AF1745" t="s">
        <v>1277</v>
      </c>
      <c r="AG1745" t="s">
        <v>1278</v>
      </c>
    </row>
    <row r="1746" spans="1:33" x14ac:dyDescent="0.25">
      <c r="A1746">
        <v>22804</v>
      </c>
      <c r="B1746" t="s">
        <v>246</v>
      </c>
      <c r="C1746" t="s">
        <v>1</v>
      </c>
      <c r="D1746" t="s">
        <v>826</v>
      </c>
      <c r="E1746" t="s">
        <v>881</v>
      </c>
      <c r="F1746" t="s">
        <v>117</v>
      </c>
      <c r="G1746" t="s">
        <v>212</v>
      </c>
      <c r="H1746">
        <v>7000</v>
      </c>
      <c r="I1746">
        <v>7000</v>
      </c>
      <c r="J1746">
        <v>7443.48</v>
      </c>
      <c r="K1746">
        <v>0</v>
      </c>
      <c r="L1746">
        <v>0</v>
      </c>
      <c r="M1746">
        <v>0</v>
      </c>
      <c r="N1746">
        <v>7443.48</v>
      </c>
      <c r="P1746">
        <v>45323</v>
      </c>
      <c r="Q1746">
        <v>45314</v>
      </c>
      <c r="R1746">
        <v>46078</v>
      </c>
      <c r="S1746">
        <v>46078</v>
      </c>
      <c r="W1746" t="s">
        <v>155</v>
      </c>
      <c r="X1746" t="s">
        <v>191</v>
      </c>
      <c r="Z1746" t="s">
        <v>160</v>
      </c>
      <c r="AA1746">
        <v>2</v>
      </c>
      <c r="AB1746" t="s">
        <v>161</v>
      </c>
      <c r="AC1746" t="s">
        <v>155</v>
      </c>
      <c r="AD1746" t="s">
        <v>162</v>
      </c>
      <c r="AE1746" t="s">
        <v>1276</v>
      </c>
      <c r="AF1746" t="s">
        <v>1277</v>
      </c>
      <c r="AG1746" t="s">
        <v>1278</v>
      </c>
    </row>
    <row r="1747" spans="1:33" x14ac:dyDescent="0.25">
      <c r="A1747">
        <v>29580</v>
      </c>
      <c r="B1747" t="s">
        <v>246</v>
      </c>
      <c r="C1747" t="s">
        <v>1</v>
      </c>
      <c r="D1747" t="s">
        <v>801</v>
      </c>
      <c r="E1747" t="s">
        <v>1280</v>
      </c>
      <c r="F1747" t="s">
        <v>117</v>
      </c>
      <c r="G1747" t="s">
        <v>104</v>
      </c>
      <c r="H1747">
        <v>400</v>
      </c>
      <c r="I1747">
        <v>400</v>
      </c>
      <c r="J1747">
        <v>406.68</v>
      </c>
      <c r="K1747">
        <v>0</v>
      </c>
      <c r="L1747">
        <v>0</v>
      </c>
      <c r="M1747">
        <v>0</v>
      </c>
      <c r="N1747">
        <v>406.68</v>
      </c>
      <c r="P1747">
        <v>45595</v>
      </c>
      <c r="Q1747">
        <v>45587</v>
      </c>
      <c r="R1747">
        <v>46078</v>
      </c>
      <c r="S1747">
        <v>46078</v>
      </c>
      <c r="W1747" t="s">
        <v>155</v>
      </c>
      <c r="X1747" t="s">
        <v>191</v>
      </c>
      <c r="Z1747" t="s">
        <v>160</v>
      </c>
      <c r="AA1747">
        <v>2</v>
      </c>
      <c r="AB1747" t="s">
        <v>1037</v>
      </c>
      <c r="AC1747" t="s">
        <v>155</v>
      </c>
      <c r="AD1747" t="s">
        <v>162</v>
      </c>
      <c r="AE1747" t="s">
        <v>1276</v>
      </c>
      <c r="AF1747" t="s">
        <v>1277</v>
      </c>
      <c r="AG1747" t="s">
        <v>1278</v>
      </c>
    </row>
    <row r="1748" spans="1:33" x14ac:dyDescent="0.25">
      <c r="A1748">
        <v>24584</v>
      </c>
      <c r="B1748" t="s">
        <v>246</v>
      </c>
      <c r="C1748" t="s">
        <v>252</v>
      </c>
      <c r="D1748" t="s">
        <v>730</v>
      </c>
      <c r="E1748" t="s">
        <v>1035</v>
      </c>
      <c r="F1748" t="s">
        <v>117</v>
      </c>
      <c r="G1748" t="s">
        <v>110</v>
      </c>
      <c r="H1748">
        <v>2500</v>
      </c>
      <c r="I1748">
        <v>2500</v>
      </c>
      <c r="J1748">
        <v>2639.66</v>
      </c>
      <c r="K1748">
        <v>0</v>
      </c>
      <c r="L1748">
        <v>0</v>
      </c>
      <c r="M1748">
        <v>0</v>
      </c>
      <c r="N1748">
        <v>2639.66</v>
      </c>
      <c r="P1748">
        <v>45406</v>
      </c>
      <c r="Q1748">
        <v>45401</v>
      </c>
      <c r="R1748">
        <v>46078</v>
      </c>
      <c r="S1748">
        <v>46078</v>
      </c>
      <c r="W1748" t="s">
        <v>155</v>
      </c>
      <c r="X1748" t="s">
        <v>191</v>
      </c>
      <c r="Z1748" t="s">
        <v>160</v>
      </c>
      <c r="AA1748">
        <v>2</v>
      </c>
      <c r="AB1748" t="s">
        <v>1037</v>
      </c>
      <c r="AC1748" t="s">
        <v>155</v>
      </c>
      <c r="AD1748" t="s">
        <v>162</v>
      </c>
      <c r="AE1748" t="s">
        <v>1276</v>
      </c>
      <c r="AF1748" t="s">
        <v>1277</v>
      </c>
      <c r="AG1748" t="s">
        <v>1278</v>
      </c>
    </row>
    <row r="1749" spans="1:33" x14ac:dyDescent="0.25">
      <c r="A1749">
        <v>30342</v>
      </c>
      <c r="B1749" t="s">
        <v>246</v>
      </c>
      <c r="C1749" t="s">
        <v>1</v>
      </c>
      <c r="D1749" t="s">
        <v>827</v>
      </c>
      <c r="E1749" t="s">
        <v>1341</v>
      </c>
      <c r="F1749" t="s">
        <v>117</v>
      </c>
      <c r="G1749" t="s">
        <v>101</v>
      </c>
      <c r="H1749">
        <v>1160</v>
      </c>
      <c r="I1749">
        <v>1160</v>
      </c>
      <c r="J1749">
        <v>1172.53</v>
      </c>
      <c r="K1749">
        <v>0</v>
      </c>
      <c r="L1749">
        <v>0</v>
      </c>
      <c r="M1749">
        <v>0</v>
      </c>
      <c r="N1749">
        <v>1172.53</v>
      </c>
      <c r="P1749">
        <v>45628</v>
      </c>
      <c r="Q1749">
        <v>45617</v>
      </c>
      <c r="R1749">
        <v>46078</v>
      </c>
      <c r="S1749">
        <v>46078</v>
      </c>
      <c r="W1749" t="s">
        <v>155</v>
      </c>
      <c r="X1749" t="s">
        <v>191</v>
      </c>
      <c r="Z1749" t="s">
        <v>160</v>
      </c>
      <c r="AA1749">
        <v>2</v>
      </c>
      <c r="AB1749" t="s">
        <v>1037</v>
      </c>
      <c r="AC1749" t="s">
        <v>155</v>
      </c>
      <c r="AD1749" t="s">
        <v>162</v>
      </c>
      <c r="AE1749" t="s">
        <v>1276</v>
      </c>
      <c r="AF1749" t="s">
        <v>1277</v>
      </c>
      <c r="AG1749" t="s">
        <v>1278</v>
      </c>
    </row>
    <row r="1750" spans="1:33" x14ac:dyDescent="0.25">
      <c r="A1750">
        <v>30550</v>
      </c>
      <c r="B1750" t="s">
        <v>246</v>
      </c>
      <c r="C1750" t="s">
        <v>1</v>
      </c>
      <c r="D1750" t="s">
        <v>788</v>
      </c>
      <c r="E1750" t="s">
        <v>1329</v>
      </c>
      <c r="F1750" t="s">
        <v>117</v>
      </c>
      <c r="G1750" t="s">
        <v>1389</v>
      </c>
      <c r="H1750">
        <v>1067.4000000000001</v>
      </c>
      <c r="I1750">
        <v>1067.4000000000001</v>
      </c>
      <c r="J1750">
        <v>1071.6300000000001</v>
      </c>
      <c r="K1750">
        <v>0</v>
      </c>
      <c r="L1750">
        <v>0</v>
      </c>
      <c r="M1750">
        <v>0</v>
      </c>
      <c r="N1750">
        <v>1071.6300000000001</v>
      </c>
      <c r="O1750">
        <v>0</v>
      </c>
      <c r="P1750">
        <v>45637</v>
      </c>
      <c r="Q1750">
        <v>45637</v>
      </c>
      <c r="R1750">
        <v>46081</v>
      </c>
      <c r="S1750">
        <v>46081</v>
      </c>
      <c r="W1750" t="s">
        <v>155</v>
      </c>
      <c r="X1750" t="s">
        <v>191</v>
      </c>
      <c r="Z1750" t="s">
        <v>160</v>
      </c>
      <c r="AA1750">
        <v>2</v>
      </c>
      <c r="AB1750" t="s">
        <v>1037</v>
      </c>
      <c r="AC1750" t="s">
        <v>155</v>
      </c>
      <c r="AD1750" t="s">
        <v>162</v>
      </c>
      <c r="AE1750" t="s">
        <v>1276</v>
      </c>
      <c r="AF1750" t="s">
        <v>1277</v>
      </c>
      <c r="AG1750" t="s">
        <v>1278</v>
      </c>
    </row>
    <row r="1751" spans="1:33" x14ac:dyDescent="0.25">
      <c r="A1751">
        <v>30317</v>
      </c>
      <c r="B1751" t="s">
        <v>246</v>
      </c>
      <c r="C1751" t="s">
        <v>1</v>
      </c>
      <c r="D1751" t="s">
        <v>782</v>
      </c>
      <c r="E1751" t="s">
        <v>1330</v>
      </c>
      <c r="F1751" t="s">
        <v>117</v>
      </c>
      <c r="G1751" t="s">
        <v>106</v>
      </c>
      <c r="H1751">
        <v>2000</v>
      </c>
      <c r="I1751">
        <v>2000</v>
      </c>
      <c r="J1751">
        <v>2021.6</v>
      </c>
      <c r="K1751">
        <v>0</v>
      </c>
      <c r="L1751">
        <v>0</v>
      </c>
      <c r="M1751">
        <v>0</v>
      </c>
      <c r="N1751">
        <v>2021.6</v>
      </c>
      <c r="P1751">
        <v>45628</v>
      </c>
      <c r="Q1751">
        <v>45621</v>
      </c>
      <c r="R1751">
        <v>46081</v>
      </c>
      <c r="S1751">
        <v>46081</v>
      </c>
      <c r="W1751" t="s">
        <v>155</v>
      </c>
      <c r="X1751" t="s">
        <v>191</v>
      </c>
      <c r="Z1751" t="s">
        <v>160</v>
      </c>
      <c r="AA1751">
        <v>2</v>
      </c>
      <c r="AB1751" t="s">
        <v>1037</v>
      </c>
      <c r="AC1751" t="s">
        <v>155</v>
      </c>
      <c r="AD1751" t="s">
        <v>162</v>
      </c>
      <c r="AE1751" t="s">
        <v>1276</v>
      </c>
      <c r="AF1751" t="s">
        <v>1277</v>
      </c>
      <c r="AG1751" t="s">
        <v>1278</v>
      </c>
    </row>
    <row r="1752" spans="1:33" x14ac:dyDescent="0.25">
      <c r="A1752">
        <v>24689</v>
      </c>
      <c r="B1752" t="s">
        <v>246</v>
      </c>
      <c r="C1752" t="s">
        <v>1</v>
      </c>
      <c r="D1752" t="s">
        <v>804</v>
      </c>
      <c r="E1752" t="s">
        <v>1030</v>
      </c>
      <c r="F1752" t="s">
        <v>117</v>
      </c>
      <c r="G1752" t="s">
        <v>212</v>
      </c>
      <c r="H1752">
        <v>1000</v>
      </c>
      <c r="I1752">
        <v>1000</v>
      </c>
      <c r="J1752">
        <v>1055.8599999999999</v>
      </c>
      <c r="K1752">
        <v>0</v>
      </c>
      <c r="L1752">
        <v>0</v>
      </c>
      <c r="M1752">
        <v>0</v>
      </c>
      <c r="N1752">
        <v>1055.8599999999999</v>
      </c>
      <c r="P1752">
        <v>45408</v>
      </c>
      <c r="Q1752">
        <v>45404</v>
      </c>
      <c r="R1752">
        <v>46081</v>
      </c>
      <c r="S1752">
        <v>46081</v>
      </c>
      <c r="W1752" t="s">
        <v>155</v>
      </c>
      <c r="X1752" t="s">
        <v>191</v>
      </c>
      <c r="Z1752" t="s">
        <v>160</v>
      </c>
      <c r="AA1752">
        <v>2</v>
      </c>
      <c r="AB1752" t="s">
        <v>1037</v>
      </c>
      <c r="AC1752" t="s">
        <v>155</v>
      </c>
      <c r="AD1752" t="s">
        <v>162</v>
      </c>
      <c r="AE1752" t="s">
        <v>1276</v>
      </c>
      <c r="AF1752" t="s">
        <v>1277</v>
      </c>
      <c r="AG1752" t="s">
        <v>1278</v>
      </c>
    </row>
    <row r="1753" spans="1:33" x14ac:dyDescent="0.25">
      <c r="A1753">
        <v>24656</v>
      </c>
      <c r="B1753" t="s">
        <v>246</v>
      </c>
      <c r="C1753" t="s">
        <v>1</v>
      </c>
      <c r="D1753" t="s">
        <v>830</v>
      </c>
      <c r="E1753" t="s">
        <v>1029</v>
      </c>
      <c r="F1753" t="s">
        <v>117</v>
      </c>
      <c r="G1753" t="s">
        <v>212</v>
      </c>
      <c r="H1753">
        <v>1000</v>
      </c>
      <c r="I1753">
        <v>1000</v>
      </c>
      <c r="J1753">
        <v>1055.8599999999999</v>
      </c>
      <c r="K1753">
        <v>0</v>
      </c>
      <c r="L1753">
        <v>0</v>
      </c>
      <c r="M1753">
        <v>0</v>
      </c>
      <c r="N1753">
        <v>1055.8599999999999</v>
      </c>
      <c r="P1753">
        <v>45412</v>
      </c>
      <c r="Q1753">
        <v>45404</v>
      </c>
      <c r="R1753">
        <v>46081</v>
      </c>
      <c r="S1753">
        <v>46081</v>
      </c>
      <c r="W1753" t="s">
        <v>155</v>
      </c>
      <c r="X1753" t="s">
        <v>191</v>
      </c>
      <c r="Z1753" t="s">
        <v>160</v>
      </c>
      <c r="AA1753">
        <v>2</v>
      </c>
      <c r="AB1753" t="s">
        <v>1037</v>
      </c>
      <c r="AC1753" t="s">
        <v>155</v>
      </c>
      <c r="AD1753" t="s">
        <v>162</v>
      </c>
      <c r="AE1753" t="s">
        <v>1276</v>
      </c>
      <c r="AF1753" t="s">
        <v>1277</v>
      </c>
      <c r="AG1753" t="s">
        <v>1278</v>
      </c>
    </row>
    <row r="1754" spans="1:33" x14ac:dyDescent="0.25">
      <c r="A1754">
        <v>30863</v>
      </c>
      <c r="B1754" t="s">
        <v>246</v>
      </c>
      <c r="C1754" t="s">
        <v>1</v>
      </c>
      <c r="D1754" t="s">
        <v>802</v>
      </c>
      <c r="E1754" t="s">
        <v>1032</v>
      </c>
      <c r="F1754" t="s">
        <v>117</v>
      </c>
      <c r="G1754" t="s">
        <v>1389</v>
      </c>
      <c r="H1754">
        <v>5017.05</v>
      </c>
      <c r="I1754">
        <v>5017.05</v>
      </c>
      <c r="J1754">
        <v>5036.9399999999996</v>
      </c>
      <c r="K1754">
        <v>0</v>
      </c>
      <c r="L1754">
        <v>0</v>
      </c>
      <c r="M1754">
        <v>0</v>
      </c>
      <c r="N1754">
        <v>5036.9399999999996</v>
      </c>
      <c r="O1754">
        <v>0</v>
      </c>
      <c r="P1754">
        <v>45644</v>
      </c>
      <c r="Q1754">
        <v>45642</v>
      </c>
      <c r="R1754">
        <v>46081</v>
      </c>
      <c r="S1754">
        <v>46081</v>
      </c>
      <c r="W1754" t="s">
        <v>155</v>
      </c>
      <c r="X1754" t="s">
        <v>191</v>
      </c>
      <c r="Z1754" t="s">
        <v>160</v>
      </c>
      <c r="AA1754">
        <v>2</v>
      </c>
      <c r="AB1754" t="s">
        <v>1037</v>
      </c>
      <c r="AC1754" t="s">
        <v>155</v>
      </c>
      <c r="AD1754" t="s">
        <v>162</v>
      </c>
      <c r="AE1754" t="s">
        <v>1276</v>
      </c>
      <c r="AF1754" t="s">
        <v>1277</v>
      </c>
      <c r="AG1754" t="s">
        <v>1278</v>
      </c>
    </row>
    <row r="1755" spans="1:33" x14ac:dyDescent="0.25">
      <c r="A1755">
        <v>24893</v>
      </c>
      <c r="B1755" t="s">
        <v>246</v>
      </c>
      <c r="C1755" t="s">
        <v>1</v>
      </c>
      <c r="D1755" t="s">
        <v>802</v>
      </c>
      <c r="E1755" t="s">
        <v>1032</v>
      </c>
      <c r="F1755" t="s">
        <v>117</v>
      </c>
      <c r="G1755" t="s">
        <v>110</v>
      </c>
      <c r="H1755">
        <v>6000</v>
      </c>
      <c r="I1755">
        <v>6000</v>
      </c>
      <c r="J1755">
        <v>6335.17</v>
      </c>
      <c r="K1755">
        <v>0</v>
      </c>
      <c r="L1755">
        <v>0</v>
      </c>
      <c r="M1755">
        <v>0</v>
      </c>
      <c r="N1755">
        <v>6335.17</v>
      </c>
      <c r="P1755">
        <v>45421</v>
      </c>
      <c r="Q1755">
        <v>45410</v>
      </c>
      <c r="R1755">
        <v>46081</v>
      </c>
      <c r="S1755">
        <v>46081</v>
      </c>
      <c r="W1755" t="s">
        <v>155</v>
      </c>
      <c r="X1755" t="s">
        <v>191</v>
      </c>
      <c r="Z1755" t="s">
        <v>160</v>
      </c>
      <c r="AA1755">
        <v>2</v>
      </c>
      <c r="AB1755" t="s">
        <v>1037</v>
      </c>
      <c r="AC1755" t="s">
        <v>155</v>
      </c>
      <c r="AD1755" t="s">
        <v>162</v>
      </c>
      <c r="AE1755" t="s">
        <v>1276</v>
      </c>
      <c r="AF1755" t="s">
        <v>1277</v>
      </c>
      <c r="AG1755" t="s">
        <v>1278</v>
      </c>
    </row>
    <row r="1756" spans="1:33" x14ac:dyDescent="0.25">
      <c r="A1756">
        <v>24744</v>
      </c>
      <c r="B1756" t="s">
        <v>246</v>
      </c>
      <c r="C1756" t="s">
        <v>1</v>
      </c>
      <c r="D1756" t="s">
        <v>795</v>
      </c>
      <c r="E1756" t="s">
        <v>1034</v>
      </c>
      <c r="F1756" t="s">
        <v>117</v>
      </c>
      <c r="G1756" t="s">
        <v>212</v>
      </c>
      <c r="H1756">
        <v>6000</v>
      </c>
      <c r="I1756">
        <v>6000</v>
      </c>
      <c r="J1756">
        <v>6335.17</v>
      </c>
      <c r="K1756">
        <v>0</v>
      </c>
      <c r="L1756">
        <v>0</v>
      </c>
      <c r="M1756">
        <v>0</v>
      </c>
      <c r="N1756">
        <v>6335.17</v>
      </c>
      <c r="P1756">
        <v>45412</v>
      </c>
      <c r="Q1756">
        <v>45407</v>
      </c>
      <c r="R1756">
        <v>46081</v>
      </c>
      <c r="S1756">
        <v>46081</v>
      </c>
      <c r="W1756" t="s">
        <v>155</v>
      </c>
      <c r="X1756" t="s">
        <v>191</v>
      </c>
      <c r="Z1756" t="s">
        <v>160</v>
      </c>
      <c r="AA1756">
        <v>2</v>
      </c>
      <c r="AB1756" t="s">
        <v>1037</v>
      </c>
      <c r="AC1756" t="s">
        <v>155</v>
      </c>
      <c r="AD1756" t="s">
        <v>162</v>
      </c>
      <c r="AE1756" t="s">
        <v>1276</v>
      </c>
      <c r="AF1756" t="s">
        <v>1277</v>
      </c>
      <c r="AG1756" t="s">
        <v>1278</v>
      </c>
    </row>
    <row r="1757" spans="1:33" x14ac:dyDescent="0.25">
      <c r="A1757">
        <v>25162</v>
      </c>
      <c r="B1757" t="s">
        <v>246</v>
      </c>
      <c r="C1757" t="s">
        <v>1</v>
      </c>
      <c r="D1757" t="s">
        <v>783</v>
      </c>
      <c r="E1757" t="s">
        <v>1112</v>
      </c>
      <c r="F1757" t="s">
        <v>117</v>
      </c>
      <c r="G1757" t="s">
        <v>109</v>
      </c>
      <c r="H1757">
        <v>5000</v>
      </c>
      <c r="I1757">
        <v>5000</v>
      </c>
      <c r="J1757">
        <v>5264.6</v>
      </c>
      <c r="K1757">
        <v>0</v>
      </c>
      <c r="L1757">
        <v>0</v>
      </c>
      <c r="M1757">
        <v>0</v>
      </c>
      <c r="N1757">
        <v>5264.6</v>
      </c>
      <c r="P1757">
        <v>45453</v>
      </c>
      <c r="Q1757">
        <v>45442</v>
      </c>
      <c r="R1757">
        <v>46081</v>
      </c>
      <c r="S1757">
        <v>46081</v>
      </c>
      <c r="W1757" t="s">
        <v>155</v>
      </c>
      <c r="X1757" t="s">
        <v>191</v>
      </c>
      <c r="Z1757" t="s">
        <v>160</v>
      </c>
      <c r="AA1757">
        <v>2</v>
      </c>
      <c r="AB1757" t="s">
        <v>1037</v>
      </c>
      <c r="AC1757" t="s">
        <v>155</v>
      </c>
      <c r="AD1757" t="s">
        <v>162</v>
      </c>
      <c r="AE1757" t="s">
        <v>1276</v>
      </c>
      <c r="AF1757" t="s">
        <v>1277</v>
      </c>
      <c r="AG1757" t="s">
        <v>1278</v>
      </c>
    </row>
    <row r="1758" spans="1:33" x14ac:dyDescent="0.25">
      <c r="A1758">
        <v>29683</v>
      </c>
      <c r="B1758" t="s">
        <v>246</v>
      </c>
      <c r="C1758" t="s">
        <v>1</v>
      </c>
      <c r="D1758" t="s">
        <v>832</v>
      </c>
      <c r="E1758" t="s">
        <v>1116</v>
      </c>
      <c r="F1758" t="s">
        <v>117</v>
      </c>
      <c r="G1758" t="s">
        <v>112</v>
      </c>
      <c r="H1758">
        <v>1000</v>
      </c>
      <c r="I1758">
        <v>1000</v>
      </c>
      <c r="J1758">
        <v>1052.92</v>
      </c>
      <c r="K1758">
        <v>0</v>
      </c>
      <c r="L1758">
        <v>0</v>
      </c>
      <c r="M1758">
        <v>0</v>
      </c>
      <c r="N1758">
        <v>1052.92</v>
      </c>
      <c r="P1758">
        <v>45595</v>
      </c>
      <c r="Q1758">
        <v>45436</v>
      </c>
      <c r="R1758">
        <v>46081</v>
      </c>
      <c r="S1758">
        <v>46081</v>
      </c>
      <c r="W1758" t="s">
        <v>155</v>
      </c>
      <c r="X1758" t="s">
        <v>191</v>
      </c>
      <c r="Z1758" t="s">
        <v>160</v>
      </c>
      <c r="AA1758">
        <v>2</v>
      </c>
      <c r="AB1758" t="s">
        <v>1037</v>
      </c>
      <c r="AC1758" t="s">
        <v>155</v>
      </c>
      <c r="AD1758" t="s">
        <v>162</v>
      </c>
      <c r="AE1758" t="s">
        <v>1276</v>
      </c>
      <c r="AF1758" t="s">
        <v>1277</v>
      </c>
      <c r="AG1758" t="s">
        <v>1278</v>
      </c>
    </row>
    <row r="1759" spans="1:33" x14ac:dyDescent="0.25">
      <c r="A1759">
        <v>30981</v>
      </c>
      <c r="B1759" t="s">
        <v>246</v>
      </c>
      <c r="C1759" t="s">
        <v>1</v>
      </c>
      <c r="D1759" t="s">
        <v>200</v>
      </c>
      <c r="E1759" t="s">
        <v>1150</v>
      </c>
      <c r="F1759" t="s">
        <v>117</v>
      </c>
      <c r="G1759" t="s">
        <v>1389</v>
      </c>
      <c r="H1759">
        <v>2531.75</v>
      </c>
      <c r="I1759">
        <v>2531.75</v>
      </c>
      <c r="J1759">
        <v>2559.09</v>
      </c>
      <c r="K1759">
        <v>0</v>
      </c>
      <c r="L1759">
        <v>0</v>
      </c>
      <c r="M1759">
        <v>0</v>
      </c>
      <c r="N1759">
        <v>2559.09</v>
      </c>
      <c r="O1759">
        <v>0</v>
      </c>
      <c r="P1759">
        <v>45645</v>
      </c>
      <c r="Q1759">
        <v>45625</v>
      </c>
      <c r="R1759">
        <v>46081</v>
      </c>
      <c r="S1759">
        <v>46081</v>
      </c>
      <c r="W1759" t="s">
        <v>155</v>
      </c>
      <c r="X1759" t="s">
        <v>191</v>
      </c>
      <c r="Z1759" t="s">
        <v>160</v>
      </c>
      <c r="AA1759">
        <v>2</v>
      </c>
      <c r="AB1759" t="s">
        <v>1037</v>
      </c>
      <c r="AC1759" t="s">
        <v>155</v>
      </c>
      <c r="AD1759" t="s">
        <v>162</v>
      </c>
      <c r="AE1759" t="s">
        <v>1276</v>
      </c>
      <c r="AF1759" t="s">
        <v>1277</v>
      </c>
      <c r="AG1759" t="s">
        <v>1278</v>
      </c>
    </row>
    <row r="1760" spans="1:33" x14ac:dyDescent="0.25">
      <c r="A1760">
        <v>30897</v>
      </c>
      <c r="B1760" t="s">
        <v>246</v>
      </c>
      <c r="C1760" t="s">
        <v>1</v>
      </c>
      <c r="D1760" t="s">
        <v>789</v>
      </c>
      <c r="E1760" t="s">
        <v>1210</v>
      </c>
      <c r="F1760" t="s">
        <v>117</v>
      </c>
      <c r="G1760" t="s">
        <v>1389</v>
      </c>
      <c r="H1760">
        <v>7338.31</v>
      </c>
      <c r="I1760">
        <v>7338.31</v>
      </c>
      <c r="J1760">
        <v>7367.4</v>
      </c>
      <c r="K1760">
        <v>0</v>
      </c>
      <c r="L1760">
        <v>0</v>
      </c>
      <c r="M1760">
        <v>0</v>
      </c>
      <c r="N1760">
        <v>7367.4</v>
      </c>
      <c r="O1760">
        <v>0</v>
      </c>
      <c r="P1760">
        <v>45644</v>
      </c>
      <c r="Q1760">
        <v>45639</v>
      </c>
      <c r="R1760">
        <v>46081</v>
      </c>
      <c r="S1760">
        <v>46081</v>
      </c>
      <c r="W1760" t="s">
        <v>155</v>
      </c>
      <c r="X1760" t="s">
        <v>191</v>
      </c>
      <c r="Z1760" t="s">
        <v>160</v>
      </c>
      <c r="AA1760">
        <v>2</v>
      </c>
      <c r="AB1760" t="s">
        <v>1037</v>
      </c>
      <c r="AC1760" t="s">
        <v>155</v>
      </c>
      <c r="AD1760" t="s">
        <v>162</v>
      </c>
      <c r="AE1760" t="s">
        <v>1276</v>
      </c>
      <c r="AF1760" t="s">
        <v>1277</v>
      </c>
      <c r="AG1760" t="s">
        <v>1278</v>
      </c>
    </row>
    <row r="1761" spans="1:34" x14ac:dyDescent="0.25">
      <c r="A1761">
        <v>27746</v>
      </c>
      <c r="B1761" t="s">
        <v>246</v>
      </c>
      <c r="C1761" t="s">
        <v>1</v>
      </c>
      <c r="D1761" t="s">
        <v>814</v>
      </c>
      <c r="E1761" t="s">
        <v>1208</v>
      </c>
      <c r="F1761" t="s">
        <v>117</v>
      </c>
      <c r="G1761" t="s">
        <v>109</v>
      </c>
      <c r="H1761">
        <v>5000</v>
      </c>
      <c r="I1761">
        <v>5000</v>
      </c>
      <c r="J1761">
        <v>5155.96</v>
      </c>
      <c r="K1761">
        <v>0</v>
      </c>
      <c r="L1761">
        <v>0</v>
      </c>
      <c r="M1761">
        <v>0</v>
      </c>
      <c r="N1761">
        <v>5155.96</v>
      </c>
      <c r="P1761">
        <v>45541</v>
      </c>
      <c r="Q1761">
        <v>45535</v>
      </c>
      <c r="R1761">
        <v>46081</v>
      </c>
      <c r="S1761">
        <v>46081</v>
      </c>
      <c r="W1761" t="s">
        <v>155</v>
      </c>
      <c r="X1761" t="s">
        <v>191</v>
      </c>
      <c r="Z1761" t="s">
        <v>160</v>
      </c>
      <c r="AA1761">
        <v>2</v>
      </c>
      <c r="AB1761" t="s">
        <v>1037</v>
      </c>
      <c r="AC1761" t="s">
        <v>155</v>
      </c>
      <c r="AD1761" t="s">
        <v>162</v>
      </c>
      <c r="AE1761" t="s">
        <v>1276</v>
      </c>
      <c r="AF1761" t="s">
        <v>1277</v>
      </c>
      <c r="AG1761" t="s">
        <v>1278</v>
      </c>
    </row>
    <row r="1762" spans="1:34" x14ac:dyDescent="0.25">
      <c r="A1762">
        <v>27738</v>
      </c>
      <c r="B1762" t="s">
        <v>246</v>
      </c>
      <c r="C1762" t="s">
        <v>1</v>
      </c>
      <c r="D1762" t="s">
        <v>814</v>
      </c>
      <c r="E1762" t="s">
        <v>1208</v>
      </c>
      <c r="F1762" t="s">
        <v>117</v>
      </c>
      <c r="G1762" t="s">
        <v>210</v>
      </c>
      <c r="H1762">
        <v>50000</v>
      </c>
      <c r="I1762">
        <v>50000</v>
      </c>
      <c r="J1762">
        <v>51559.58</v>
      </c>
      <c r="K1762">
        <v>0</v>
      </c>
      <c r="L1762">
        <v>0</v>
      </c>
      <c r="M1762">
        <v>0</v>
      </c>
      <c r="N1762">
        <v>51559.58</v>
      </c>
      <c r="O1762">
        <v>0</v>
      </c>
      <c r="P1762">
        <v>45541</v>
      </c>
      <c r="Q1762">
        <v>45535</v>
      </c>
      <c r="R1762">
        <v>46081</v>
      </c>
      <c r="S1762">
        <v>46081</v>
      </c>
      <c r="W1762" t="s">
        <v>155</v>
      </c>
      <c r="X1762" t="s">
        <v>191</v>
      </c>
      <c r="Z1762" t="s">
        <v>160</v>
      </c>
      <c r="AA1762">
        <v>2</v>
      </c>
      <c r="AB1762" t="s">
        <v>1037</v>
      </c>
      <c r="AC1762" t="s">
        <v>155</v>
      </c>
      <c r="AD1762" t="s">
        <v>162</v>
      </c>
      <c r="AE1762" t="s">
        <v>1276</v>
      </c>
      <c r="AF1762" t="s">
        <v>1277</v>
      </c>
      <c r="AG1762" t="s">
        <v>1278</v>
      </c>
      <c r="AH1762" t="s">
        <v>191</v>
      </c>
    </row>
    <row r="1763" spans="1:34" x14ac:dyDescent="0.25">
      <c r="A1763">
        <v>26179</v>
      </c>
      <c r="B1763" t="s">
        <v>246</v>
      </c>
      <c r="C1763" t="s">
        <v>1</v>
      </c>
      <c r="D1763" t="s">
        <v>755</v>
      </c>
      <c r="E1763" t="s">
        <v>1211</v>
      </c>
      <c r="F1763" t="s">
        <v>117</v>
      </c>
      <c r="G1763" t="s">
        <v>209</v>
      </c>
      <c r="H1763">
        <v>30000</v>
      </c>
      <c r="I1763">
        <v>30000</v>
      </c>
      <c r="J1763">
        <v>30935.75</v>
      </c>
      <c r="K1763">
        <v>0</v>
      </c>
      <c r="L1763">
        <v>0</v>
      </c>
      <c r="M1763">
        <v>0</v>
      </c>
      <c r="N1763">
        <v>30935.75</v>
      </c>
      <c r="O1763">
        <v>0</v>
      </c>
      <c r="P1763">
        <v>45537</v>
      </c>
      <c r="Q1763">
        <v>45531</v>
      </c>
      <c r="R1763">
        <v>46081</v>
      </c>
      <c r="S1763">
        <v>46081</v>
      </c>
      <c r="W1763" t="s">
        <v>155</v>
      </c>
      <c r="X1763" t="s">
        <v>191</v>
      </c>
      <c r="Z1763" t="s">
        <v>160</v>
      </c>
      <c r="AA1763">
        <v>2</v>
      </c>
      <c r="AB1763" t="s">
        <v>1037</v>
      </c>
      <c r="AC1763" t="s">
        <v>155</v>
      </c>
      <c r="AD1763" t="s">
        <v>162</v>
      </c>
      <c r="AE1763" t="s">
        <v>1276</v>
      </c>
      <c r="AF1763" t="s">
        <v>1277</v>
      </c>
      <c r="AG1763" t="s">
        <v>1278</v>
      </c>
      <c r="AH1763" t="s">
        <v>191</v>
      </c>
    </row>
    <row r="1764" spans="1:34" x14ac:dyDescent="0.25">
      <c r="A1764">
        <v>26162</v>
      </c>
      <c r="B1764" t="s">
        <v>246</v>
      </c>
      <c r="C1764" t="s">
        <v>1</v>
      </c>
      <c r="D1764" t="s">
        <v>755</v>
      </c>
      <c r="E1764" t="s">
        <v>1211</v>
      </c>
      <c r="F1764" t="s">
        <v>117</v>
      </c>
      <c r="G1764" t="s">
        <v>106</v>
      </c>
      <c r="H1764">
        <v>9000</v>
      </c>
      <c r="I1764">
        <v>9000</v>
      </c>
      <c r="J1764">
        <v>9280.7199999999993</v>
      </c>
      <c r="K1764">
        <v>0</v>
      </c>
      <c r="L1764">
        <v>0</v>
      </c>
      <c r="M1764">
        <v>0</v>
      </c>
      <c r="N1764">
        <v>9280.7199999999993</v>
      </c>
      <c r="P1764">
        <v>45537</v>
      </c>
      <c r="Q1764">
        <v>45531</v>
      </c>
      <c r="R1764">
        <v>46081</v>
      </c>
      <c r="S1764">
        <v>46081</v>
      </c>
      <c r="W1764" t="s">
        <v>155</v>
      </c>
      <c r="X1764" t="s">
        <v>191</v>
      </c>
      <c r="Z1764" t="s">
        <v>160</v>
      </c>
      <c r="AA1764">
        <v>2</v>
      </c>
      <c r="AB1764" t="s">
        <v>1037</v>
      </c>
      <c r="AC1764" t="s">
        <v>155</v>
      </c>
      <c r="AD1764" t="s">
        <v>162</v>
      </c>
      <c r="AE1764" t="s">
        <v>1276</v>
      </c>
      <c r="AF1764" t="s">
        <v>1277</v>
      </c>
      <c r="AG1764" t="s">
        <v>1278</v>
      </c>
    </row>
    <row r="1765" spans="1:34" x14ac:dyDescent="0.25">
      <c r="A1765">
        <v>27531</v>
      </c>
      <c r="B1765" t="s">
        <v>246</v>
      </c>
      <c r="C1765" t="s">
        <v>1</v>
      </c>
      <c r="D1765" t="s">
        <v>789</v>
      </c>
      <c r="E1765" t="s">
        <v>1210</v>
      </c>
      <c r="F1765" t="s">
        <v>117</v>
      </c>
      <c r="G1765" t="s">
        <v>208</v>
      </c>
      <c r="H1765">
        <v>17458.62</v>
      </c>
      <c r="I1765">
        <v>17458.62</v>
      </c>
      <c r="J1765">
        <v>18003.18</v>
      </c>
      <c r="K1765">
        <v>0</v>
      </c>
      <c r="L1765">
        <v>0</v>
      </c>
      <c r="M1765">
        <v>0</v>
      </c>
      <c r="N1765">
        <v>18003.18</v>
      </c>
      <c r="O1765">
        <v>0</v>
      </c>
      <c r="P1765">
        <v>45541</v>
      </c>
      <c r="Q1765">
        <v>45533</v>
      </c>
      <c r="R1765">
        <v>46081</v>
      </c>
      <c r="S1765">
        <v>46081</v>
      </c>
      <c r="W1765" t="s">
        <v>155</v>
      </c>
      <c r="X1765" t="s">
        <v>191</v>
      </c>
      <c r="Z1765" t="s">
        <v>160</v>
      </c>
      <c r="AA1765">
        <v>2</v>
      </c>
      <c r="AB1765" t="s">
        <v>1037</v>
      </c>
      <c r="AC1765" t="s">
        <v>155</v>
      </c>
      <c r="AD1765" t="s">
        <v>162</v>
      </c>
      <c r="AE1765" t="s">
        <v>1276</v>
      </c>
      <c r="AF1765" t="s">
        <v>1277</v>
      </c>
      <c r="AG1765" t="s">
        <v>1278</v>
      </c>
      <c r="AH1765" t="s">
        <v>191</v>
      </c>
    </row>
    <row r="1766" spans="1:34" x14ac:dyDescent="0.25">
      <c r="A1766">
        <v>27515</v>
      </c>
      <c r="B1766" t="s">
        <v>246</v>
      </c>
      <c r="C1766" t="s">
        <v>1</v>
      </c>
      <c r="D1766" t="s">
        <v>789</v>
      </c>
      <c r="E1766" t="s">
        <v>1210</v>
      </c>
      <c r="F1766" t="s">
        <v>117</v>
      </c>
      <c r="G1766" t="s">
        <v>104</v>
      </c>
      <c r="H1766">
        <v>7840</v>
      </c>
      <c r="I1766">
        <v>7840</v>
      </c>
      <c r="J1766">
        <v>8084.54</v>
      </c>
      <c r="K1766">
        <v>0</v>
      </c>
      <c r="L1766">
        <v>0</v>
      </c>
      <c r="M1766">
        <v>0</v>
      </c>
      <c r="N1766">
        <v>8084.54</v>
      </c>
      <c r="P1766">
        <v>45541</v>
      </c>
      <c r="Q1766">
        <v>45533</v>
      </c>
      <c r="R1766">
        <v>46081</v>
      </c>
      <c r="S1766">
        <v>46081</v>
      </c>
      <c r="W1766" t="s">
        <v>155</v>
      </c>
      <c r="X1766" t="s">
        <v>191</v>
      </c>
      <c r="Z1766" t="s">
        <v>160</v>
      </c>
      <c r="AA1766">
        <v>2</v>
      </c>
      <c r="AB1766" t="s">
        <v>1037</v>
      </c>
      <c r="AC1766" t="s">
        <v>155</v>
      </c>
      <c r="AD1766" t="s">
        <v>162</v>
      </c>
      <c r="AE1766" t="s">
        <v>1276</v>
      </c>
      <c r="AF1766" t="s">
        <v>1277</v>
      </c>
      <c r="AG1766" t="s">
        <v>1278</v>
      </c>
    </row>
    <row r="1767" spans="1:34" x14ac:dyDescent="0.25">
      <c r="A1767">
        <v>25399</v>
      </c>
      <c r="B1767" t="s">
        <v>246</v>
      </c>
      <c r="C1767" t="s">
        <v>1</v>
      </c>
      <c r="D1767" t="s">
        <v>200</v>
      </c>
      <c r="E1767" t="s">
        <v>1150</v>
      </c>
      <c r="F1767" t="s">
        <v>117</v>
      </c>
      <c r="G1767" t="s">
        <v>110</v>
      </c>
      <c r="H1767">
        <v>5000</v>
      </c>
      <c r="I1767">
        <v>5000</v>
      </c>
      <c r="J1767">
        <v>5237.59</v>
      </c>
      <c r="K1767">
        <v>0</v>
      </c>
      <c r="L1767">
        <v>0</v>
      </c>
      <c r="M1767">
        <v>0</v>
      </c>
      <c r="N1767">
        <v>5237.59</v>
      </c>
      <c r="P1767">
        <v>45470</v>
      </c>
      <c r="Q1767">
        <v>45461</v>
      </c>
      <c r="R1767">
        <v>46081</v>
      </c>
      <c r="S1767">
        <v>46081</v>
      </c>
      <c r="W1767" t="s">
        <v>155</v>
      </c>
      <c r="X1767" t="s">
        <v>191</v>
      </c>
      <c r="Z1767" t="s">
        <v>160</v>
      </c>
      <c r="AA1767">
        <v>2</v>
      </c>
      <c r="AB1767" t="s">
        <v>1037</v>
      </c>
      <c r="AC1767" t="s">
        <v>155</v>
      </c>
      <c r="AD1767" t="s">
        <v>162</v>
      </c>
      <c r="AE1767" t="s">
        <v>1276</v>
      </c>
      <c r="AF1767" t="s">
        <v>1277</v>
      </c>
      <c r="AG1767" t="s">
        <v>1278</v>
      </c>
    </row>
    <row r="1768" spans="1:34" x14ac:dyDescent="0.25">
      <c r="A1768">
        <v>30494</v>
      </c>
      <c r="B1768" t="s">
        <v>246</v>
      </c>
      <c r="C1768" t="s">
        <v>1</v>
      </c>
      <c r="D1768" t="s">
        <v>715</v>
      </c>
      <c r="E1768" t="s">
        <v>1206</v>
      </c>
      <c r="F1768" t="s">
        <v>117</v>
      </c>
      <c r="G1768" t="s">
        <v>1389</v>
      </c>
      <c r="H1768">
        <v>6562.5</v>
      </c>
      <c r="I1768">
        <v>6562.5</v>
      </c>
      <c r="J1768">
        <v>6588.51</v>
      </c>
      <c r="K1768">
        <v>0</v>
      </c>
      <c r="L1768">
        <v>0</v>
      </c>
      <c r="M1768">
        <v>0</v>
      </c>
      <c r="N1768">
        <v>6588.51</v>
      </c>
      <c r="O1768">
        <v>0</v>
      </c>
      <c r="P1768">
        <v>45637</v>
      </c>
      <c r="Q1768">
        <v>45637</v>
      </c>
      <c r="R1768">
        <v>46081</v>
      </c>
      <c r="S1768">
        <v>46081</v>
      </c>
      <c r="W1768" t="s">
        <v>155</v>
      </c>
      <c r="X1768" t="s">
        <v>191</v>
      </c>
      <c r="Z1768" t="s">
        <v>160</v>
      </c>
      <c r="AA1768">
        <v>2</v>
      </c>
      <c r="AB1768" t="s">
        <v>1037</v>
      </c>
      <c r="AC1768" t="s">
        <v>155</v>
      </c>
      <c r="AD1768" t="s">
        <v>162</v>
      </c>
      <c r="AE1768" t="s">
        <v>1276</v>
      </c>
      <c r="AF1768" t="s">
        <v>1277</v>
      </c>
      <c r="AG1768" t="s">
        <v>1278</v>
      </c>
    </row>
    <row r="1769" spans="1:34" x14ac:dyDescent="0.25">
      <c r="A1769">
        <v>25799</v>
      </c>
      <c r="B1769" t="s">
        <v>246</v>
      </c>
      <c r="C1769" t="s">
        <v>1</v>
      </c>
      <c r="D1769" t="s">
        <v>753</v>
      </c>
      <c r="E1769" t="s">
        <v>1201</v>
      </c>
      <c r="F1769" t="s">
        <v>117</v>
      </c>
      <c r="G1769" t="s">
        <v>107</v>
      </c>
      <c r="H1769">
        <v>3000</v>
      </c>
      <c r="I1769">
        <v>3000</v>
      </c>
      <c r="J1769">
        <v>3115.69</v>
      </c>
      <c r="K1769">
        <v>0</v>
      </c>
      <c r="L1769">
        <v>0</v>
      </c>
      <c r="M1769">
        <v>0</v>
      </c>
      <c r="N1769">
        <v>3115.69</v>
      </c>
      <c r="P1769">
        <v>45510</v>
      </c>
      <c r="Q1769">
        <v>45504</v>
      </c>
      <c r="R1769">
        <v>46081</v>
      </c>
      <c r="S1769">
        <v>46081</v>
      </c>
      <c r="W1769" t="s">
        <v>155</v>
      </c>
      <c r="X1769" t="s">
        <v>191</v>
      </c>
      <c r="Z1769" t="s">
        <v>160</v>
      </c>
      <c r="AA1769">
        <v>2</v>
      </c>
      <c r="AB1769" t="s">
        <v>1037</v>
      </c>
      <c r="AC1769" t="s">
        <v>155</v>
      </c>
      <c r="AD1769" t="s">
        <v>162</v>
      </c>
      <c r="AE1769" t="s">
        <v>1276</v>
      </c>
      <c r="AF1769" t="s">
        <v>1277</v>
      </c>
      <c r="AG1769" t="s">
        <v>1278</v>
      </c>
    </row>
    <row r="1770" spans="1:34" x14ac:dyDescent="0.25">
      <c r="A1770">
        <v>25985</v>
      </c>
      <c r="B1770" t="s">
        <v>246</v>
      </c>
      <c r="C1770" t="s">
        <v>1</v>
      </c>
      <c r="D1770" t="s">
        <v>715</v>
      </c>
      <c r="E1770" t="s">
        <v>1206</v>
      </c>
      <c r="F1770" t="s">
        <v>117</v>
      </c>
      <c r="G1770" t="s">
        <v>106</v>
      </c>
      <c r="H1770">
        <v>7000</v>
      </c>
      <c r="I1770">
        <v>7000</v>
      </c>
      <c r="J1770">
        <v>7218.34</v>
      </c>
      <c r="K1770">
        <v>0</v>
      </c>
      <c r="L1770">
        <v>0</v>
      </c>
      <c r="M1770">
        <v>0</v>
      </c>
      <c r="N1770">
        <v>7218.34</v>
      </c>
      <c r="P1770">
        <v>45537</v>
      </c>
      <c r="Q1770">
        <v>45522</v>
      </c>
      <c r="R1770">
        <v>46081</v>
      </c>
      <c r="S1770">
        <v>46081</v>
      </c>
      <c r="W1770" t="s">
        <v>155</v>
      </c>
      <c r="X1770" t="s">
        <v>191</v>
      </c>
      <c r="Z1770" t="s">
        <v>160</v>
      </c>
      <c r="AA1770">
        <v>2</v>
      </c>
      <c r="AB1770" t="s">
        <v>1037</v>
      </c>
      <c r="AC1770" t="s">
        <v>155</v>
      </c>
      <c r="AD1770" t="s">
        <v>162</v>
      </c>
      <c r="AE1770" t="s">
        <v>1276</v>
      </c>
      <c r="AF1770" t="s">
        <v>1277</v>
      </c>
      <c r="AG1770" t="s">
        <v>1278</v>
      </c>
    </row>
    <row r="1771" spans="1:34" x14ac:dyDescent="0.25">
      <c r="A1771">
        <v>26002</v>
      </c>
      <c r="B1771" t="s">
        <v>246</v>
      </c>
      <c r="C1771" t="s">
        <v>1</v>
      </c>
      <c r="D1771" t="s">
        <v>715</v>
      </c>
      <c r="E1771" t="s">
        <v>1206</v>
      </c>
      <c r="F1771" t="s">
        <v>117</v>
      </c>
      <c r="G1771" t="s">
        <v>209</v>
      </c>
      <c r="H1771">
        <v>20000</v>
      </c>
      <c r="I1771">
        <v>20000</v>
      </c>
      <c r="J1771">
        <v>20623.830000000002</v>
      </c>
      <c r="K1771">
        <v>0</v>
      </c>
      <c r="L1771">
        <v>0</v>
      </c>
      <c r="M1771">
        <v>0</v>
      </c>
      <c r="N1771">
        <v>20623.830000000002</v>
      </c>
      <c r="O1771">
        <v>0</v>
      </c>
      <c r="P1771">
        <v>45537</v>
      </c>
      <c r="Q1771">
        <v>45522</v>
      </c>
      <c r="R1771">
        <v>46081</v>
      </c>
      <c r="S1771">
        <v>46081</v>
      </c>
      <c r="W1771" t="s">
        <v>155</v>
      </c>
      <c r="X1771" t="s">
        <v>191</v>
      </c>
      <c r="Z1771" t="s">
        <v>160</v>
      </c>
      <c r="AA1771">
        <v>2</v>
      </c>
      <c r="AB1771" t="s">
        <v>1037</v>
      </c>
      <c r="AC1771" t="s">
        <v>155</v>
      </c>
      <c r="AD1771" t="s">
        <v>162</v>
      </c>
      <c r="AE1771" t="s">
        <v>1276</v>
      </c>
      <c r="AF1771" t="s">
        <v>1277</v>
      </c>
      <c r="AG1771" t="s">
        <v>1278</v>
      </c>
      <c r="AH1771" t="s">
        <v>191</v>
      </c>
    </row>
    <row r="1772" spans="1:34" x14ac:dyDescent="0.25">
      <c r="A1772">
        <v>30998</v>
      </c>
      <c r="B1772" t="s">
        <v>246</v>
      </c>
      <c r="C1772" t="s">
        <v>1</v>
      </c>
      <c r="D1772" t="s">
        <v>826</v>
      </c>
      <c r="E1772" t="s">
        <v>881</v>
      </c>
      <c r="F1772" t="s">
        <v>117</v>
      </c>
      <c r="G1772" t="s">
        <v>1389</v>
      </c>
      <c r="H1772">
        <v>6689.9</v>
      </c>
      <c r="I1772">
        <v>6689.9</v>
      </c>
      <c r="J1772">
        <v>6716.42</v>
      </c>
      <c r="K1772">
        <v>0</v>
      </c>
      <c r="L1772">
        <v>0</v>
      </c>
      <c r="M1772">
        <v>0</v>
      </c>
      <c r="N1772">
        <v>6716.42</v>
      </c>
      <c r="O1772">
        <v>0</v>
      </c>
      <c r="P1772">
        <v>45645</v>
      </c>
      <c r="Q1772">
        <v>45642</v>
      </c>
      <c r="R1772">
        <v>46081</v>
      </c>
      <c r="S1772">
        <v>46081</v>
      </c>
      <c r="W1772" t="s">
        <v>155</v>
      </c>
      <c r="X1772" t="s">
        <v>191</v>
      </c>
      <c r="Z1772" t="s">
        <v>160</v>
      </c>
      <c r="AA1772">
        <v>2</v>
      </c>
      <c r="AB1772" t="s">
        <v>161</v>
      </c>
      <c r="AC1772" t="s">
        <v>155</v>
      </c>
      <c r="AD1772" t="s">
        <v>162</v>
      </c>
      <c r="AE1772" t="s">
        <v>1276</v>
      </c>
      <c r="AF1772" t="s">
        <v>1277</v>
      </c>
      <c r="AG1772" t="s">
        <v>1278</v>
      </c>
    </row>
    <row r="1773" spans="1:34" x14ac:dyDescent="0.25">
      <c r="A1773">
        <v>31022</v>
      </c>
      <c r="B1773" t="s">
        <v>246</v>
      </c>
      <c r="C1773" t="s">
        <v>1</v>
      </c>
      <c r="D1773" t="s">
        <v>831</v>
      </c>
      <c r="E1773" t="s">
        <v>954</v>
      </c>
      <c r="F1773" t="s">
        <v>117</v>
      </c>
      <c r="G1773" t="s">
        <v>1389</v>
      </c>
      <c r="H1773">
        <v>9341.39</v>
      </c>
      <c r="I1773">
        <v>9341.39</v>
      </c>
      <c r="J1773">
        <v>9378.41</v>
      </c>
      <c r="K1773">
        <v>0</v>
      </c>
      <c r="L1773">
        <v>0</v>
      </c>
      <c r="M1773">
        <v>0</v>
      </c>
      <c r="N1773">
        <v>9378.41</v>
      </c>
      <c r="O1773">
        <v>0</v>
      </c>
      <c r="P1773">
        <v>45645</v>
      </c>
      <c r="Q1773">
        <v>45643</v>
      </c>
      <c r="R1773">
        <v>46081</v>
      </c>
      <c r="S1773">
        <v>46081</v>
      </c>
      <c r="W1773" t="s">
        <v>155</v>
      </c>
      <c r="X1773" t="s">
        <v>191</v>
      </c>
      <c r="Z1773" t="s">
        <v>160</v>
      </c>
      <c r="AA1773">
        <v>2</v>
      </c>
      <c r="AB1773" t="s">
        <v>161</v>
      </c>
      <c r="AC1773" t="s">
        <v>155</v>
      </c>
      <c r="AD1773" t="s">
        <v>162</v>
      </c>
      <c r="AE1773" t="s">
        <v>1276</v>
      </c>
      <c r="AF1773" t="s">
        <v>1277</v>
      </c>
      <c r="AG1773" t="s">
        <v>1278</v>
      </c>
    </row>
    <row r="1774" spans="1:34" x14ac:dyDescent="0.25">
      <c r="A1774">
        <v>23836</v>
      </c>
      <c r="B1774" t="s">
        <v>246</v>
      </c>
      <c r="C1774" t="s">
        <v>1</v>
      </c>
      <c r="D1774" t="s">
        <v>824</v>
      </c>
      <c r="E1774" t="s">
        <v>955</v>
      </c>
      <c r="F1774" t="s">
        <v>117</v>
      </c>
      <c r="G1774" t="s">
        <v>96</v>
      </c>
      <c r="H1774">
        <v>5000</v>
      </c>
      <c r="I1774">
        <v>5000</v>
      </c>
      <c r="J1774">
        <v>5286.25</v>
      </c>
      <c r="K1774">
        <v>0</v>
      </c>
      <c r="L1774">
        <v>0</v>
      </c>
      <c r="M1774">
        <v>0</v>
      </c>
      <c r="N1774">
        <v>5286.25</v>
      </c>
      <c r="P1774">
        <v>45377</v>
      </c>
      <c r="Q1774">
        <v>45371</v>
      </c>
      <c r="R1774">
        <v>46081</v>
      </c>
      <c r="S1774">
        <v>46081</v>
      </c>
      <c r="W1774" t="s">
        <v>155</v>
      </c>
      <c r="X1774" t="s">
        <v>191</v>
      </c>
      <c r="Z1774" t="s">
        <v>160</v>
      </c>
      <c r="AA1774">
        <v>2</v>
      </c>
      <c r="AB1774" t="s">
        <v>161</v>
      </c>
      <c r="AC1774" t="s">
        <v>155</v>
      </c>
      <c r="AD1774" t="s">
        <v>162</v>
      </c>
      <c r="AE1774" t="s">
        <v>1276</v>
      </c>
      <c r="AF1774" t="s">
        <v>1277</v>
      </c>
      <c r="AG1774" t="s">
        <v>1278</v>
      </c>
    </row>
    <row r="1775" spans="1:34" x14ac:dyDescent="0.25">
      <c r="A1775">
        <v>24059</v>
      </c>
      <c r="B1775" t="s">
        <v>246</v>
      </c>
      <c r="C1775" t="s">
        <v>1</v>
      </c>
      <c r="D1775" t="s">
        <v>818</v>
      </c>
      <c r="E1775" t="s">
        <v>958</v>
      </c>
      <c r="F1775" t="s">
        <v>117</v>
      </c>
      <c r="G1775" t="s">
        <v>111</v>
      </c>
      <c r="H1775">
        <v>5000</v>
      </c>
      <c r="I1775">
        <v>5000</v>
      </c>
      <c r="J1775">
        <v>5286.25</v>
      </c>
      <c r="K1775">
        <v>0</v>
      </c>
      <c r="L1775">
        <v>0</v>
      </c>
      <c r="M1775">
        <v>0</v>
      </c>
      <c r="N1775">
        <v>5286.25</v>
      </c>
      <c r="P1775">
        <v>45385</v>
      </c>
      <c r="Q1775">
        <v>45373</v>
      </c>
      <c r="R1775">
        <v>46081</v>
      </c>
      <c r="S1775">
        <v>46081</v>
      </c>
      <c r="W1775" t="s">
        <v>155</v>
      </c>
      <c r="X1775" t="s">
        <v>191</v>
      </c>
      <c r="Z1775" t="s">
        <v>160</v>
      </c>
      <c r="AA1775">
        <v>2</v>
      </c>
      <c r="AB1775" t="s">
        <v>161</v>
      </c>
      <c r="AC1775" t="s">
        <v>155</v>
      </c>
      <c r="AD1775" t="s">
        <v>162</v>
      </c>
      <c r="AE1775" t="s">
        <v>1276</v>
      </c>
      <c r="AF1775" t="s">
        <v>1277</v>
      </c>
      <c r="AG1775" t="s">
        <v>1278</v>
      </c>
    </row>
    <row r="1776" spans="1:34" x14ac:dyDescent="0.25">
      <c r="A1776">
        <v>31175</v>
      </c>
      <c r="B1776" t="s">
        <v>246</v>
      </c>
      <c r="C1776" t="s">
        <v>1</v>
      </c>
      <c r="D1776" t="s">
        <v>833</v>
      </c>
      <c r="E1776" t="s">
        <v>928</v>
      </c>
      <c r="F1776" t="s">
        <v>117</v>
      </c>
      <c r="G1776" t="s">
        <v>1389</v>
      </c>
      <c r="H1776">
        <v>6178.77</v>
      </c>
      <c r="I1776">
        <v>6178.78</v>
      </c>
      <c r="J1776">
        <v>6203.27</v>
      </c>
      <c r="K1776">
        <v>0</v>
      </c>
      <c r="L1776">
        <v>0</v>
      </c>
      <c r="M1776">
        <v>0</v>
      </c>
      <c r="N1776">
        <v>6203.27</v>
      </c>
      <c r="O1776">
        <v>0</v>
      </c>
      <c r="P1776">
        <v>45649</v>
      </c>
      <c r="Q1776">
        <v>45640</v>
      </c>
      <c r="R1776">
        <v>46081</v>
      </c>
      <c r="S1776">
        <v>46081</v>
      </c>
      <c r="W1776" t="s">
        <v>155</v>
      </c>
      <c r="X1776" t="s">
        <v>191</v>
      </c>
      <c r="Z1776" t="s">
        <v>160</v>
      </c>
      <c r="AA1776">
        <v>2</v>
      </c>
      <c r="AB1776" t="s">
        <v>161</v>
      </c>
      <c r="AC1776" t="s">
        <v>155</v>
      </c>
      <c r="AD1776" t="s">
        <v>162</v>
      </c>
      <c r="AE1776" t="s">
        <v>1276</v>
      </c>
      <c r="AF1776" t="s">
        <v>1277</v>
      </c>
      <c r="AG1776" t="s">
        <v>1278</v>
      </c>
    </row>
    <row r="1777" spans="1:34" x14ac:dyDescent="0.25">
      <c r="A1777">
        <v>30965</v>
      </c>
      <c r="B1777" t="s">
        <v>246</v>
      </c>
      <c r="C1777" t="s">
        <v>252</v>
      </c>
      <c r="D1777" t="s">
        <v>724</v>
      </c>
      <c r="E1777" t="s">
        <v>953</v>
      </c>
      <c r="F1777" t="s">
        <v>117</v>
      </c>
      <c r="G1777" t="s">
        <v>1389</v>
      </c>
      <c r="H1777">
        <v>2015.85</v>
      </c>
      <c r="I1777">
        <v>2015.85</v>
      </c>
      <c r="J1777">
        <v>2023.84</v>
      </c>
      <c r="K1777">
        <v>0</v>
      </c>
      <c r="L1777">
        <v>0</v>
      </c>
      <c r="M1777">
        <v>0</v>
      </c>
      <c r="N1777">
        <v>2023.84</v>
      </c>
      <c r="O1777">
        <v>0</v>
      </c>
      <c r="P1777">
        <v>45645</v>
      </c>
      <c r="Q1777">
        <v>45642</v>
      </c>
      <c r="R1777">
        <v>46081</v>
      </c>
      <c r="S1777">
        <v>46081</v>
      </c>
      <c r="W1777" t="s">
        <v>155</v>
      </c>
      <c r="X1777" t="s">
        <v>191</v>
      </c>
      <c r="Z1777" t="s">
        <v>160</v>
      </c>
      <c r="AA1777">
        <v>2</v>
      </c>
      <c r="AB1777" t="s">
        <v>161</v>
      </c>
      <c r="AC1777" t="s">
        <v>155</v>
      </c>
      <c r="AD1777" t="s">
        <v>162</v>
      </c>
      <c r="AE1777" t="s">
        <v>1276</v>
      </c>
      <c r="AF1777" t="s">
        <v>1277</v>
      </c>
      <c r="AG1777" t="s">
        <v>1278</v>
      </c>
    </row>
    <row r="1778" spans="1:34" x14ac:dyDescent="0.25">
      <c r="A1778">
        <v>23255</v>
      </c>
      <c r="B1778" t="s">
        <v>246</v>
      </c>
      <c r="C1778" t="s">
        <v>252</v>
      </c>
      <c r="D1778" t="s">
        <v>742</v>
      </c>
      <c r="E1778" t="s">
        <v>926</v>
      </c>
      <c r="F1778" t="s">
        <v>117</v>
      </c>
      <c r="G1778" t="s">
        <v>112</v>
      </c>
      <c r="H1778">
        <v>2300</v>
      </c>
      <c r="I1778">
        <v>2300</v>
      </c>
      <c r="J1778">
        <v>2438.2399999999998</v>
      </c>
      <c r="K1778">
        <v>0</v>
      </c>
      <c r="L1778">
        <v>0</v>
      </c>
      <c r="M1778">
        <v>0</v>
      </c>
      <c r="N1778">
        <v>2438.2399999999998</v>
      </c>
      <c r="P1778">
        <v>45345</v>
      </c>
      <c r="Q1778">
        <v>45331</v>
      </c>
      <c r="R1778">
        <v>46081</v>
      </c>
      <c r="S1778">
        <v>46081</v>
      </c>
      <c r="W1778" t="s">
        <v>155</v>
      </c>
      <c r="X1778" t="s">
        <v>191</v>
      </c>
      <c r="Z1778" t="s">
        <v>160</v>
      </c>
      <c r="AA1778">
        <v>2</v>
      </c>
      <c r="AB1778" t="s">
        <v>161</v>
      </c>
      <c r="AC1778" t="s">
        <v>155</v>
      </c>
      <c r="AD1778" t="s">
        <v>162</v>
      </c>
      <c r="AE1778" t="s">
        <v>1276</v>
      </c>
      <c r="AF1778" t="s">
        <v>1277</v>
      </c>
      <c r="AG1778" t="s">
        <v>1278</v>
      </c>
    </row>
    <row r="1779" spans="1:34" x14ac:dyDescent="0.25">
      <c r="A1779">
        <v>23279</v>
      </c>
      <c r="B1779" t="s">
        <v>246</v>
      </c>
      <c r="C1779" t="s">
        <v>252</v>
      </c>
      <c r="D1779" t="s">
        <v>742</v>
      </c>
      <c r="E1779" t="s">
        <v>926</v>
      </c>
      <c r="F1779" t="s">
        <v>117</v>
      </c>
      <c r="G1779" t="s">
        <v>211</v>
      </c>
      <c r="H1779">
        <v>8500</v>
      </c>
      <c r="I1779">
        <v>8500</v>
      </c>
      <c r="J1779">
        <v>9010.89</v>
      </c>
      <c r="K1779">
        <v>0</v>
      </c>
      <c r="L1779">
        <v>0</v>
      </c>
      <c r="M1779">
        <v>0</v>
      </c>
      <c r="N1779">
        <v>9010.89</v>
      </c>
      <c r="O1779">
        <v>0</v>
      </c>
      <c r="P1779">
        <v>45345</v>
      </c>
      <c r="Q1779">
        <v>45331</v>
      </c>
      <c r="R1779">
        <v>46081</v>
      </c>
      <c r="S1779">
        <v>46081</v>
      </c>
      <c r="W1779" t="s">
        <v>155</v>
      </c>
      <c r="X1779" t="s">
        <v>191</v>
      </c>
      <c r="Z1779" t="s">
        <v>160</v>
      </c>
      <c r="AA1779">
        <v>2</v>
      </c>
      <c r="AB1779" t="s">
        <v>161</v>
      </c>
      <c r="AC1779" t="s">
        <v>155</v>
      </c>
      <c r="AD1779" t="s">
        <v>162</v>
      </c>
      <c r="AE1779" t="s">
        <v>1276</v>
      </c>
      <c r="AF1779" t="s">
        <v>1277</v>
      </c>
      <c r="AG1779" t="s">
        <v>1278</v>
      </c>
      <c r="AH1779" t="s">
        <v>191</v>
      </c>
    </row>
    <row r="1780" spans="1:34" x14ac:dyDescent="0.25">
      <c r="A1780">
        <v>30726</v>
      </c>
      <c r="B1780" t="s">
        <v>246</v>
      </c>
      <c r="C1780" t="s">
        <v>1</v>
      </c>
      <c r="D1780" t="s">
        <v>818</v>
      </c>
      <c r="E1780" t="s">
        <v>958</v>
      </c>
      <c r="F1780" t="s">
        <v>117</v>
      </c>
      <c r="G1780" t="s">
        <v>1389</v>
      </c>
      <c r="H1780">
        <v>2035.17</v>
      </c>
      <c r="I1780">
        <v>2035.18</v>
      </c>
      <c r="J1780">
        <v>2043.24</v>
      </c>
      <c r="K1780">
        <v>0</v>
      </c>
      <c r="L1780">
        <v>0</v>
      </c>
      <c r="M1780">
        <v>0</v>
      </c>
      <c r="N1780">
        <v>2043.24</v>
      </c>
      <c r="O1780">
        <v>0</v>
      </c>
      <c r="P1780">
        <v>45644</v>
      </c>
      <c r="Q1780">
        <v>45644</v>
      </c>
      <c r="R1780">
        <v>46081</v>
      </c>
      <c r="S1780">
        <v>46081</v>
      </c>
      <c r="W1780" t="s">
        <v>155</v>
      </c>
      <c r="X1780" t="s">
        <v>191</v>
      </c>
      <c r="Z1780" t="s">
        <v>160</v>
      </c>
      <c r="AA1780">
        <v>2</v>
      </c>
      <c r="AB1780" t="s">
        <v>161</v>
      </c>
      <c r="AC1780" t="s">
        <v>155</v>
      </c>
      <c r="AD1780" t="s">
        <v>162</v>
      </c>
      <c r="AE1780" t="s">
        <v>1276</v>
      </c>
      <c r="AF1780" t="s">
        <v>1277</v>
      </c>
      <c r="AG1780" t="s">
        <v>1278</v>
      </c>
    </row>
    <row r="1781" spans="1:34" x14ac:dyDescent="0.25">
      <c r="A1781">
        <v>24215</v>
      </c>
      <c r="B1781" t="s">
        <v>246</v>
      </c>
      <c r="C1781" t="s">
        <v>1</v>
      </c>
      <c r="D1781" t="s">
        <v>775</v>
      </c>
      <c r="E1781" t="s">
        <v>966</v>
      </c>
      <c r="F1781" t="s">
        <v>117</v>
      </c>
      <c r="G1781" t="s">
        <v>111</v>
      </c>
      <c r="H1781">
        <v>5000</v>
      </c>
      <c r="I1781">
        <v>5000</v>
      </c>
      <c r="J1781">
        <v>5286.25</v>
      </c>
      <c r="K1781">
        <v>0</v>
      </c>
      <c r="L1781">
        <v>0</v>
      </c>
      <c r="M1781">
        <v>0</v>
      </c>
      <c r="N1781">
        <v>5286.25</v>
      </c>
      <c r="P1781">
        <v>45383</v>
      </c>
      <c r="Q1781">
        <v>45381</v>
      </c>
      <c r="R1781">
        <v>46081</v>
      </c>
      <c r="S1781">
        <v>46081</v>
      </c>
      <c r="W1781" t="s">
        <v>155</v>
      </c>
      <c r="X1781" t="s">
        <v>191</v>
      </c>
      <c r="Z1781" t="s">
        <v>160</v>
      </c>
      <c r="AA1781">
        <v>2</v>
      </c>
      <c r="AB1781" t="s">
        <v>161</v>
      </c>
      <c r="AC1781" t="s">
        <v>155</v>
      </c>
      <c r="AD1781" t="s">
        <v>162</v>
      </c>
      <c r="AE1781" t="s">
        <v>1276</v>
      </c>
      <c r="AF1781" t="s">
        <v>1277</v>
      </c>
      <c r="AG1781" t="s">
        <v>1278</v>
      </c>
    </row>
    <row r="1782" spans="1:34" x14ac:dyDescent="0.25">
      <c r="A1782">
        <v>24453</v>
      </c>
      <c r="B1782" t="s">
        <v>246</v>
      </c>
      <c r="C1782" t="s">
        <v>1</v>
      </c>
      <c r="D1782" t="s">
        <v>811</v>
      </c>
      <c r="E1782" t="s">
        <v>1352</v>
      </c>
      <c r="F1782" t="s">
        <v>117</v>
      </c>
      <c r="G1782" t="s">
        <v>212</v>
      </c>
      <c r="H1782">
        <v>4500</v>
      </c>
      <c r="I1782">
        <v>4500</v>
      </c>
      <c r="J1782">
        <v>4751.38</v>
      </c>
      <c r="K1782">
        <v>0</v>
      </c>
      <c r="L1782">
        <v>0</v>
      </c>
      <c r="M1782">
        <v>0</v>
      </c>
      <c r="N1782">
        <v>4751.38</v>
      </c>
      <c r="P1782">
        <v>45400</v>
      </c>
      <c r="Q1782">
        <v>45397</v>
      </c>
      <c r="R1782">
        <v>46081</v>
      </c>
      <c r="S1782">
        <v>46081</v>
      </c>
      <c r="W1782" t="s">
        <v>155</v>
      </c>
      <c r="X1782" t="s">
        <v>191</v>
      </c>
      <c r="Z1782" t="s">
        <v>160</v>
      </c>
      <c r="AA1782">
        <v>2</v>
      </c>
      <c r="AB1782" t="s">
        <v>1037</v>
      </c>
      <c r="AC1782" t="s">
        <v>155</v>
      </c>
      <c r="AD1782" t="s">
        <v>162</v>
      </c>
      <c r="AE1782" t="s">
        <v>1276</v>
      </c>
      <c r="AF1782" t="s">
        <v>1277</v>
      </c>
      <c r="AG1782" t="s">
        <v>1278</v>
      </c>
    </row>
    <row r="1783" spans="1:34" x14ac:dyDescent="0.25">
      <c r="A1783">
        <v>30775</v>
      </c>
      <c r="B1783" t="s">
        <v>246</v>
      </c>
      <c r="C1783" t="s">
        <v>1</v>
      </c>
      <c r="D1783" t="s">
        <v>811</v>
      </c>
      <c r="E1783" t="s">
        <v>1352</v>
      </c>
      <c r="F1783" t="s">
        <v>117</v>
      </c>
      <c r="G1783" t="s">
        <v>1389</v>
      </c>
      <c r="H1783">
        <v>8527.7900000000009</v>
      </c>
      <c r="I1783">
        <v>8527.7900000000009</v>
      </c>
      <c r="J1783">
        <v>8561.59</v>
      </c>
      <c r="K1783">
        <v>0</v>
      </c>
      <c r="L1783">
        <v>0</v>
      </c>
      <c r="M1783">
        <v>0</v>
      </c>
      <c r="N1783">
        <v>8561.59</v>
      </c>
      <c r="O1783">
        <v>0</v>
      </c>
      <c r="P1783">
        <v>45644</v>
      </c>
      <c r="Q1783">
        <v>45638</v>
      </c>
      <c r="R1783">
        <v>46081</v>
      </c>
      <c r="S1783">
        <v>46081</v>
      </c>
      <c r="W1783" t="s">
        <v>155</v>
      </c>
      <c r="X1783" t="s">
        <v>191</v>
      </c>
      <c r="Z1783" t="s">
        <v>160</v>
      </c>
      <c r="AA1783">
        <v>2</v>
      </c>
      <c r="AB1783" t="s">
        <v>1037</v>
      </c>
      <c r="AC1783" t="s">
        <v>155</v>
      </c>
      <c r="AD1783" t="s">
        <v>162</v>
      </c>
      <c r="AE1783" t="s">
        <v>1276</v>
      </c>
      <c r="AF1783" t="s">
        <v>1277</v>
      </c>
      <c r="AG1783" t="s">
        <v>1278</v>
      </c>
    </row>
    <row r="1784" spans="1:34" x14ac:dyDescent="0.25">
      <c r="A1784">
        <v>30750</v>
      </c>
      <c r="B1784" t="s">
        <v>246</v>
      </c>
      <c r="C1784" t="s">
        <v>1</v>
      </c>
      <c r="D1784" t="s">
        <v>198</v>
      </c>
      <c r="E1784" t="s">
        <v>965</v>
      </c>
      <c r="F1784" t="s">
        <v>117</v>
      </c>
      <c r="G1784" t="s">
        <v>1389</v>
      </c>
      <c r="H1784">
        <v>5386.49</v>
      </c>
      <c r="I1784">
        <v>5386.49</v>
      </c>
      <c r="J1784">
        <v>5407.84</v>
      </c>
      <c r="K1784">
        <v>0</v>
      </c>
      <c r="L1784">
        <v>0</v>
      </c>
      <c r="M1784">
        <v>0</v>
      </c>
      <c r="N1784">
        <v>5407.84</v>
      </c>
      <c r="O1784">
        <v>0</v>
      </c>
      <c r="P1784">
        <v>45644</v>
      </c>
      <c r="Q1784">
        <v>45642</v>
      </c>
      <c r="R1784">
        <v>46081</v>
      </c>
      <c r="S1784">
        <v>46081</v>
      </c>
      <c r="W1784" t="s">
        <v>155</v>
      </c>
      <c r="X1784" t="s">
        <v>191</v>
      </c>
      <c r="Z1784" t="s">
        <v>160</v>
      </c>
      <c r="AA1784">
        <v>2</v>
      </c>
      <c r="AB1784" t="s">
        <v>161</v>
      </c>
      <c r="AC1784" t="s">
        <v>155</v>
      </c>
      <c r="AD1784" t="s">
        <v>162</v>
      </c>
      <c r="AE1784" t="s">
        <v>1276</v>
      </c>
      <c r="AF1784" t="s">
        <v>1277</v>
      </c>
      <c r="AG1784" t="s">
        <v>1278</v>
      </c>
    </row>
    <row r="1785" spans="1:34" x14ac:dyDescent="0.25">
      <c r="A1785">
        <v>25511</v>
      </c>
      <c r="B1785" t="s">
        <v>246</v>
      </c>
      <c r="C1785" t="s">
        <v>1</v>
      </c>
      <c r="D1785" t="s">
        <v>286</v>
      </c>
      <c r="E1785" t="s">
        <v>616</v>
      </c>
      <c r="F1785" t="s">
        <v>117</v>
      </c>
      <c r="G1785" t="s">
        <v>213</v>
      </c>
      <c r="H1785">
        <v>5200</v>
      </c>
      <c r="I1785">
        <v>5200</v>
      </c>
      <c r="J1785">
        <v>5572.38</v>
      </c>
      <c r="K1785">
        <v>0</v>
      </c>
      <c r="L1785">
        <v>0</v>
      </c>
      <c r="M1785">
        <v>0</v>
      </c>
      <c r="N1785">
        <v>5572.38</v>
      </c>
      <c r="P1785">
        <v>45484</v>
      </c>
      <c r="Q1785">
        <v>45186</v>
      </c>
      <c r="R1785">
        <v>46081</v>
      </c>
      <c r="S1785">
        <v>46081</v>
      </c>
      <c r="W1785" t="s">
        <v>155</v>
      </c>
      <c r="X1785" t="s">
        <v>191</v>
      </c>
      <c r="Z1785" t="s">
        <v>160</v>
      </c>
      <c r="AA1785">
        <v>2</v>
      </c>
      <c r="AB1785" t="s">
        <v>161</v>
      </c>
      <c r="AC1785" t="s">
        <v>155</v>
      </c>
      <c r="AD1785" t="s">
        <v>162</v>
      </c>
      <c r="AE1785" t="s">
        <v>1276</v>
      </c>
      <c r="AF1785" t="s">
        <v>1277</v>
      </c>
      <c r="AG1785" t="s">
        <v>1278</v>
      </c>
    </row>
    <row r="1786" spans="1:34" x14ac:dyDescent="0.25">
      <c r="A1786">
        <v>17190</v>
      </c>
      <c r="B1786" t="s">
        <v>246</v>
      </c>
      <c r="C1786" t="s">
        <v>1</v>
      </c>
      <c r="D1786" t="s">
        <v>204</v>
      </c>
      <c r="E1786" t="s">
        <v>411</v>
      </c>
      <c r="F1786" t="s">
        <v>117</v>
      </c>
      <c r="G1786" t="s">
        <v>219</v>
      </c>
      <c r="H1786">
        <v>4000</v>
      </c>
      <c r="I1786">
        <v>4000</v>
      </c>
      <c r="J1786">
        <v>4321.3999999999996</v>
      </c>
      <c r="K1786">
        <v>0</v>
      </c>
      <c r="L1786">
        <v>0</v>
      </c>
      <c r="M1786">
        <v>0</v>
      </c>
      <c r="N1786">
        <v>4321.3999999999996</v>
      </c>
      <c r="P1786">
        <v>45140</v>
      </c>
      <c r="Q1786">
        <v>45129</v>
      </c>
      <c r="R1786">
        <v>46081</v>
      </c>
      <c r="S1786">
        <v>46081</v>
      </c>
      <c r="W1786" t="s">
        <v>155</v>
      </c>
      <c r="X1786" t="s">
        <v>191</v>
      </c>
      <c r="Z1786" t="s">
        <v>160</v>
      </c>
      <c r="AA1786">
        <v>2</v>
      </c>
      <c r="AB1786" t="s">
        <v>161</v>
      </c>
      <c r="AC1786" t="s">
        <v>155</v>
      </c>
      <c r="AD1786" t="s">
        <v>162</v>
      </c>
      <c r="AE1786" t="s">
        <v>1276</v>
      </c>
      <c r="AF1786" t="s">
        <v>1277</v>
      </c>
      <c r="AG1786" t="s">
        <v>1278</v>
      </c>
    </row>
    <row r="1787" spans="1:34" x14ac:dyDescent="0.25">
      <c r="A1787">
        <v>31052</v>
      </c>
      <c r="B1787" t="s">
        <v>246</v>
      </c>
      <c r="C1787" t="s">
        <v>1</v>
      </c>
      <c r="D1787" t="s">
        <v>204</v>
      </c>
      <c r="E1787" t="s">
        <v>411</v>
      </c>
      <c r="F1787" t="s">
        <v>117</v>
      </c>
      <c r="G1787" t="s">
        <v>1389</v>
      </c>
      <c r="H1787">
        <v>6576.01</v>
      </c>
      <c r="I1787">
        <v>6576.01</v>
      </c>
      <c r="J1787">
        <v>6602.07</v>
      </c>
      <c r="K1787">
        <v>0</v>
      </c>
      <c r="L1787">
        <v>0</v>
      </c>
      <c r="M1787">
        <v>0</v>
      </c>
      <c r="N1787">
        <v>6602.07</v>
      </c>
      <c r="O1787">
        <v>0</v>
      </c>
      <c r="P1787">
        <v>45646</v>
      </c>
      <c r="Q1787">
        <v>45632</v>
      </c>
      <c r="R1787">
        <v>46081</v>
      </c>
      <c r="S1787">
        <v>46081</v>
      </c>
      <c r="W1787" t="s">
        <v>155</v>
      </c>
      <c r="X1787" t="s">
        <v>191</v>
      </c>
      <c r="Z1787" t="s">
        <v>160</v>
      </c>
      <c r="AA1787">
        <v>2</v>
      </c>
      <c r="AB1787" t="s">
        <v>161</v>
      </c>
      <c r="AC1787" t="s">
        <v>155</v>
      </c>
      <c r="AD1787" t="s">
        <v>162</v>
      </c>
      <c r="AE1787" t="s">
        <v>1276</v>
      </c>
      <c r="AF1787" t="s">
        <v>1277</v>
      </c>
      <c r="AG1787" t="s">
        <v>1278</v>
      </c>
    </row>
    <row r="1788" spans="1:34" x14ac:dyDescent="0.25">
      <c r="A1788">
        <v>30937</v>
      </c>
      <c r="B1788" t="s">
        <v>246</v>
      </c>
      <c r="C1788" t="s">
        <v>1</v>
      </c>
      <c r="D1788" t="s">
        <v>284</v>
      </c>
      <c r="E1788" t="s">
        <v>367</v>
      </c>
      <c r="F1788" t="s">
        <v>117</v>
      </c>
      <c r="G1788" t="s">
        <v>1389</v>
      </c>
      <c r="H1788">
        <v>4042.26</v>
      </c>
      <c r="I1788">
        <v>4042.26</v>
      </c>
      <c r="J1788">
        <v>4058.28</v>
      </c>
      <c r="K1788">
        <v>0</v>
      </c>
      <c r="L1788">
        <v>0</v>
      </c>
      <c r="M1788">
        <v>0</v>
      </c>
      <c r="N1788">
        <v>4058.28</v>
      </c>
      <c r="O1788">
        <v>0</v>
      </c>
      <c r="P1788">
        <v>45644</v>
      </c>
      <c r="Q1788">
        <v>45643</v>
      </c>
      <c r="R1788">
        <v>46081</v>
      </c>
      <c r="S1788">
        <v>46081</v>
      </c>
      <c r="W1788" t="s">
        <v>155</v>
      </c>
      <c r="X1788" t="s">
        <v>191</v>
      </c>
      <c r="Z1788" t="s">
        <v>160</v>
      </c>
      <c r="AA1788">
        <v>2</v>
      </c>
      <c r="AB1788" t="s">
        <v>161</v>
      </c>
      <c r="AC1788" t="s">
        <v>155</v>
      </c>
      <c r="AD1788" t="s">
        <v>162</v>
      </c>
      <c r="AE1788" t="s">
        <v>1276</v>
      </c>
      <c r="AF1788" t="s">
        <v>1277</v>
      </c>
      <c r="AG1788" t="s">
        <v>1278</v>
      </c>
    </row>
    <row r="1789" spans="1:34" x14ac:dyDescent="0.25">
      <c r="A1789">
        <v>16762</v>
      </c>
      <c r="B1789" t="s">
        <v>246</v>
      </c>
      <c r="C1789" t="s">
        <v>1</v>
      </c>
      <c r="D1789" t="s">
        <v>284</v>
      </c>
      <c r="E1789" t="s">
        <v>367</v>
      </c>
      <c r="F1789" t="s">
        <v>117</v>
      </c>
      <c r="G1789" t="s">
        <v>220</v>
      </c>
      <c r="H1789">
        <v>1000</v>
      </c>
      <c r="I1789">
        <v>1000</v>
      </c>
      <c r="J1789">
        <v>1086.74</v>
      </c>
      <c r="K1789">
        <v>0</v>
      </c>
      <c r="L1789">
        <v>0</v>
      </c>
      <c r="M1789">
        <v>0</v>
      </c>
      <c r="N1789">
        <v>1086.74</v>
      </c>
      <c r="P1789">
        <v>45110</v>
      </c>
      <c r="Q1789">
        <v>45094</v>
      </c>
      <c r="R1789">
        <v>46081</v>
      </c>
      <c r="S1789">
        <v>46081</v>
      </c>
      <c r="W1789" t="s">
        <v>155</v>
      </c>
      <c r="X1789" t="s">
        <v>191</v>
      </c>
      <c r="Z1789" t="s">
        <v>160</v>
      </c>
      <c r="AA1789">
        <v>2</v>
      </c>
      <c r="AB1789" t="s">
        <v>161</v>
      </c>
      <c r="AC1789" t="s">
        <v>155</v>
      </c>
      <c r="AD1789" t="s">
        <v>162</v>
      </c>
      <c r="AE1789" t="s">
        <v>1276</v>
      </c>
      <c r="AF1789" t="s">
        <v>1277</v>
      </c>
      <c r="AG1789" t="s">
        <v>1278</v>
      </c>
    </row>
    <row r="1790" spans="1:34" x14ac:dyDescent="0.25">
      <c r="A1790">
        <v>31070</v>
      </c>
      <c r="B1790" t="s">
        <v>246</v>
      </c>
      <c r="C1790" t="s">
        <v>1</v>
      </c>
      <c r="D1790" t="s">
        <v>199</v>
      </c>
      <c r="E1790" t="s">
        <v>292</v>
      </c>
      <c r="F1790" t="s">
        <v>117</v>
      </c>
      <c r="G1790" t="s">
        <v>1389</v>
      </c>
      <c r="H1790">
        <v>6683.44</v>
      </c>
      <c r="I1790">
        <v>6683.44</v>
      </c>
      <c r="J1790">
        <v>6709.94</v>
      </c>
      <c r="K1790">
        <v>0</v>
      </c>
      <c r="L1790">
        <v>0</v>
      </c>
      <c r="M1790">
        <v>0</v>
      </c>
      <c r="N1790">
        <v>6709.94</v>
      </c>
      <c r="O1790">
        <v>0</v>
      </c>
      <c r="P1790">
        <v>45646</v>
      </c>
      <c r="Q1790">
        <v>45644</v>
      </c>
      <c r="R1790">
        <v>46081</v>
      </c>
      <c r="S1790">
        <v>46081</v>
      </c>
      <c r="W1790" t="s">
        <v>155</v>
      </c>
      <c r="X1790" t="s">
        <v>191</v>
      </c>
      <c r="Z1790" t="s">
        <v>160</v>
      </c>
      <c r="AA1790">
        <v>2</v>
      </c>
      <c r="AB1790" t="s">
        <v>161</v>
      </c>
      <c r="AC1790" t="s">
        <v>155</v>
      </c>
      <c r="AD1790" t="s">
        <v>162</v>
      </c>
      <c r="AE1790" t="s">
        <v>1276</v>
      </c>
      <c r="AF1790" t="s">
        <v>1277</v>
      </c>
      <c r="AG1790" t="s">
        <v>1278</v>
      </c>
    </row>
    <row r="1791" spans="1:34" x14ac:dyDescent="0.25">
      <c r="A1791">
        <v>16047</v>
      </c>
      <c r="B1791" t="s">
        <v>246</v>
      </c>
      <c r="C1791" t="s">
        <v>1</v>
      </c>
      <c r="D1791" t="s">
        <v>202</v>
      </c>
      <c r="E1791" t="s">
        <v>294</v>
      </c>
      <c r="F1791" t="s">
        <v>117</v>
      </c>
      <c r="G1791" t="s">
        <v>362</v>
      </c>
      <c r="H1791">
        <v>1500</v>
      </c>
      <c r="I1791">
        <v>1500</v>
      </c>
      <c r="J1791">
        <v>1632.45</v>
      </c>
      <c r="K1791">
        <v>0</v>
      </c>
      <c r="L1791">
        <v>0</v>
      </c>
      <c r="M1791">
        <v>0</v>
      </c>
      <c r="N1791">
        <v>1632.45</v>
      </c>
      <c r="P1791">
        <v>45057</v>
      </c>
      <c r="Q1791">
        <v>45052</v>
      </c>
      <c r="R1791">
        <v>46081</v>
      </c>
      <c r="S1791">
        <v>46081</v>
      </c>
      <c r="W1791" t="s">
        <v>155</v>
      </c>
      <c r="X1791" t="s">
        <v>191</v>
      </c>
      <c r="Z1791" t="s">
        <v>160</v>
      </c>
      <c r="AA1791">
        <v>2</v>
      </c>
      <c r="AB1791" t="s">
        <v>161</v>
      </c>
      <c r="AC1791" t="s">
        <v>155</v>
      </c>
      <c r="AD1791" t="s">
        <v>162</v>
      </c>
      <c r="AE1791" t="s">
        <v>1276</v>
      </c>
      <c r="AF1791" t="s">
        <v>1277</v>
      </c>
      <c r="AG1791" t="s">
        <v>1278</v>
      </c>
    </row>
    <row r="1792" spans="1:34" x14ac:dyDescent="0.25">
      <c r="A1792">
        <v>30511</v>
      </c>
      <c r="B1792" t="s">
        <v>246</v>
      </c>
      <c r="C1792" t="s">
        <v>1</v>
      </c>
      <c r="D1792" t="s">
        <v>205</v>
      </c>
      <c r="E1792" t="s">
        <v>247</v>
      </c>
      <c r="F1792" t="s">
        <v>117</v>
      </c>
      <c r="G1792" t="s">
        <v>1389</v>
      </c>
      <c r="H1792">
        <v>2767.11</v>
      </c>
      <c r="I1792">
        <v>2767.11</v>
      </c>
      <c r="J1792">
        <v>2778.07</v>
      </c>
      <c r="K1792">
        <v>0</v>
      </c>
      <c r="L1792">
        <v>0</v>
      </c>
      <c r="M1792">
        <v>0</v>
      </c>
      <c r="N1792">
        <v>2778.07</v>
      </c>
      <c r="O1792">
        <v>0</v>
      </c>
      <c r="P1792">
        <v>45637</v>
      </c>
      <c r="Q1792">
        <v>45637</v>
      </c>
      <c r="R1792">
        <v>46081</v>
      </c>
      <c r="S1792">
        <v>46081</v>
      </c>
      <c r="W1792" t="s">
        <v>155</v>
      </c>
      <c r="X1792" t="s">
        <v>191</v>
      </c>
      <c r="Z1792" t="s">
        <v>160</v>
      </c>
      <c r="AA1792">
        <v>2</v>
      </c>
      <c r="AB1792" t="s">
        <v>161</v>
      </c>
      <c r="AC1792" t="s">
        <v>155</v>
      </c>
      <c r="AD1792" t="s">
        <v>162</v>
      </c>
      <c r="AE1792" t="s">
        <v>1276</v>
      </c>
      <c r="AF1792" t="s">
        <v>1277</v>
      </c>
      <c r="AG1792" t="s">
        <v>1278</v>
      </c>
    </row>
    <row r="1793" spans="1:34" x14ac:dyDescent="0.25">
      <c r="A1793">
        <v>30528</v>
      </c>
      <c r="B1793" t="s">
        <v>246</v>
      </c>
      <c r="C1793" t="s">
        <v>1</v>
      </c>
      <c r="D1793" t="s">
        <v>249</v>
      </c>
      <c r="E1793" t="s">
        <v>250</v>
      </c>
      <c r="F1793" t="s">
        <v>117</v>
      </c>
      <c r="G1793" t="s">
        <v>1389</v>
      </c>
      <c r="H1793">
        <v>5391.47</v>
      </c>
      <c r="I1793">
        <v>5391.47</v>
      </c>
      <c r="J1793">
        <v>5412.84</v>
      </c>
      <c r="K1793">
        <v>0</v>
      </c>
      <c r="L1793">
        <v>0</v>
      </c>
      <c r="M1793">
        <v>0</v>
      </c>
      <c r="N1793">
        <v>5412.84</v>
      </c>
      <c r="O1793">
        <v>0</v>
      </c>
      <c r="P1793">
        <v>45637</v>
      </c>
      <c r="Q1793">
        <v>45637</v>
      </c>
      <c r="R1793">
        <v>46081</v>
      </c>
      <c r="S1793">
        <v>46081</v>
      </c>
      <c r="W1793" t="s">
        <v>155</v>
      </c>
      <c r="X1793" t="s">
        <v>191</v>
      </c>
      <c r="Z1793" t="s">
        <v>160</v>
      </c>
      <c r="AA1793">
        <v>2</v>
      </c>
      <c r="AB1793" t="s">
        <v>161</v>
      </c>
      <c r="AC1793" t="s">
        <v>155</v>
      </c>
      <c r="AD1793" t="s">
        <v>162</v>
      </c>
      <c r="AE1793" t="s">
        <v>1276</v>
      </c>
      <c r="AF1793" t="s">
        <v>1277</v>
      </c>
      <c r="AG1793" t="s">
        <v>1278</v>
      </c>
    </row>
    <row r="1794" spans="1:34" x14ac:dyDescent="0.25">
      <c r="A1794">
        <v>16097</v>
      </c>
      <c r="B1794" t="s">
        <v>246</v>
      </c>
      <c r="C1794" t="s">
        <v>1</v>
      </c>
      <c r="D1794" t="s">
        <v>249</v>
      </c>
      <c r="E1794" t="s">
        <v>250</v>
      </c>
      <c r="F1794" t="s">
        <v>117</v>
      </c>
      <c r="G1794" t="s">
        <v>224</v>
      </c>
      <c r="H1794">
        <v>2400</v>
      </c>
      <c r="I1794">
        <v>2400</v>
      </c>
      <c r="J1794">
        <v>2611.92</v>
      </c>
      <c r="K1794">
        <v>0</v>
      </c>
      <c r="L1794">
        <v>0</v>
      </c>
      <c r="M1794">
        <v>0</v>
      </c>
      <c r="N1794">
        <v>2611.92</v>
      </c>
      <c r="P1794">
        <v>45056</v>
      </c>
      <c r="Q1794">
        <v>45052</v>
      </c>
      <c r="R1794">
        <v>46091</v>
      </c>
      <c r="S1794">
        <v>46091</v>
      </c>
      <c r="W1794" t="s">
        <v>155</v>
      </c>
      <c r="X1794" t="s">
        <v>191</v>
      </c>
      <c r="Z1794" t="s">
        <v>160</v>
      </c>
      <c r="AA1794">
        <v>2</v>
      </c>
      <c r="AB1794" t="s">
        <v>161</v>
      </c>
      <c r="AC1794" t="s">
        <v>155</v>
      </c>
      <c r="AD1794" t="s">
        <v>162</v>
      </c>
      <c r="AE1794" t="s">
        <v>1276</v>
      </c>
      <c r="AF1794" t="s">
        <v>1277</v>
      </c>
      <c r="AG1794" t="s">
        <v>1278</v>
      </c>
    </row>
    <row r="1795" spans="1:34" x14ac:dyDescent="0.25">
      <c r="A1795">
        <v>16191</v>
      </c>
      <c r="B1795" t="s">
        <v>246</v>
      </c>
      <c r="C1795" t="s">
        <v>252</v>
      </c>
      <c r="D1795" t="s">
        <v>259</v>
      </c>
      <c r="E1795" t="s">
        <v>260</v>
      </c>
      <c r="F1795" t="s">
        <v>117</v>
      </c>
      <c r="G1795" t="s">
        <v>224</v>
      </c>
      <c r="H1795">
        <v>1290</v>
      </c>
      <c r="I1795">
        <v>1290</v>
      </c>
      <c r="J1795">
        <v>1403.91</v>
      </c>
      <c r="K1795">
        <v>0</v>
      </c>
      <c r="L1795">
        <v>0</v>
      </c>
      <c r="M1795">
        <v>0</v>
      </c>
      <c r="N1795">
        <v>1403.91</v>
      </c>
      <c r="P1795">
        <v>45063</v>
      </c>
      <c r="Q1795">
        <v>45054</v>
      </c>
      <c r="R1795">
        <v>46091</v>
      </c>
      <c r="S1795">
        <v>46091</v>
      </c>
      <c r="W1795" t="s">
        <v>155</v>
      </c>
      <c r="X1795" t="s">
        <v>191</v>
      </c>
      <c r="Z1795" t="s">
        <v>160</v>
      </c>
      <c r="AA1795">
        <v>2</v>
      </c>
      <c r="AB1795" t="s">
        <v>161</v>
      </c>
      <c r="AC1795" t="s">
        <v>155</v>
      </c>
      <c r="AD1795" t="s">
        <v>162</v>
      </c>
      <c r="AE1795" t="s">
        <v>1276</v>
      </c>
      <c r="AF1795" t="s">
        <v>1277</v>
      </c>
      <c r="AG1795" t="s">
        <v>1278</v>
      </c>
    </row>
    <row r="1796" spans="1:34" x14ac:dyDescent="0.25">
      <c r="A1796">
        <v>16621</v>
      </c>
      <c r="B1796" t="s">
        <v>246</v>
      </c>
      <c r="C1796" t="s">
        <v>1</v>
      </c>
      <c r="D1796" t="s">
        <v>201</v>
      </c>
      <c r="E1796" t="s">
        <v>290</v>
      </c>
      <c r="F1796" t="s">
        <v>117</v>
      </c>
      <c r="G1796" t="s">
        <v>364</v>
      </c>
      <c r="H1796">
        <v>1000</v>
      </c>
      <c r="I1796">
        <v>1000</v>
      </c>
      <c r="J1796">
        <v>1088.3</v>
      </c>
      <c r="K1796">
        <v>0</v>
      </c>
      <c r="L1796">
        <v>0</v>
      </c>
      <c r="M1796">
        <v>0</v>
      </c>
      <c r="N1796">
        <v>1088.3</v>
      </c>
      <c r="P1796">
        <v>45083</v>
      </c>
      <c r="Q1796">
        <v>45062</v>
      </c>
      <c r="R1796">
        <v>46091</v>
      </c>
      <c r="S1796">
        <v>46091</v>
      </c>
      <c r="W1796" t="s">
        <v>155</v>
      </c>
      <c r="X1796" t="s">
        <v>191</v>
      </c>
      <c r="Z1796" t="s">
        <v>160</v>
      </c>
      <c r="AA1796">
        <v>2</v>
      </c>
      <c r="AB1796" t="s">
        <v>161</v>
      </c>
      <c r="AC1796" t="s">
        <v>155</v>
      </c>
      <c r="AD1796" t="s">
        <v>162</v>
      </c>
      <c r="AE1796" t="s">
        <v>1276</v>
      </c>
      <c r="AF1796" t="s">
        <v>1277</v>
      </c>
      <c r="AG1796" t="s">
        <v>1278</v>
      </c>
    </row>
    <row r="1797" spans="1:34" x14ac:dyDescent="0.25">
      <c r="A1797">
        <v>17248</v>
      </c>
      <c r="B1797" t="s">
        <v>246</v>
      </c>
      <c r="C1797" t="s">
        <v>252</v>
      </c>
      <c r="D1797" t="s">
        <v>258</v>
      </c>
      <c r="E1797" t="s">
        <v>422</v>
      </c>
      <c r="F1797" t="s">
        <v>117</v>
      </c>
      <c r="G1797" t="s">
        <v>219</v>
      </c>
      <c r="H1797">
        <v>1800</v>
      </c>
      <c r="I1797">
        <v>1800</v>
      </c>
      <c r="J1797">
        <v>1930.85</v>
      </c>
      <c r="K1797">
        <v>0</v>
      </c>
      <c r="L1797">
        <v>0</v>
      </c>
      <c r="M1797">
        <v>0</v>
      </c>
      <c r="N1797">
        <v>1930.85</v>
      </c>
      <c r="P1797">
        <v>45148</v>
      </c>
      <c r="Q1797">
        <v>45140</v>
      </c>
      <c r="R1797">
        <v>46091</v>
      </c>
      <c r="S1797">
        <v>46091</v>
      </c>
      <c r="W1797" t="s">
        <v>155</v>
      </c>
      <c r="X1797" t="s">
        <v>191</v>
      </c>
      <c r="Z1797" t="s">
        <v>160</v>
      </c>
      <c r="AA1797">
        <v>2</v>
      </c>
      <c r="AB1797" t="s">
        <v>161</v>
      </c>
      <c r="AC1797" t="s">
        <v>155</v>
      </c>
      <c r="AD1797" t="s">
        <v>162</v>
      </c>
      <c r="AE1797" t="s">
        <v>1276</v>
      </c>
      <c r="AF1797" t="s">
        <v>1277</v>
      </c>
      <c r="AG1797" t="s">
        <v>1278</v>
      </c>
    </row>
    <row r="1798" spans="1:34" x14ac:dyDescent="0.25">
      <c r="A1798">
        <v>17292</v>
      </c>
      <c r="B1798" t="s">
        <v>246</v>
      </c>
      <c r="C1798" t="s">
        <v>1</v>
      </c>
      <c r="D1798" t="s">
        <v>196</v>
      </c>
      <c r="E1798" t="s">
        <v>435</v>
      </c>
      <c r="F1798" t="s">
        <v>117</v>
      </c>
      <c r="G1798" t="s">
        <v>217</v>
      </c>
      <c r="H1798">
        <v>5000</v>
      </c>
      <c r="I1798">
        <v>5000</v>
      </c>
      <c r="J1798">
        <v>5363.47</v>
      </c>
      <c r="K1798">
        <v>0</v>
      </c>
      <c r="L1798">
        <v>0</v>
      </c>
      <c r="M1798">
        <v>0</v>
      </c>
      <c r="N1798">
        <v>5363.47</v>
      </c>
      <c r="P1798">
        <v>45154</v>
      </c>
      <c r="Q1798">
        <v>45145</v>
      </c>
      <c r="R1798">
        <v>46091</v>
      </c>
      <c r="S1798">
        <v>46091</v>
      </c>
      <c r="W1798" t="s">
        <v>155</v>
      </c>
      <c r="X1798" t="s">
        <v>191</v>
      </c>
      <c r="Z1798" t="s">
        <v>160</v>
      </c>
      <c r="AA1798">
        <v>2</v>
      </c>
      <c r="AB1798" t="s">
        <v>161</v>
      </c>
      <c r="AC1798" t="s">
        <v>155</v>
      </c>
      <c r="AD1798" t="s">
        <v>162</v>
      </c>
      <c r="AE1798" t="s">
        <v>1276</v>
      </c>
      <c r="AF1798" t="s">
        <v>1277</v>
      </c>
      <c r="AG1798" t="s">
        <v>1278</v>
      </c>
    </row>
    <row r="1799" spans="1:34" x14ac:dyDescent="0.25">
      <c r="A1799">
        <v>17610</v>
      </c>
      <c r="B1799" t="s">
        <v>246</v>
      </c>
      <c r="C1799" t="s">
        <v>1</v>
      </c>
      <c r="D1799" t="s">
        <v>195</v>
      </c>
      <c r="E1799" t="s">
        <v>596</v>
      </c>
      <c r="F1799" t="s">
        <v>117</v>
      </c>
      <c r="G1799" t="s">
        <v>219</v>
      </c>
      <c r="H1799">
        <v>5000</v>
      </c>
      <c r="I1799">
        <v>5000</v>
      </c>
      <c r="J1799">
        <v>5363.47</v>
      </c>
      <c r="K1799">
        <v>0</v>
      </c>
      <c r="L1799">
        <v>0</v>
      </c>
      <c r="M1799">
        <v>0</v>
      </c>
      <c r="N1799">
        <v>5363.47</v>
      </c>
      <c r="P1799">
        <v>45173</v>
      </c>
      <c r="Q1799">
        <v>45168</v>
      </c>
      <c r="R1799">
        <v>46091</v>
      </c>
      <c r="S1799">
        <v>46091</v>
      </c>
      <c r="W1799" t="s">
        <v>155</v>
      </c>
      <c r="X1799" t="s">
        <v>191</v>
      </c>
      <c r="Z1799" t="s">
        <v>160</v>
      </c>
      <c r="AA1799">
        <v>2</v>
      </c>
      <c r="AB1799" t="s">
        <v>161</v>
      </c>
      <c r="AC1799" t="s">
        <v>155</v>
      </c>
      <c r="AD1799" t="s">
        <v>162</v>
      </c>
      <c r="AE1799" t="s">
        <v>1276</v>
      </c>
      <c r="AF1799" t="s">
        <v>1277</v>
      </c>
      <c r="AG1799" t="s">
        <v>1278</v>
      </c>
    </row>
    <row r="1800" spans="1:34" x14ac:dyDescent="0.25">
      <c r="A1800">
        <v>24123</v>
      </c>
      <c r="B1800" t="s">
        <v>246</v>
      </c>
      <c r="C1800" t="s">
        <v>1</v>
      </c>
      <c r="D1800" t="s">
        <v>796</v>
      </c>
      <c r="E1800" t="s">
        <v>960</v>
      </c>
      <c r="F1800" t="s">
        <v>117</v>
      </c>
      <c r="G1800" t="s">
        <v>111</v>
      </c>
      <c r="H1800">
        <v>6200</v>
      </c>
      <c r="I1800">
        <v>6200</v>
      </c>
      <c r="J1800">
        <v>6554.96</v>
      </c>
      <c r="K1800">
        <v>0</v>
      </c>
      <c r="L1800">
        <v>0</v>
      </c>
      <c r="M1800">
        <v>0</v>
      </c>
      <c r="N1800">
        <v>6554.96</v>
      </c>
      <c r="P1800">
        <v>45394</v>
      </c>
      <c r="Q1800">
        <v>45366</v>
      </c>
      <c r="R1800">
        <v>46091</v>
      </c>
      <c r="S1800">
        <v>46091</v>
      </c>
      <c r="W1800" t="s">
        <v>155</v>
      </c>
      <c r="X1800" t="s">
        <v>191</v>
      </c>
      <c r="Z1800" t="s">
        <v>160</v>
      </c>
      <c r="AA1800">
        <v>2</v>
      </c>
      <c r="AB1800" t="s">
        <v>161</v>
      </c>
      <c r="AC1800" t="s">
        <v>155</v>
      </c>
      <c r="AD1800" t="s">
        <v>162</v>
      </c>
      <c r="AE1800" t="s">
        <v>1276</v>
      </c>
      <c r="AF1800" t="s">
        <v>1277</v>
      </c>
      <c r="AG1800" t="s">
        <v>1278</v>
      </c>
    </row>
    <row r="1801" spans="1:34" x14ac:dyDescent="0.25">
      <c r="A1801">
        <v>20717</v>
      </c>
      <c r="B1801" t="s">
        <v>246</v>
      </c>
      <c r="C1801" t="s">
        <v>1</v>
      </c>
      <c r="D1801" t="s">
        <v>289</v>
      </c>
      <c r="E1801" t="s">
        <v>688</v>
      </c>
      <c r="F1801" t="s">
        <v>117</v>
      </c>
      <c r="G1801" t="s">
        <v>216</v>
      </c>
      <c r="H1801">
        <v>5000</v>
      </c>
      <c r="I1801">
        <v>5000</v>
      </c>
      <c r="J1801">
        <v>5349.18</v>
      </c>
      <c r="K1801">
        <v>0</v>
      </c>
      <c r="L1801">
        <v>0</v>
      </c>
      <c r="M1801">
        <v>0</v>
      </c>
      <c r="N1801">
        <v>5349.18</v>
      </c>
      <c r="P1801">
        <v>45240</v>
      </c>
      <c r="Q1801">
        <v>45230</v>
      </c>
      <c r="R1801">
        <v>46091</v>
      </c>
      <c r="S1801">
        <v>46091</v>
      </c>
      <c r="W1801" t="s">
        <v>155</v>
      </c>
      <c r="X1801" t="s">
        <v>191</v>
      </c>
      <c r="Z1801" t="s">
        <v>160</v>
      </c>
      <c r="AA1801">
        <v>2</v>
      </c>
      <c r="AB1801" t="s">
        <v>161</v>
      </c>
      <c r="AC1801" t="s">
        <v>155</v>
      </c>
      <c r="AD1801" t="s">
        <v>162</v>
      </c>
      <c r="AE1801" t="s">
        <v>1276</v>
      </c>
      <c r="AF1801" t="s">
        <v>1277</v>
      </c>
      <c r="AG1801" t="s">
        <v>1278</v>
      </c>
    </row>
    <row r="1802" spans="1:34" x14ac:dyDescent="0.25">
      <c r="A1802">
        <v>20747</v>
      </c>
      <c r="B1802" t="s">
        <v>246</v>
      </c>
      <c r="C1802" t="s">
        <v>1</v>
      </c>
      <c r="D1802" t="s">
        <v>289</v>
      </c>
      <c r="E1802" t="s">
        <v>688</v>
      </c>
      <c r="F1802" t="s">
        <v>117</v>
      </c>
      <c r="G1802" t="s">
        <v>218</v>
      </c>
      <c r="H1802">
        <v>15000</v>
      </c>
      <c r="I1802">
        <v>15000</v>
      </c>
      <c r="J1802">
        <v>16047.55</v>
      </c>
      <c r="K1802">
        <v>0</v>
      </c>
      <c r="L1802">
        <v>0</v>
      </c>
      <c r="M1802">
        <v>0</v>
      </c>
      <c r="N1802">
        <v>16047.55</v>
      </c>
      <c r="O1802">
        <v>0</v>
      </c>
      <c r="P1802">
        <v>45240</v>
      </c>
      <c r="Q1802">
        <v>45230</v>
      </c>
      <c r="R1802">
        <v>46091</v>
      </c>
      <c r="S1802">
        <v>46091</v>
      </c>
      <c r="W1802" t="s">
        <v>155</v>
      </c>
      <c r="X1802" t="s">
        <v>191</v>
      </c>
      <c r="Z1802" t="s">
        <v>160</v>
      </c>
      <c r="AA1802">
        <v>2</v>
      </c>
      <c r="AB1802" t="s">
        <v>161</v>
      </c>
      <c r="AC1802" t="s">
        <v>155</v>
      </c>
      <c r="AD1802" t="s">
        <v>162</v>
      </c>
      <c r="AE1802" t="s">
        <v>1276</v>
      </c>
      <c r="AF1802" t="s">
        <v>1277</v>
      </c>
      <c r="AG1802" t="s">
        <v>1278</v>
      </c>
      <c r="AH1802" t="s">
        <v>191</v>
      </c>
    </row>
    <row r="1803" spans="1:34" x14ac:dyDescent="0.25">
      <c r="A1803">
        <v>22534</v>
      </c>
      <c r="B1803" t="s">
        <v>246</v>
      </c>
      <c r="C1803" t="s">
        <v>252</v>
      </c>
      <c r="D1803" t="s">
        <v>733</v>
      </c>
      <c r="E1803" t="s">
        <v>885</v>
      </c>
      <c r="F1803" t="s">
        <v>117</v>
      </c>
      <c r="G1803" t="s">
        <v>216</v>
      </c>
      <c r="H1803">
        <v>3500</v>
      </c>
      <c r="I1803">
        <v>3500</v>
      </c>
      <c r="J1803">
        <v>3721.74</v>
      </c>
      <c r="K1803">
        <v>0</v>
      </c>
      <c r="L1803">
        <v>0</v>
      </c>
      <c r="M1803">
        <v>0</v>
      </c>
      <c r="N1803">
        <v>3721.74</v>
      </c>
      <c r="P1803">
        <v>45314</v>
      </c>
      <c r="Q1803">
        <v>45301</v>
      </c>
      <c r="R1803">
        <v>46091</v>
      </c>
      <c r="S1803">
        <v>46091</v>
      </c>
      <c r="W1803" t="s">
        <v>155</v>
      </c>
      <c r="X1803" t="s">
        <v>191</v>
      </c>
      <c r="Z1803" t="s">
        <v>160</v>
      </c>
      <c r="AA1803">
        <v>2</v>
      </c>
      <c r="AB1803" t="s">
        <v>161</v>
      </c>
      <c r="AC1803" t="s">
        <v>155</v>
      </c>
      <c r="AD1803" t="s">
        <v>162</v>
      </c>
      <c r="AE1803" t="s">
        <v>1276</v>
      </c>
      <c r="AF1803" t="s">
        <v>1277</v>
      </c>
      <c r="AG1803" t="s">
        <v>1278</v>
      </c>
    </row>
    <row r="1804" spans="1:34" x14ac:dyDescent="0.25">
      <c r="A1804">
        <v>29835</v>
      </c>
      <c r="B1804" t="s">
        <v>246</v>
      </c>
      <c r="C1804" t="s">
        <v>1</v>
      </c>
      <c r="D1804" t="s">
        <v>788</v>
      </c>
      <c r="E1804" t="s">
        <v>1329</v>
      </c>
      <c r="F1804" t="s">
        <v>117</v>
      </c>
      <c r="G1804" t="s">
        <v>101</v>
      </c>
      <c r="H1804">
        <v>3300</v>
      </c>
      <c r="I1804">
        <v>3300</v>
      </c>
      <c r="J1804">
        <v>3335.64</v>
      </c>
      <c r="K1804">
        <v>0</v>
      </c>
      <c r="L1804">
        <v>0</v>
      </c>
      <c r="M1804">
        <v>0</v>
      </c>
      <c r="N1804">
        <v>3335.64</v>
      </c>
      <c r="P1804">
        <v>45613</v>
      </c>
      <c r="Q1804">
        <v>45608</v>
      </c>
      <c r="R1804">
        <v>46091</v>
      </c>
      <c r="S1804">
        <v>46091</v>
      </c>
      <c r="W1804" t="s">
        <v>155</v>
      </c>
      <c r="X1804" t="s">
        <v>191</v>
      </c>
      <c r="Z1804" t="s">
        <v>160</v>
      </c>
      <c r="AA1804">
        <v>2</v>
      </c>
      <c r="AB1804" t="s">
        <v>1037</v>
      </c>
      <c r="AC1804" t="s">
        <v>155</v>
      </c>
      <c r="AD1804" t="s">
        <v>162</v>
      </c>
      <c r="AE1804" t="s">
        <v>1276</v>
      </c>
      <c r="AF1804" t="s">
        <v>1277</v>
      </c>
      <c r="AG1804" t="s">
        <v>1278</v>
      </c>
    </row>
    <row r="1805" spans="1:34" x14ac:dyDescent="0.25">
      <c r="A1805">
        <v>29787</v>
      </c>
      <c r="B1805" t="s">
        <v>246</v>
      </c>
      <c r="C1805" t="s">
        <v>1</v>
      </c>
      <c r="D1805" t="s">
        <v>807</v>
      </c>
      <c r="E1805" t="s">
        <v>1327</v>
      </c>
      <c r="F1805" t="s">
        <v>117</v>
      </c>
      <c r="G1805" t="s">
        <v>104</v>
      </c>
      <c r="H1805">
        <v>4000</v>
      </c>
      <c r="I1805">
        <v>4000</v>
      </c>
      <c r="J1805">
        <v>4043.2</v>
      </c>
      <c r="K1805">
        <v>0</v>
      </c>
      <c r="L1805">
        <v>0</v>
      </c>
      <c r="M1805">
        <v>0</v>
      </c>
      <c r="N1805">
        <v>4043.2</v>
      </c>
      <c r="P1805">
        <v>45624</v>
      </c>
      <c r="Q1805">
        <v>45603</v>
      </c>
      <c r="R1805">
        <v>46096</v>
      </c>
      <c r="S1805">
        <v>46096</v>
      </c>
      <c r="W1805" t="s">
        <v>155</v>
      </c>
      <c r="X1805" t="s">
        <v>191</v>
      </c>
      <c r="Z1805" t="s">
        <v>160</v>
      </c>
      <c r="AA1805">
        <v>2</v>
      </c>
      <c r="AB1805" t="s">
        <v>1037</v>
      </c>
      <c r="AC1805" t="s">
        <v>155</v>
      </c>
      <c r="AD1805" t="s">
        <v>162</v>
      </c>
      <c r="AE1805" t="s">
        <v>1276</v>
      </c>
      <c r="AF1805" t="s">
        <v>1277</v>
      </c>
      <c r="AG1805" t="s">
        <v>1278</v>
      </c>
    </row>
    <row r="1806" spans="1:34" x14ac:dyDescent="0.25">
      <c r="A1806">
        <v>25031</v>
      </c>
      <c r="B1806" t="s">
        <v>246</v>
      </c>
      <c r="C1806" t="s">
        <v>1</v>
      </c>
      <c r="D1806" t="s">
        <v>790</v>
      </c>
      <c r="E1806" t="s">
        <v>1115</v>
      </c>
      <c r="F1806" t="s">
        <v>117</v>
      </c>
      <c r="G1806" t="s">
        <v>212</v>
      </c>
      <c r="H1806">
        <v>5000</v>
      </c>
      <c r="I1806">
        <v>5000</v>
      </c>
      <c r="J1806">
        <v>5264.6</v>
      </c>
      <c r="K1806">
        <v>0</v>
      </c>
      <c r="L1806">
        <v>0</v>
      </c>
      <c r="M1806">
        <v>0</v>
      </c>
      <c r="N1806">
        <v>5264.6</v>
      </c>
      <c r="P1806">
        <v>45435</v>
      </c>
      <c r="Q1806">
        <v>45423</v>
      </c>
      <c r="R1806">
        <v>46096</v>
      </c>
      <c r="S1806">
        <v>46096</v>
      </c>
      <c r="W1806" t="s">
        <v>155</v>
      </c>
      <c r="X1806" t="s">
        <v>191</v>
      </c>
      <c r="Z1806" t="s">
        <v>160</v>
      </c>
      <c r="AA1806">
        <v>2</v>
      </c>
      <c r="AB1806" t="s">
        <v>1037</v>
      </c>
      <c r="AC1806" t="s">
        <v>155</v>
      </c>
      <c r="AD1806" t="s">
        <v>162</v>
      </c>
      <c r="AE1806" t="s">
        <v>1276</v>
      </c>
      <c r="AF1806" t="s">
        <v>1277</v>
      </c>
      <c r="AG1806" t="s">
        <v>1278</v>
      </c>
    </row>
    <row r="1807" spans="1:34" x14ac:dyDescent="0.25">
      <c r="A1807">
        <v>16260</v>
      </c>
      <c r="B1807" t="s">
        <v>246</v>
      </c>
      <c r="C1807" t="s">
        <v>1</v>
      </c>
      <c r="D1807" t="s">
        <v>199</v>
      </c>
      <c r="E1807" t="s">
        <v>292</v>
      </c>
      <c r="F1807" t="s">
        <v>117</v>
      </c>
      <c r="G1807" t="s">
        <v>364</v>
      </c>
      <c r="H1807">
        <v>3000</v>
      </c>
      <c r="I1807">
        <v>3000</v>
      </c>
      <c r="J1807">
        <v>3264.9</v>
      </c>
      <c r="K1807">
        <v>0</v>
      </c>
      <c r="L1807">
        <v>0</v>
      </c>
      <c r="M1807">
        <v>0</v>
      </c>
      <c r="N1807">
        <v>3264.9</v>
      </c>
      <c r="P1807">
        <v>45077</v>
      </c>
      <c r="Q1807">
        <v>45062</v>
      </c>
      <c r="R1807">
        <v>46096</v>
      </c>
      <c r="S1807">
        <v>46096</v>
      </c>
      <c r="W1807" t="s">
        <v>155</v>
      </c>
      <c r="X1807" t="s">
        <v>191</v>
      </c>
      <c r="Z1807" t="s">
        <v>160</v>
      </c>
      <c r="AA1807">
        <v>2</v>
      </c>
      <c r="AB1807" t="s">
        <v>161</v>
      </c>
      <c r="AC1807" t="s">
        <v>155</v>
      </c>
      <c r="AD1807" t="s">
        <v>162</v>
      </c>
      <c r="AE1807" t="s">
        <v>1276</v>
      </c>
      <c r="AF1807" t="s">
        <v>1277</v>
      </c>
      <c r="AG1807" t="s">
        <v>1278</v>
      </c>
    </row>
    <row r="1808" spans="1:34" x14ac:dyDescent="0.25">
      <c r="A1808">
        <v>18117</v>
      </c>
      <c r="B1808" t="s">
        <v>246</v>
      </c>
      <c r="C1808" t="s">
        <v>1</v>
      </c>
      <c r="D1808" t="s">
        <v>198</v>
      </c>
      <c r="E1808" t="s">
        <v>965</v>
      </c>
      <c r="F1808" t="s">
        <v>117</v>
      </c>
      <c r="G1808" t="s">
        <v>217</v>
      </c>
      <c r="H1808">
        <v>3000</v>
      </c>
      <c r="I1808">
        <v>3000</v>
      </c>
      <c r="J1808">
        <v>3214.84</v>
      </c>
      <c r="K1808">
        <v>0</v>
      </c>
      <c r="L1808">
        <v>0</v>
      </c>
      <c r="M1808">
        <v>0</v>
      </c>
      <c r="N1808">
        <v>3214.84</v>
      </c>
      <c r="P1808">
        <v>45190</v>
      </c>
      <c r="Q1808">
        <v>45172</v>
      </c>
      <c r="R1808">
        <v>46101</v>
      </c>
      <c r="S1808">
        <v>46101</v>
      </c>
      <c r="W1808" t="s">
        <v>155</v>
      </c>
      <c r="X1808" t="s">
        <v>191</v>
      </c>
      <c r="Z1808" t="s">
        <v>160</v>
      </c>
      <c r="AA1808">
        <v>2</v>
      </c>
      <c r="AB1808" t="s">
        <v>161</v>
      </c>
      <c r="AC1808" t="s">
        <v>155</v>
      </c>
      <c r="AD1808" t="s">
        <v>162</v>
      </c>
      <c r="AE1808" t="s">
        <v>1276</v>
      </c>
      <c r="AF1808" t="s">
        <v>1277</v>
      </c>
      <c r="AG1808" t="s">
        <v>1278</v>
      </c>
    </row>
    <row r="1809" spans="1:34" x14ac:dyDescent="0.25">
      <c r="A1809">
        <v>23222</v>
      </c>
      <c r="B1809" t="s">
        <v>246</v>
      </c>
      <c r="C1809" t="s">
        <v>1</v>
      </c>
      <c r="D1809" t="s">
        <v>833</v>
      </c>
      <c r="E1809" t="s">
        <v>928</v>
      </c>
      <c r="F1809" t="s">
        <v>117</v>
      </c>
      <c r="G1809" t="s">
        <v>212</v>
      </c>
      <c r="H1809">
        <v>4000</v>
      </c>
      <c r="I1809">
        <v>4000</v>
      </c>
      <c r="J1809">
        <v>4240.42</v>
      </c>
      <c r="K1809">
        <v>0</v>
      </c>
      <c r="L1809">
        <v>0</v>
      </c>
      <c r="M1809">
        <v>0</v>
      </c>
      <c r="N1809">
        <v>4240.42</v>
      </c>
      <c r="P1809">
        <v>45345</v>
      </c>
      <c r="Q1809">
        <v>45337</v>
      </c>
      <c r="R1809">
        <v>46101</v>
      </c>
      <c r="S1809">
        <v>46101</v>
      </c>
      <c r="W1809" t="s">
        <v>155</v>
      </c>
      <c r="X1809" t="s">
        <v>191</v>
      </c>
      <c r="Z1809" t="s">
        <v>160</v>
      </c>
      <c r="AA1809">
        <v>2</v>
      </c>
      <c r="AB1809" t="s">
        <v>161</v>
      </c>
      <c r="AC1809" t="s">
        <v>155</v>
      </c>
      <c r="AD1809" t="s">
        <v>162</v>
      </c>
      <c r="AE1809" t="s">
        <v>1276</v>
      </c>
      <c r="AF1809" t="s">
        <v>1277</v>
      </c>
      <c r="AG1809" t="s">
        <v>1278</v>
      </c>
    </row>
    <row r="1810" spans="1:34" x14ac:dyDescent="0.25">
      <c r="A1810">
        <v>19446</v>
      </c>
      <c r="B1810" t="s">
        <v>246</v>
      </c>
      <c r="C1810" t="s">
        <v>252</v>
      </c>
      <c r="D1810" t="s">
        <v>262</v>
      </c>
      <c r="E1810" t="s">
        <v>613</v>
      </c>
      <c r="F1810" t="s">
        <v>117</v>
      </c>
      <c r="G1810" t="s">
        <v>211</v>
      </c>
      <c r="H1810">
        <v>4000</v>
      </c>
      <c r="I1810">
        <v>4000</v>
      </c>
      <c r="J1810">
        <v>4279.3500000000004</v>
      </c>
      <c r="K1810">
        <v>0</v>
      </c>
      <c r="L1810">
        <v>0</v>
      </c>
      <c r="M1810">
        <v>0</v>
      </c>
      <c r="N1810">
        <v>4279.3500000000004</v>
      </c>
      <c r="O1810">
        <v>0</v>
      </c>
      <c r="P1810">
        <v>45218</v>
      </c>
      <c r="Q1810">
        <v>45211</v>
      </c>
      <c r="R1810">
        <v>46101</v>
      </c>
      <c r="S1810">
        <v>46101</v>
      </c>
      <c r="W1810" t="s">
        <v>155</v>
      </c>
      <c r="X1810" t="s">
        <v>191</v>
      </c>
      <c r="Z1810" t="s">
        <v>160</v>
      </c>
      <c r="AA1810">
        <v>2</v>
      </c>
      <c r="AB1810" t="s">
        <v>161</v>
      </c>
      <c r="AC1810" t="s">
        <v>155</v>
      </c>
      <c r="AD1810" t="s">
        <v>162</v>
      </c>
      <c r="AE1810" t="s">
        <v>1276</v>
      </c>
      <c r="AF1810" t="s">
        <v>1277</v>
      </c>
      <c r="AG1810" t="s">
        <v>1278</v>
      </c>
      <c r="AH1810" t="s">
        <v>191</v>
      </c>
    </row>
    <row r="1811" spans="1:34" x14ac:dyDescent="0.25">
      <c r="A1811">
        <v>19543</v>
      </c>
      <c r="B1811" t="s">
        <v>246</v>
      </c>
      <c r="C1811" t="s">
        <v>252</v>
      </c>
      <c r="D1811" t="s">
        <v>272</v>
      </c>
      <c r="E1811" t="s">
        <v>668</v>
      </c>
      <c r="F1811" t="s">
        <v>117</v>
      </c>
      <c r="G1811" t="s">
        <v>219</v>
      </c>
      <c r="H1811">
        <v>3000</v>
      </c>
      <c r="I1811">
        <v>3000</v>
      </c>
      <c r="J1811">
        <v>3209.51</v>
      </c>
      <c r="K1811">
        <v>0</v>
      </c>
      <c r="L1811">
        <v>0</v>
      </c>
      <c r="M1811">
        <v>0</v>
      </c>
      <c r="N1811">
        <v>3209.51</v>
      </c>
      <c r="P1811">
        <v>45229</v>
      </c>
      <c r="Q1811">
        <v>45220</v>
      </c>
      <c r="R1811">
        <v>46101</v>
      </c>
      <c r="S1811">
        <v>46101</v>
      </c>
      <c r="W1811" t="s">
        <v>155</v>
      </c>
      <c r="X1811" t="s">
        <v>191</v>
      </c>
      <c r="Z1811" t="s">
        <v>160</v>
      </c>
      <c r="AA1811">
        <v>2</v>
      </c>
      <c r="AB1811" t="s">
        <v>161</v>
      </c>
      <c r="AC1811" t="s">
        <v>155</v>
      </c>
      <c r="AD1811" t="s">
        <v>162</v>
      </c>
      <c r="AE1811" t="s">
        <v>1276</v>
      </c>
      <c r="AF1811" t="s">
        <v>1277</v>
      </c>
      <c r="AG1811" t="s">
        <v>1278</v>
      </c>
    </row>
    <row r="1812" spans="1:34" x14ac:dyDescent="0.25">
      <c r="A1812">
        <v>19472</v>
      </c>
      <c r="B1812" t="s">
        <v>246</v>
      </c>
      <c r="C1812" t="s">
        <v>252</v>
      </c>
      <c r="D1812" t="s">
        <v>262</v>
      </c>
      <c r="E1812" t="s">
        <v>613</v>
      </c>
      <c r="F1812" t="s">
        <v>117</v>
      </c>
      <c r="G1812" t="s">
        <v>112</v>
      </c>
      <c r="H1812">
        <v>1000</v>
      </c>
      <c r="I1812">
        <v>1000</v>
      </c>
      <c r="J1812">
        <v>1069.8399999999999</v>
      </c>
      <c r="K1812">
        <v>0</v>
      </c>
      <c r="L1812">
        <v>0</v>
      </c>
      <c r="M1812">
        <v>0</v>
      </c>
      <c r="N1812">
        <v>1069.8399999999999</v>
      </c>
      <c r="P1812">
        <v>45218</v>
      </c>
      <c r="Q1812">
        <v>45211</v>
      </c>
      <c r="R1812">
        <v>46101</v>
      </c>
      <c r="S1812">
        <v>46101</v>
      </c>
      <c r="W1812" t="s">
        <v>155</v>
      </c>
      <c r="X1812" t="s">
        <v>191</v>
      </c>
      <c r="Z1812" t="s">
        <v>160</v>
      </c>
      <c r="AA1812">
        <v>2</v>
      </c>
      <c r="AB1812" t="s">
        <v>161</v>
      </c>
      <c r="AC1812" t="s">
        <v>155</v>
      </c>
      <c r="AD1812" t="s">
        <v>162</v>
      </c>
      <c r="AE1812" t="s">
        <v>1276</v>
      </c>
      <c r="AF1812" t="s">
        <v>1277</v>
      </c>
      <c r="AG1812" t="s">
        <v>1278</v>
      </c>
    </row>
    <row r="1813" spans="1:34" x14ac:dyDescent="0.25">
      <c r="A1813">
        <v>23633</v>
      </c>
      <c r="B1813" t="s">
        <v>246</v>
      </c>
      <c r="C1813" t="s">
        <v>252</v>
      </c>
      <c r="D1813" t="s">
        <v>724</v>
      </c>
      <c r="E1813" t="s">
        <v>953</v>
      </c>
      <c r="F1813" t="s">
        <v>117</v>
      </c>
      <c r="G1813" t="s">
        <v>111</v>
      </c>
      <c r="H1813">
        <v>9340</v>
      </c>
      <c r="I1813">
        <v>9340</v>
      </c>
      <c r="J1813">
        <v>9874.7199999999993</v>
      </c>
      <c r="K1813">
        <v>0</v>
      </c>
      <c r="L1813">
        <v>0</v>
      </c>
      <c r="M1813">
        <v>0</v>
      </c>
      <c r="N1813">
        <v>9874.7199999999993</v>
      </c>
      <c r="P1813">
        <v>45371</v>
      </c>
      <c r="Q1813">
        <v>45355</v>
      </c>
      <c r="R1813">
        <v>46101</v>
      </c>
      <c r="S1813">
        <v>46101</v>
      </c>
      <c r="W1813" t="s">
        <v>155</v>
      </c>
      <c r="X1813" t="s">
        <v>191</v>
      </c>
      <c r="Z1813" t="s">
        <v>160</v>
      </c>
      <c r="AA1813">
        <v>2</v>
      </c>
      <c r="AB1813" t="s">
        <v>161</v>
      </c>
      <c r="AC1813" t="s">
        <v>155</v>
      </c>
      <c r="AD1813" t="s">
        <v>162</v>
      </c>
      <c r="AE1813" t="s">
        <v>1276</v>
      </c>
      <c r="AF1813" t="s">
        <v>1277</v>
      </c>
      <c r="AG1813" t="s">
        <v>1278</v>
      </c>
    </row>
    <row r="1814" spans="1:34" x14ac:dyDescent="0.25">
      <c r="A1814">
        <v>28927</v>
      </c>
      <c r="B1814" t="s">
        <v>246</v>
      </c>
      <c r="C1814" t="s">
        <v>1</v>
      </c>
      <c r="D1814" t="s">
        <v>803</v>
      </c>
      <c r="E1814" t="s">
        <v>1261</v>
      </c>
      <c r="F1814" t="s">
        <v>117</v>
      </c>
      <c r="G1814" t="s">
        <v>209</v>
      </c>
      <c r="H1814">
        <v>20000</v>
      </c>
      <c r="I1814">
        <v>20000</v>
      </c>
      <c r="J1814">
        <v>20475.79</v>
      </c>
      <c r="K1814">
        <v>0</v>
      </c>
      <c r="L1814">
        <v>0</v>
      </c>
      <c r="M1814">
        <v>0</v>
      </c>
      <c r="N1814">
        <v>20475.79</v>
      </c>
      <c r="O1814">
        <v>0</v>
      </c>
      <c r="P1814">
        <v>45555</v>
      </c>
      <c r="Q1814">
        <v>45554</v>
      </c>
      <c r="R1814">
        <v>46101</v>
      </c>
      <c r="S1814">
        <v>46101</v>
      </c>
      <c r="W1814" t="s">
        <v>155</v>
      </c>
      <c r="X1814" t="s">
        <v>191</v>
      </c>
      <c r="Z1814" t="s">
        <v>160</v>
      </c>
      <c r="AA1814">
        <v>2</v>
      </c>
      <c r="AB1814" t="s">
        <v>1037</v>
      </c>
      <c r="AC1814" t="s">
        <v>155</v>
      </c>
      <c r="AD1814" t="s">
        <v>162</v>
      </c>
      <c r="AE1814" t="s">
        <v>1276</v>
      </c>
      <c r="AF1814" t="s">
        <v>1277</v>
      </c>
      <c r="AG1814" t="s">
        <v>1278</v>
      </c>
      <c r="AH1814" t="s">
        <v>191</v>
      </c>
    </row>
    <row r="1815" spans="1:34" x14ac:dyDescent="0.25">
      <c r="A1815">
        <v>28939</v>
      </c>
      <c r="B1815" t="s">
        <v>246</v>
      </c>
      <c r="C1815" t="s">
        <v>1</v>
      </c>
      <c r="D1815" t="s">
        <v>803</v>
      </c>
      <c r="E1815" t="s">
        <v>1261</v>
      </c>
      <c r="F1815" t="s">
        <v>117</v>
      </c>
      <c r="G1815" t="s">
        <v>103</v>
      </c>
      <c r="H1815">
        <v>4000</v>
      </c>
      <c r="I1815">
        <v>4000</v>
      </c>
      <c r="J1815">
        <v>4095.16</v>
      </c>
      <c r="K1815">
        <v>0</v>
      </c>
      <c r="L1815">
        <v>0</v>
      </c>
      <c r="M1815">
        <v>0</v>
      </c>
      <c r="N1815">
        <v>4095.16</v>
      </c>
      <c r="P1815">
        <v>45555</v>
      </c>
      <c r="Q1815">
        <v>45554</v>
      </c>
      <c r="R1815">
        <v>46101</v>
      </c>
      <c r="S1815">
        <v>46101</v>
      </c>
      <c r="W1815" t="s">
        <v>155</v>
      </c>
      <c r="X1815" t="s">
        <v>191</v>
      </c>
      <c r="Z1815" t="s">
        <v>160</v>
      </c>
      <c r="AA1815">
        <v>2</v>
      </c>
      <c r="AB1815" t="s">
        <v>1037</v>
      </c>
      <c r="AC1815" t="s">
        <v>155</v>
      </c>
      <c r="AD1815" t="s">
        <v>162</v>
      </c>
      <c r="AE1815" t="s">
        <v>1276</v>
      </c>
      <c r="AF1815" t="s">
        <v>1277</v>
      </c>
      <c r="AG1815" t="s">
        <v>1278</v>
      </c>
    </row>
    <row r="1816" spans="1:34" x14ac:dyDescent="0.25">
      <c r="A1816">
        <v>25477</v>
      </c>
      <c r="B1816" t="s">
        <v>246</v>
      </c>
      <c r="C1816" t="s">
        <v>1</v>
      </c>
      <c r="D1816" t="s">
        <v>839</v>
      </c>
      <c r="E1816" t="s">
        <v>1148</v>
      </c>
      <c r="F1816" t="s">
        <v>117</v>
      </c>
      <c r="G1816" t="s">
        <v>109</v>
      </c>
      <c r="H1816">
        <v>6600</v>
      </c>
      <c r="I1816">
        <v>6600</v>
      </c>
      <c r="J1816">
        <v>6913.62</v>
      </c>
      <c r="K1816">
        <v>0</v>
      </c>
      <c r="L1816">
        <v>0</v>
      </c>
      <c r="M1816">
        <v>0</v>
      </c>
      <c r="N1816">
        <v>6913.62</v>
      </c>
      <c r="P1816">
        <v>45476</v>
      </c>
      <c r="Q1816">
        <v>45469</v>
      </c>
      <c r="R1816">
        <v>46101</v>
      </c>
      <c r="S1816">
        <v>46101</v>
      </c>
      <c r="W1816" t="s">
        <v>155</v>
      </c>
      <c r="X1816" t="s">
        <v>191</v>
      </c>
      <c r="Z1816" t="s">
        <v>160</v>
      </c>
      <c r="AA1816">
        <v>2</v>
      </c>
      <c r="AB1816" t="s">
        <v>1037</v>
      </c>
      <c r="AC1816" t="s">
        <v>155</v>
      </c>
      <c r="AD1816" t="s">
        <v>162</v>
      </c>
      <c r="AE1816" t="s">
        <v>1276</v>
      </c>
      <c r="AF1816" t="s">
        <v>1277</v>
      </c>
      <c r="AG1816" t="s">
        <v>1278</v>
      </c>
    </row>
    <row r="1817" spans="1:34" x14ac:dyDescent="0.25">
      <c r="A1817">
        <v>29581</v>
      </c>
      <c r="B1817" t="s">
        <v>246</v>
      </c>
      <c r="C1817" t="s">
        <v>1</v>
      </c>
      <c r="D1817" t="s">
        <v>801</v>
      </c>
      <c r="E1817" t="s">
        <v>1280</v>
      </c>
      <c r="F1817" t="s">
        <v>117</v>
      </c>
      <c r="G1817" t="s">
        <v>105</v>
      </c>
      <c r="H1817">
        <v>400</v>
      </c>
      <c r="I1817">
        <v>400</v>
      </c>
      <c r="J1817">
        <v>406.68</v>
      </c>
      <c r="K1817">
        <v>0</v>
      </c>
      <c r="L1817">
        <v>0</v>
      </c>
      <c r="M1817">
        <v>0</v>
      </c>
      <c r="N1817">
        <v>406.68</v>
      </c>
      <c r="P1817">
        <v>45595</v>
      </c>
      <c r="Q1817">
        <v>45587</v>
      </c>
      <c r="R1817">
        <v>46106</v>
      </c>
      <c r="S1817">
        <v>46106</v>
      </c>
      <c r="W1817" t="s">
        <v>155</v>
      </c>
      <c r="X1817" t="s">
        <v>191</v>
      </c>
      <c r="Z1817" t="s">
        <v>160</v>
      </c>
      <c r="AA1817">
        <v>2</v>
      </c>
      <c r="AB1817" t="s">
        <v>1037</v>
      </c>
      <c r="AC1817" t="s">
        <v>155</v>
      </c>
      <c r="AD1817" t="s">
        <v>162</v>
      </c>
      <c r="AE1817" t="s">
        <v>1276</v>
      </c>
      <c r="AF1817" t="s">
        <v>1277</v>
      </c>
      <c r="AG1817" t="s">
        <v>1278</v>
      </c>
    </row>
    <row r="1818" spans="1:34" x14ac:dyDescent="0.25">
      <c r="A1818">
        <v>24585</v>
      </c>
      <c r="B1818" t="s">
        <v>246</v>
      </c>
      <c r="C1818" t="s">
        <v>252</v>
      </c>
      <c r="D1818" t="s">
        <v>730</v>
      </c>
      <c r="E1818" t="s">
        <v>1035</v>
      </c>
      <c r="F1818" t="s">
        <v>117</v>
      </c>
      <c r="G1818" t="s">
        <v>111</v>
      </c>
      <c r="H1818">
        <v>2500</v>
      </c>
      <c r="I1818">
        <v>2500</v>
      </c>
      <c r="J1818">
        <v>2639.66</v>
      </c>
      <c r="K1818">
        <v>0</v>
      </c>
      <c r="L1818">
        <v>0</v>
      </c>
      <c r="M1818">
        <v>0</v>
      </c>
      <c r="N1818">
        <v>2639.66</v>
      </c>
      <c r="P1818">
        <v>45406</v>
      </c>
      <c r="Q1818">
        <v>45401</v>
      </c>
      <c r="R1818">
        <v>46106</v>
      </c>
      <c r="S1818">
        <v>46106</v>
      </c>
      <c r="W1818" t="s">
        <v>155</v>
      </c>
      <c r="X1818" t="s">
        <v>191</v>
      </c>
      <c r="Z1818" t="s">
        <v>160</v>
      </c>
      <c r="AA1818">
        <v>2</v>
      </c>
      <c r="AB1818" t="s">
        <v>1037</v>
      </c>
      <c r="AC1818" t="s">
        <v>155</v>
      </c>
      <c r="AD1818" t="s">
        <v>162</v>
      </c>
      <c r="AE1818" t="s">
        <v>1276</v>
      </c>
      <c r="AF1818" t="s">
        <v>1277</v>
      </c>
      <c r="AG1818" t="s">
        <v>1278</v>
      </c>
    </row>
    <row r="1819" spans="1:34" x14ac:dyDescent="0.25">
      <c r="A1819">
        <v>30343</v>
      </c>
      <c r="B1819" t="s">
        <v>246</v>
      </c>
      <c r="C1819" t="s">
        <v>1</v>
      </c>
      <c r="D1819" t="s">
        <v>827</v>
      </c>
      <c r="E1819" t="s">
        <v>1341</v>
      </c>
      <c r="F1819" t="s">
        <v>117</v>
      </c>
      <c r="G1819" t="s">
        <v>102</v>
      </c>
      <c r="H1819">
        <v>1160</v>
      </c>
      <c r="I1819">
        <v>1160</v>
      </c>
      <c r="J1819">
        <v>1172.53</v>
      </c>
      <c r="K1819">
        <v>0</v>
      </c>
      <c r="L1819">
        <v>0</v>
      </c>
      <c r="M1819">
        <v>0</v>
      </c>
      <c r="N1819">
        <v>1172.53</v>
      </c>
      <c r="P1819">
        <v>45628</v>
      </c>
      <c r="Q1819">
        <v>45617</v>
      </c>
      <c r="R1819">
        <v>46106</v>
      </c>
      <c r="S1819">
        <v>46106</v>
      </c>
      <c r="W1819" t="s">
        <v>155</v>
      </c>
      <c r="X1819" t="s">
        <v>191</v>
      </c>
      <c r="Z1819" t="s">
        <v>160</v>
      </c>
      <c r="AA1819">
        <v>2</v>
      </c>
      <c r="AB1819" t="s">
        <v>1037</v>
      </c>
      <c r="AC1819" t="s">
        <v>155</v>
      </c>
      <c r="AD1819" t="s">
        <v>162</v>
      </c>
      <c r="AE1819" t="s">
        <v>1276</v>
      </c>
      <c r="AF1819" t="s">
        <v>1277</v>
      </c>
      <c r="AG1819" t="s">
        <v>1278</v>
      </c>
    </row>
    <row r="1820" spans="1:34" x14ac:dyDescent="0.25">
      <c r="A1820">
        <v>19254</v>
      </c>
      <c r="B1820" t="s">
        <v>246</v>
      </c>
      <c r="C1820" t="s">
        <v>1</v>
      </c>
      <c r="D1820" t="s">
        <v>285</v>
      </c>
      <c r="E1820" t="s">
        <v>615</v>
      </c>
      <c r="F1820" t="s">
        <v>117</v>
      </c>
      <c r="G1820" t="s">
        <v>217</v>
      </c>
      <c r="H1820">
        <v>4900</v>
      </c>
      <c r="I1820">
        <v>4900</v>
      </c>
      <c r="J1820">
        <v>5250.9</v>
      </c>
      <c r="K1820">
        <v>0</v>
      </c>
      <c r="L1820">
        <v>0</v>
      </c>
      <c r="M1820">
        <v>0</v>
      </c>
      <c r="N1820">
        <v>5250.9</v>
      </c>
      <c r="P1820">
        <v>45197</v>
      </c>
      <c r="Q1820">
        <v>45188</v>
      </c>
      <c r="R1820">
        <v>46106</v>
      </c>
      <c r="S1820">
        <v>46106</v>
      </c>
      <c r="W1820" t="s">
        <v>155</v>
      </c>
      <c r="X1820" t="s">
        <v>191</v>
      </c>
      <c r="Z1820" t="s">
        <v>160</v>
      </c>
      <c r="AA1820">
        <v>2</v>
      </c>
      <c r="AB1820" t="s">
        <v>161</v>
      </c>
      <c r="AC1820" t="s">
        <v>155</v>
      </c>
      <c r="AD1820" t="s">
        <v>162</v>
      </c>
      <c r="AE1820" t="s">
        <v>1276</v>
      </c>
      <c r="AF1820" t="s">
        <v>1277</v>
      </c>
      <c r="AG1820" t="s">
        <v>1278</v>
      </c>
    </row>
    <row r="1821" spans="1:34" x14ac:dyDescent="0.25">
      <c r="A1821">
        <v>19284</v>
      </c>
      <c r="B1821" t="s">
        <v>246</v>
      </c>
      <c r="C1821" t="s">
        <v>1</v>
      </c>
      <c r="D1821" t="s">
        <v>285</v>
      </c>
      <c r="E1821" t="s">
        <v>615</v>
      </c>
      <c r="F1821" t="s">
        <v>117</v>
      </c>
      <c r="G1821" t="s">
        <v>218</v>
      </c>
      <c r="H1821">
        <v>15130</v>
      </c>
      <c r="I1821">
        <v>15130</v>
      </c>
      <c r="J1821">
        <v>16213.48</v>
      </c>
      <c r="K1821">
        <v>0</v>
      </c>
      <c r="L1821">
        <v>0</v>
      </c>
      <c r="M1821">
        <v>0</v>
      </c>
      <c r="N1821">
        <v>16213.48</v>
      </c>
      <c r="O1821">
        <v>0</v>
      </c>
      <c r="P1821">
        <v>45197</v>
      </c>
      <c r="Q1821">
        <v>45188</v>
      </c>
      <c r="R1821">
        <v>46106</v>
      </c>
      <c r="S1821">
        <v>46106</v>
      </c>
      <c r="W1821" t="s">
        <v>155</v>
      </c>
      <c r="X1821" t="s">
        <v>191</v>
      </c>
      <c r="Z1821" t="s">
        <v>160</v>
      </c>
      <c r="AA1821">
        <v>2</v>
      </c>
      <c r="AB1821" t="s">
        <v>161</v>
      </c>
      <c r="AC1821" t="s">
        <v>155</v>
      </c>
      <c r="AD1821" t="s">
        <v>162</v>
      </c>
      <c r="AE1821" t="s">
        <v>1276</v>
      </c>
      <c r="AF1821" t="s">
        <v>1277</v>
      </c>
      <c r="AG1821" t="s">
        <v>1278</v>
      </c>
      <c r="AH1821" t="s">
        <v>191</v>
      </c>
    </row>
    <row r="1822" spans="1:34" x14ac:dyDescent="0.25">
      <c r="A1822">
        <v>22805</v>
      </c>
      <c r="B1822" t="s">
        <v>246</v>
      </c>
      <c r="C1822" t="s">
        <v>1</v>
      </c>
      <c r="D1822" t="s">
        <v>826</v>
      </c>
      <c r="E1822" t="s">
        <v>881</v>
      </c>
      <c r="F1822" t="s">
        <v>117</v>
      </c>
      <c r="G1822" t="s">
        <v>213</v>
      </c>
      <c r="H1822">
        <v>7000</v>
      </c>
      <c r="I1822">
        <v>7000</v>
      </c>
      <c r="J1822">
        <v>7443.48</v>
      </c>
      <c r="K1822">
        <v>0</v>
      </c>
      <c r="L1822">
        <v>0</v>
      </c>
      <c r="M1822">
        <v>0</v>
      </c>
      <c r="N1822">
        <v>7443.48</v>
      </c>
      <c r="P1822">
        <v>45323</v>
      </c>
      <c r="Q1822">
        <v>45314</v>
      </c>
      <c r="R1822">
        <v>46106</v>
      </c>
      <c r="S1822">
        <v>46106</v>
      </c>
      <c r="W1822" t="s">
        <v>155</v>
      </c>
      <c r="X1822" t="s">
        <v>191</v>
      </c>
      <c r="Z1822" t="s">
        <v>160</v>
      </c>
      <c r="AA1822">
        <v>2</v>
      </c>
      <c r="AB1822" t="s">
        <v>161</v>
      </c>
      <c r="AC1822" t="s">
        <v>155</v>
      </c>
      <c r="AD1822" t="s">
        <v>162</v>
      </c>
      <c r="AE1822" t="s">
        <v>1276</v>
      </c>
      <c r="AF1822" t="s">
        <v>1277</v>
      </c>
      <c r="AG1822" t="s">
        <v>1278</v>
      </c>
    </row>
    <row r="1823" spans="1:34" x14ac:dyDescent="0.25">
      <c r="A1823">
        <v>27516</v>
      </c>
      <c r="B1823" t="s">
        <v>246</v>
      </c>
      <c r="C1823" t="s">
        <v>1</v>
      </c>
      <c r="D1823" t="s">
        <v>789</v>
      </c>
      <c r="E1823" t="s">
        <v>1210</v>
      </c>
      <c r="F1823" t="s">
        <v>117</v>
      </c>
      <c r="G1823" t="s">
        <v>105</v>
      </c>
      <c r="H1823">
        <v>7840</v>
      </c>
      <c r="I1823">
        <v>7840</v>
      </c>
      <c r="J1823">
        <v>8084.54</v>
      </c>
      <c r="K1823">
        <v>0</v>
      </c>
      <c r="L1823">
        <v>0</v>
      </c>
      <c r="M1823">
        <v>0</v>
      </c>
      <c r="N1823">
        <v>8084.54</v>
      </c>
      <c r="P1823">
        <v>45541</v>
      </c>
      <c r="Q1823">
        <v>45533</v>
      </c>
      <c r="R1823">
        <v>46109</v>
      </c>
      <c r="S1823">
        <v>46109</v>
      </c>
      <c r="W1823" t="s">
        <v>155</v>
      </c>
      <c r="X1823" t="s">
        <v>191</v>
      </c>
      <c r="Z1823" t="s">
        <v>160</v>
      </c>
      <c r="AA1823">
        <v>2</v>
      </c>
      <c r="AB1823" t="s">
        <v>1037</v>
      </c>
      <c r="AC1823" t="s">
        <v>155</v>
      </c>
      <c r="AD1823" t="s">
        <v>162</v>
      </c>
      <c r="AE1823" t="s">
        <v>1276</v>
      </c>
      <c r="AF1823" t="s">
        <v>1277</v>
      </c>
      <c r="AG1823" t="s">
        <v>1278</v>
      </c>
    </row>
    <row r="1824" spans="1:34" x14ac:dyDescent="0.25">
      <c r="A1824">
        <v>26163</v>
      </c>
      <c r="B1824" t="s">
        <v>246</v>
      </c>
      <c r="C1824" t="s">
        <v>1</v>
      </c>
      <c r="D1824" t="s">
        <v>755</v>
      </c>
      <c r="E1824" t="s">
        <v>1211</v>
      </c>
      <c r="F1824" t="s">
        <v>117</v>
      </c>
      <c r="G1824" t="s">
        <v>107</v>
      </c>
      <c r="H1824">
        <v>9000</v>
      </c>
      <c r="I1824">
        <v>9000</v>
      </c>
      <c r="J1824">
        <v>9280.7199999999993</v>
      </c>
      <c r="K1824">
        <v>0</v>
      </c>
      <c r="L1824">
        <v>0</v>
      </c>
      <c r="M1824">
        <v>0</v>
      </c>
      <c r="N1824">
        <v>9280.7199999999993</v>
      </c>
      <c r="P1824">
        <v>45537</v>
      </c>
      <c r="Q1824">
        <v>45531</v>
      </c>
      <c r="R1824">
        <v>46111</v>
      </c>
      <c r="S1824">
        <v>46111</v>
      </c>
      <c r="W1824" t="s">
        <v>155</v>
      </c>
      <c r="X1824" t="s">
        <v>191</v>
      </c>
      <c r="Z1824" t="s">
        <v>160</v>
      </c>
      <c r="AA1824">
        <v>2</v>
      </c>
      <c r="AB1824" t="s">
        <v>1037</v>
      </c>
      <c r="AC1824" t="s">
        <v>155</v>
      </c>
      <c r="AD1824" t="s">
        <v>162</v>
      </c>
      <c r="AE1824" t="s">
        <v>1276</v>
      </c>
      <c r="AF1824" t="s">
        <v>1277</v>
      </c>
      <c r="AG1824" t="s">
        <v>1278</v>
      </c>
    </row>
    <row r="1825" spans="1:34" x14ac:dyDescent="0.25">
      <c r="A1825">
        <v>27739</v>
      </c>
      <c r="B1825" t="s">
        <v>246</v>
      </c>
      <c r="C1825" t="s">
        <v>1</v>
      </c>
      <c r="D1825" t="s">
        <v>814</v>
      </c>
      <c r="E1825" t="s">
        <v>1208</v>
      </c>
      <c r="F1825" t="s">
        <v>117</v>
      </c>
      <c r="G1825" t="s">
        <v>110</v>
      </c>
      <c r="H1825">
        <v>5000</v>
      </c>
      <c r="I1825">
        <v>5000</v>
      </c>
      <c r="J1825">
        <v>5155.96</v>
      </c>
      <c r="K1825">
        <v>0</v>
      </c>
      <c r="L1825">
        <v>0</v>
      </c>
      <c r="M1825">
        <v>0</v>
      </c>
      <c r="N1825">
        <v>5155.96</v>
      </c>
      <c r="P1825">
        <v>45541</v>
      </c>
      <c r="Q1825">
        <v>45535</v>
      </c>
      <c r="R1825">
        <v>46111</v>
      </c>
      <c r="S1825">
        <v>46111</v>
      </c>
      <c r="W1825" t="s">
        <v>155</v>
      </c>
      <c r="X1825" t="s">
        <v>191</v>
      </c>
      <c r="Z1825" t="s">
        <v>160</v>
      </c>
      <c r="AA1825">
        <v>2</v>
      </c>
      <c r="AB1825" t="s">
        <v>1037</v>
      </c>
      <c r="AC1825" t="s">
        <v>155</v>
      </c>
      <c r="AD1825" t="s">
        <v>162</v>
      </c>
      <c r="AE1825" t="s">
        <v>1276</v>
      </c>
      <c r="AF1825" t="s">
        <v>1277</v>
      </c>
      <c r="AG1825" t="s">
        <v>1278</v>
      </c>
    </row>
    <row r="1826" spans="1:34" x14ac:dyDescent="0.25">
      <c r="A1826">
        <v>25986</v>
      </c>
      <c r="B1826" t="s">
        <v>246</v>
      </c>
      <c r="C1826" t="s">
        <v>1</v>
      </c>
      <c r="D1826" t="s">
        <v>715</v>
      </c>
      <c r="E1826" t="s">
        <v>1206</v>
      </c>
      <c r="F1826" t="s">
        <v>117</v>
      </c>
      <c r="G1826" t="s">
        <v>107</v>
      </c>
      <c r="H1826">
        <v>7000</v>
      </c>
      <c r="I1826">
        <v>7000</v>
      </c>
      <c r="J1826">
        <v>7218.34</v>
      </c>
      <c r="K1826">
        <v>0</v>
      </c>
      <c r="L1826">
        <v>0</v>
      </c>
      <c r="M1826">
        <v>0</v>
      </c>
      <c r="N1826">
        <v>7218.34</v>
      </c>
      <c r="P1826">
        <v>45537</v>
      </c>
      <c r="Q1826">
        <v>45522</v>
      </c>
      <c r="R1826">
        <v>46111</v>
      </c>
      <c r="S1826">
        <v>46111</v>
      </c>
      <c r="W1826" t="s">
        <v>155</v>
      </c>
      <c r="X1826" t="s">
        <v>191</v>
      </c>
      <c r="Z1826" t="s">
        <v>160</v>
      </c>
      <c r="AA1826">
        <v>2</v>
      </c>
      <c r="AB1826" t="s">
        <v>1037</v>
      </c>
      <c r="AC1826" t="s">
        <v>155</v>
      </c>
      <c r="AD1826" t="s">
        <v>162</v>
      </c>
      <c r="AE1826" t="s">
        <v>1276</v>
      </c>
      <c r="AF1826" t="s">
        <v>1277</v>
      </c>
      <c r="AG1826" t="s">
        <v>1278</v>
      </c>
    </row>
    <row r="1827" spans="1:34" x14ac:dyDescent="0.25">
      <c r="A1827">
        <v>25800</v>
      </c>
      <c r="B1827" t="s">
        <v>246</v>
      </c>
      <c r="C1827" t="s">
        <v>1</v>
      </c>
      <c r="D1827" t="s">
        <v>753</v>
      </c>
      <c r="E1827" t="s">
        <v>1201</v>
      </c>
      <c r="F1827" t="s">
        <v>117</v>
      </c>
      <c r="G1827" t="s">
        <v>108</v>
      </c>
      <c r="H1827">
        <v>3000</v>
      </c>
      <c r="I1827">
        <v>3000</v>
      </c>
      <c r="J1827">
        <v>3115.69</v>
      </c>
      <c r="K1827">
        <v>0</v>
      </c>
      <c r="L1827">
        <v>0</v>
      </c>
      <c r="M1827">
        <v>0</v>
      </c>
      <c r="N1827">
        <v>3115.69</v>
      </c>
      <c r="P1827">
        <v>45510</v>
      </c>
      <c r="Q1827">
        <v>45504</v>
      </c>
      <c r="R1827">
        <v>46111</v>
      </c>
      <c r="S1827">
        <v>46111</v>
      </c>
      <c r="W1827" t="s">
        <v>155</v>
      </c>
      <c r="X1827" t="s">
        <v>191</v>
      </c>
      <c r="Z1827" t="s">
        <v>160</v>
      </c>
      <c r="AA1827">
        <v>2</v>
      </c>
      <c r="AB1827" t="s">
        <v>1037</v>
      </c>
      <c r="AC1827" t="s">
        <v>155</v>
      </c>
      <c r="AD1827" t="s">
        <v>162</v>
      </c>
      <c r="AE1827" t="s">
        <v>1276</v>
      </c>
      <c r="AF1827" t="s">
        <v>1277</v>
      </c>
      <c r="AG1827" t="s">
        <v>1278</v>
      </c>
    </row>
    <row r="1828" spans="1:34" x14ac:dyDescent="0.25">
      <c r="A1828">
        <v>24657</v>
      </c>
      <c r="B1828" t="s">
        <v>246</v>
      </c>
      <c r="C1828" t="s">
        <v>1</v>
      </c>
      <c r="D1828" t="s">
        <v>830</v>
      </c>
      <c r="E1828" t="s">
        <v>1029</v>
      </c>
      <c r="F1828" t="s">
        <v>117</v>
      </c>
      <c r="G1828" t="s">
        <v>213</v>
      </c>
      <c r="H1828">
        <v>1000</v>
      </c>
      <c r="I1828">
        <v>1000</v>
      </c>
      <c r="J1828">
        <v>1055.8599999999999</v>
      </c>
      <c r="K1828">
        <v>0</v>
      </c>
      <c r="L1828">
        <v>0</v>
      </c>
      <c r="M1828">
        <v>0</v>
      </c>
      <c r="N1828">
        <v>1055.8599999999999</v>
      </c>
      <c r="P1828">
        <v>45412</v>
      </c>
      <c r="Q1828">
        <v>45404</v>
      </c>
      <c r="R1828">
        <v>46111</v>
      </c>
      <c r="S1828">
        <v>46111</v>
      </c>
      <c r="W1828" t="s">
        <v>155</v>
      </c>
      <c r="X1828" t="s">
        <v>191</v>
      </c>
      <c r="Z1828" t="s">
        <v>160</v>
      </c>
      <c r="AA1828">
        <v>2</v>
      </c>
      <c r="AB1828" t="s">
        <v>1037</v>
      </c>
      <c r="AC1828" t="s">
        <v>155</v>
      </c>
      <c r="AD1828" t="s">
        <v>162</v>
      </c>
      <c r="AE1828" t="s">
        <v>1276</v>
      </c>
      <c r="AF1828" t="s">
        <v>1277</v>
      </c>
      <c r="AG1828" t="s">
        <v>1278</v>
      </c>
    </row>
    <row r="1829" spans="1:34" x14ac:dyDescent="0.25">
      <c r="A1829">
        <v>24745</v>
      </c>
      <c r="B1829" t="s">
        <v>246</v>
      </c>
      <c r="C1829" t="s">
        <v>1</v>
      </c>
      <c r="D1829" t="s">
        <v>795</v>
      </c>
      <c r="E1829" t="s">
        <v>1034</v>
      </c>
      <c r="F1829" t="s">
        <v>117</v>
      </c>
      <c r="G1829" t="s">
        <v>213</v>
      </c>
      <c r="H1829">
        <v>6000</v>
      </c>
      <c r="I1829">
        <v>6000</v>
      </c>
      <c r="J1829">
        <v>6335.17</v>
      </c>
      <c r="K1829">
        <v>0</v>
      </c>
      <c r="L1829">
        <v>0</v>
      </c>
      <c r="M1829">
        <v>0</v>
      </c>
      <c r="N1829">
        <v>6335.17</v>
      </c>
      <c r="P1829">
        <v>45412</v>
      </c>
      <c r="Q1829">
        <v>45407</v>
      </c>
      <c r="R1829">
        <v>46111</v>
      </c>
      <c r="S1829">
        <v>46111</v>
      </c>
      <c r="W1829" t="s">
        <v>155</v>
      </c>
      <c r="X1829" t="s">
        <v>191</v>
      </c>
      <c r="Z1829" t="s">
        <v>160</v>
      </c>
      <c r="AA1829">
        <v>2</v>
      </c>
      <c r="AB1829" t="s">
        <v>1037</v>
      </c>
      <c r="AC1829" t="s">
        <v>155</v>
      </c>
      <c r="AD1829" t="s">
        <v>162</v>
      </c>
      <c r="AE1829" t="s">
        <v>1276</v>
      </c>
      <c r="AF1829" t="s">
        <v>1277</v>
      </c>
      <c r="AG1829" t="s">
        <v>1278</v>
      </c>
    </row>
    <row r="1830" spans="1:34" x14ac:dyDescent="0.25">
      <c r="A1830">
        <v>24884</v>
      </c>
      <c r="B1830" t="s">
        <v>246</v>
      </c>
      <c r="C1830" t="s">
        <v>1</v>
      </c>
      <c r="D1830" t="s">
        <v>802</v>
      </c>
      <c r="E1830" t="s">
        <v>1032</v>
      </c>
      <c r="F1830" t="s">
        <v>117</v>
      </c>
      <c r="G1830" t="s">
        <v>111</v>
      </c>
      <c r="H1830">
        <v>6000</v>
      </c>
      <c r="I1830">
        <v>6000</v>
      </c>
      <c r="J1830">
        <v>6335.17</v>
      </c>
      <c r="K1830">
        <v>0</v>
      </c>
      <c r="L1830">
        <v>0</v>
      </c>
      <c r="M1830">
        <v>0</v>
      </c>
      <c r="N1830">
        <v>6335.17</v>
      </c>
      <c r="P1830">
        <v>45421</v>
      </c>
      <c r="Q1830">
        <v>45410</v>
      </c>
      <c r="R1830">
        <v>46111</v>
      </c>
      <c r="S1830">
        <v>46111</v>
      </c>
      <c r="W1830" t="s">
        <v>155</v>
      </c>
      <c r="X1830" t="s">
        <v>191</v>
      </c>
      <c r="Z1830" t="s">
        <v>160</v>
      </c>
      <c r="AA1830">
        <v>2</v>
      </c>
      <c r="AB1830" t="s">
        <v>1037</v>
      </c>
      <c r="AC1830" t="s">
        <v>155</v>
      </c>
      <c r="AD1830" t="s">
        <v>162</v>
      </c>
      <c r="AE1830" t="s">
        <v>1276</v>
      </c>
      <c r="AF1830" t="s">
        <v>1277</v>
      </c>
      <c r="AG1830" t="s">
        <v>1278</v>
      </c>
    </row>
    <row r="1831" spans="1:34" x14ac:dyDescent="0.25">
      <c r="A1831">
        <v>24683</v>
      </c>
      <c r="B1831" t="s">
        <v>246</v>
      </c>
      <c r="C1831" t="s">
        <v>1</v>
      </c>
      <c r="D1831" t="s">
        <v>804</v>
      </c>
      <c r="E1831" t="s">
        <v>1030</v>
      </c>
      <c r="F1831" t="s">
        <v>117</v>
      </c>
      <c r="G1831" t="s">
        <v>213</v>
      </c>
      <c r="H1831">
        <v>1000</v>
      </c>
      <c r="I1831">
        <v>1000</v>
      </c>
      <c r="J1831">
        <v>1055.8599999999999</v>
      </c>
      <c r="K1831">
        <v>0</v>
      </c>
      <c r="L1831">
        <v>0</v>
      </c>
      <c r="M1831">
        <v>0</v>
      </c>
      <c r="N1831">
        <v>1055.8599999999999</v>
      </c>
      <c r="P1831">
        <v>45408</v>
      </c>
      <c r="Q1831">
        <v>45404</v>
      </c>
      <c r="R1831">
        <v>46111</v>
      </c>
      <c r="S1831">
        <v>46111</v>
      </c>
      <c r="W1831" t="s">
        <v>155</v>
      </c>
      <c r="X1831" t="s">
        <v>191</v>
      </c>
      <c r="Z1831" t="s">
        <v>160</v>
      </c>
      <c r="AA1831">
        <v>2</v>
      </c>
      <c r="AB1831" t="s">
        <v>1037</v>
      </c>
      <c r="AC1831" t="s">
        <v>155</v>
      </c>
      <c r="AD1831" t="s">
        <v>162</v>
      </c>
      <c r="AE1831" t="s">
        <v>1276</v>
      </c>
      <c r="AF1831" t="s">
        <v>1277</v>
      </c>
      <c r="AG1831" t="s">
        <v>1278</v>
      </c>
    </row>
    <row r="1832" spans="1:34" x14ac:dyDescent="0.25">
      <c r="A1832">
        <v>29684</v>
      </c>
      <c r="B1832" t="s">
        <v>246</v>
      </c>
      <c r="C1832" t="s">
        <v>1</v>
      </c>
      <c r="D1832" t="s">
        <v>832</v>
      </c>
      <c r="E1832" t="s">
        <v>1116</v>
      </c>
      <c r="F1832" t="s">
        <v>117</v>
      </c>
      <c r="G1832" t="s">
        <v>212</v>
      </c>
      <c r="H1832">
        <v>1000</v>
      </c>
      <c r="I1832">
        <v>1000</v>
      </c>
      <c r="J1832">
        <v>1052.92</v>
      </c>
      <c r="K1832">
        <v>0</v>
      </c>
      <c r="L1832">
        <v>0</v>
      </c>
      <c r="M1832">
        <v>0</v>
      </c>
      <c r="N1832">
        <v>1052.92</v>
      </c>
      <c r="P1832">
        <v>45595</v>
      </c>
      <c r="Q1832">
        <v>45436</v>
      </c>
      <c r="R1832">
        <v>46111</v>
      </c>
      <c r="S1832">
        <v>46111</v>
      </c>
      <c r="W1832" t="s">
        <v>155</v>
      </c>
      <c r="X1832" t="s">
        <v>191</v>
      </c>
      <c r="Z1832" t="s">
        <v>160</v>
      </c>
      <c r="AA1832">
        <v>2</v>
      </c>
      <c r="AB1832" t="s">
        <v>1037</v>
      </c>
      <c r="AC1832" t="s">
        <v>155</v>
      </c>
      <c r="AD1832" t="s">
        <v>162</v>
      </c>
      <c r="AE1832" t="s">
        <v>1276</v>
      </c>
      <c r="AF1832" t="s">
        <v>1277</v>
      </c>
      <c r="AG1832" t="s">
        <v>1278</v>
      </c>
    </row>
    <row r="1833" spans="1:34" x14ac:dyDescent="0.25">
      <c r="A1833">
        <v>25163</v>
      </c>
      <c r="B1833" t="s">
        <v>246</v>
      </c>
      <c r="C1833" t="s">
        <v>1</v>
      </c>
      <c r="D1833" t="s">
        <v>783</v>
      </c>
      <c r="E1833" t="s">
        <v>1112</v>
      </c>
      <c r="F1833" t="s">
        <v>117</v>
      </c>
      <c r="G1833" t="s">
        <v>110</v>
      </c>
      <c r="H1833">
        <v>5000</v>
      </c>
      <c r="I1833">
        <v>5000</v>
      </c>
      <c r="J1833">
        <v>5264.6</v>
      </c>
      <c r="K1833">
        <v>0</v>
      </c>
      <c r="L1833">
        <v>0</v>
      </c>
      <c r="M1833">
        <v>0</v>
      </c>
      <c r="N1833">
        <v>5264.6</v>
      </c>
      <c r="P1833">
        <v>45453</v>
      </c>
      <c r="Q1833">
        <v>45442</v>
      </c>
      <c r="R1833">
        <v>46111</v>
      </c>
      <c r="S1833">
        <v>46111</v>
      </c>
      <c r="W1833" t="s">
        <v>155</v>
      </c>
      <c r="X1833" t="s">
        <v>191</v>
      </c>
      <c r="Z1833" t="s">
        <v>160</v>
      </c>
      <c r="AA1833">
        <v>2</v>
      </c>
      <c r="AB1833" t="s">
        <v>1037</v>
      </c>
      <c r="AC1833" t="s">
        <v>155</v>
      </c>
      <c r="AD1833" t="s">
        <v>162</v>
      </c>
      <c r="AE1833" t="s">
        <v>1276</v>
      </c>
      <c r="AF1833" t="s">
        <v>1277</v>
      </c>
      <c r="AG1833" t="s">
        <v>1278</v>
      </c>
    </row>
    <row r="1834" spans="1:34" x14ac:dyDescent="0.25">
      <c r="A1834">
        <v>25144</v>
      </c>
      <c r="B1834" t="s">
        <v>246</v>
      </c>
      <c r="C1834" t="s">
        <v>1</v>
      </c>
      <c r="D1834" t="s">
        <v>783</v>
      </c>
      <c r="E1834" t="s">
        <v>1112</v>
      </c>
      <c r="F1834" t="s">
        <v>117</v>
      </c>
      <c r="G1834" t="s">
        <v>211</v>
      </c>
      <c r="H1834">
        <v>40000</v>
      </c>
      <c r="I1834">
        <v>40000</v>
      </c>
      <c r="J1834">
        <v>42116.82</v>
      </c>
      <c r="K1834">
        <v>0</v>
      </c>
      <c r="L1834">
        <v>0</v>
      </c>
      <c r="M1834">
        <v>0</v>
      </c>
      <c r="N1834">
        <v>42116.82</v>
      </c>
      <c r="O1834">
        <v>0</v>
      </c>
      <c r="P1834">
        <v>45453</v>
      </c>
      <c r="Q1834">
        <v>45442</v>
      </c>
      <c r="R1834">
        <v>46111</v>
      </c>
      <c r="S1834">
        <v>46111</v>
      </c>
      <c r="W1834" t="s">
        <v>155</v>
      </c>
      <c r="X1834" t="s">
        <v>191</v>
      </c>
      <c r="Z1834" t="s">
        <v>160</v>
      </c>
      <c r="AA1834">
        <v>2</v>
      </c>
      <c r="AB1834" t="s">
        <v>1037</v>
      </c>
      <c r="AC1834" t="s">
        <v>155</v>
      </c>
      <c r="AD1834" t="s">
        <v>162</v>
      </c>
      <c r="AE1834" t="s">
        <v>1276</v>
      </c>
      <c r="AF1834" t="s">
        <v>1277</v>
      </c>
      <c r="AG1834" t="s">
        <v>1278</v>
      </c>
      <c r="AH1834" t="s">
        <v>191</v>
      </c>
    </row>
    <row r="1835" spans="1:34" x14ac:dyDescent="0.25">
      <c r="A1835">
        <v>30318</v>
      </c>
      <c r="B1835" t="s">
        <v>246</v>
      </c>
      <c r="C1835" t="s">
        <v>1</v>
      </c>
      <c r="D1835" t="s">
        <v>782</v>
      </c>
      <c r="E1835" t="s">
        <v>1330</v>
      </c>
      <c r="F1835" t="s">
        <v>117</v>
      </c>
      <c r="G1835" t="s">
        <v>107</v>
      </c>
      <c r="H1835">
        <v>2000</v>
      </c>
      <c r="I1835">
        <v>2000</v>
      </c>
      <c r="J1835">
        <v>2021.6</v>
      </c>
      <c r="K1835">
        <v>0</v>
      </c>
      <c r="L1835">
        <v>0</v>
      </c>
      <c r="M1835">
        <v>0</v>
      </c>
      <c r="N1835">
        <v>2021.6</v>
      </c>
      <c r="P1835">
        <v>45628</v>
      </c>
      <c r="Q1835">
        <v>45621</v>
      </c>
      <c r="R1835">
        <v>46111</v>
      </c>
      <c r="S1835">
        <v>46111</v>
      </c>
      <c r="W1835" t="s">
        <v>155</v>
      </c>
      <c r="X1835" t="s">
        <v>191</v>
      </c>
      <c r="Z1835" t="s">
        <v>160</v>
      </c>
      <c r="AA1835">
        <v>2</v>
      </c>
      <c r="AB1835" t="s">
        <v>1037</v>
      </c>
      <c r="AC1835" t="s">
        <v>155</v>
      </c>
      <c r="AD1835" t="s">
        <v>162</v>
      </c>
      <c r="AE1835" t="s">
        <v>1276</v>
      </c>
      <c r="AF1835" t="s">
        <v>1277</v>
      </c>
      <c r="AG1835" t="s">
        <v>1278</v>
      </c>
    </row>
    <row r="1836" spans="1:34" x14ac:dyDescent="0.25">
      <c r="A1836">
        <v>19386</v>
      </c>
      <c r="B1836" t="s">
        <v>246</v>
      </c>
      <c r="C1836" t="s">
        <v>252</v>
      </c>
      <c r="D1836" t="s">
        <v>279</v>
      </c>
      <c r="E1836" t="s">
        <v>614</v>
      </c>
      <c r="F1836" t="s">
        <v>117</v>
      </c>
      <c r="G1836" t="s">
        <v>667</v>
      </c>
      <c r="H1836">
        <v>38000</v>
      </c>
      <c r="I1836">
        <v>38000</v>
      </c>
      <c r="J1836">
        <v>40721.24</v>
      </c>
      <c r="K1836">
        <v>0</v>
      </c>
      <c r="L1836">
        <v>0</v>
      </c>
      <c r="M1836">
        <v>0</v>
      </c>
      <c r="N1836">
        <v>40721.24</v>
      </c>
      <c r="O1836">
        <v>0</v>
      </c>
      <c r="P1836">
        <v>45205</v>
      </c>
      <c r="Q1836">
        <v>45197</v>
      </c>
      <c r="R1836">
        <v>46111</v>
      </c>
      <c r="S1836">
        <v>46111</v>
      </c>
      <c r="W1836" t="s">
        <v>155</v>
      </c>
      <c r="X1836" t="s">
        <v>191</v>
      </c>
      <c r="Z1836" t="s">
        <v>160</v>
      </c>
      <c r="AA1836">
        <v>2</v>
      </c>
      <c r="AB1836" t="s">
        <v>161</v>
      </c>
      <c r="AC1836" t="s">
        <v>155</v>
      </c>
      <c r="AD1836" t="s">
        <v>162</v>
      </c>
      <c r="AE1836" t="s">
        <v>1276</v>
      </c>
      <c r="AF1836" t="s">
        <v>1277</v>
      </c>
      <c r="AG1836" t="s">
        <v>1278</v>
      </c>
      <c r="AH1836" t="s">
        <v>191</v>
      </c>
    </row>
    <row r="1837" spans="1:34" x14ac:dyDescent="0.25">
      <c r="A1837">
        <v>19608</v>
      </c>
      <c r="B1837" t="s">
        <v>246</v>
      </c>
      <c r="C1837" t="s">
        <v>1</v>
      </c>
      <c r="D1837" t="s">
        <v>197</v>
      </c>
      <c r="E1837" t="s">
        <v>669</v>
      </c>
      <c r="F1837" t="s">
        <v>117</v>
      </c>
      <c r="G1837" t="s">
        <v>218</v>
      </c>
      <c r="H1837">
        <v>25000</v>
      </c>
      <c r="I1837">
        <v>25000</v>
      </c>
      <c r="J1837">
        <v>26745.919999999998</v>
      </c>
      <c r="K1837">
        <v>0</v>
      </c>
      <c r="L1837">
        <v>0</v>
      </c>
      <c r="M1837">
        <v>0</v>
      </c>
      <c r="N1837">
        <v>26745.919999999998</v>
      </c>
      <c r="O1837">
        <v>0</v>
      </c>
      <c r="P1837">
        <v>45229</v>
      </c>
      <c r="Q1837">
        <v>45221</v>
      </c>
      <c r="R1837">
        <v>46111</v>
      </c>
      <c r="S1837">
        <v>46111</v>
      </c>
      <c r="W1837" t="s">
        <v>155</v>
      </c>
      <c r="X1837" t="s">
        <v>191</v>
      </c>
      <c r="Z1837" t="s">
        <v>160</v>
      </c>
      <c r="AA1837">
        <v>2</v>
      </c>
      <c r="AB1837" t="s">
        <v>161</v>
      </c>
      <c r="AC1837" t="s">
        <v>155</v>
      </c>
      <c r="AD1837" t="s">
        <v>162</v>
      </c>
      <c r="AE1837" t="s">
        <v>1276</v>
      </c>
      <c r="AF1837" t="s">
        <v>1277</v>
      </c>
      <c r="AG1837" t="s">
        <v>1278</v>
      </c>
      <c r="AH1837" t="s">
        <v>191</v>
      </c>
    </row>
    <row r="1838" spans="1:34" x14ac:dyDescent="0.25">
      <c r="A1838">
        <v>23815</v>
      </c>
      <c r="B1838" t="s">
        <v>246</v>
      </c>
      <c r="C1838" t="s">
        <v>1</v>
      </c>
      <c r="D1838" t="s">
        <v>824</v>
      </c>
      <c r="E1838" t="s">
        <v>955</v>
      </c>
      <c r="F1838" t="s">
        <v>117</v>
      </c>
      <c r="G1838" t="s">
        <v>92</v>
      </c>
      <c r="H1838">
        <v>80000</v>
      </c>
      <c r="I1838">
        <v>80000</v>
      </c>
      <c r="J1838">
        <v>84580.07</v>
      </c>
      <c r="K1838">
        <v>0</v>
      </c>
      <c r="L1838">
        <v>0</v>
      </c>
      <c r="M1838">
        <v>0</v>
      </c>
      <c r="N1838">
        <v>84580.07</v>
      </c>
      <c r="P1838">
        <v>45377</v>
      </c>
      <c r="Q1838">
        <v>45371</v>
      </c>
      <c r="R1838">
        <v>46111</v>
      </c>
      <c r="S1838">
        <v>46111</v>
      </c>
      <c r="W1838" t="s">
        <v>155</v>
      </c>
      <c r="X1838" t="s">
        <v>191</v>
      </c>
      <c r="Z1838" t="s">
        <v>160</v>
      </c>
      <c r="AA1838">
        <v>2</v>
      </c>
      <c r="AB1838" t="s">
        <v>161</v>
      </c>
      <c r="AC1838" t="s">
        <v>155</v>
      </c>
      <c r="AD1838" t="s">
        <v>162</v>
      </c>
      <c r="AE1838" t="s">
        <v>1276</v>
      </c>
      <c r="AF1838" t="s">
        <v>1277</v>
      </c>
      <c r="AG1838" t="s">
        <v>1278</v>
      </c>
    </row>
    <row r="1839" spans="1:34" x14ac:dyDescent="0.25">
      <c r="A1839">
        <v>23256</v>
      </c>
      <c r="B1839" t="s">
        <v>246</v>
      </c>
      <c r="C1839" t="s">
        <v>252</v>
      </c>
      <c r="D1839" t="s">
        <v>742</v>
      </c>
      <c r="E1839" t="s">
        <v>926</v>
      </c>
      <c r="F1839" t="s">
        <v>117</v>
      </c>
      <c r="G1839" t="s">
        <v>212</v>
      </c>
      <c r="H1839">
        <v>2300</v>
      </c>
      <c r="I1839">
        <v>2300</v>
      </c>
      <c r="J1839">
        <v>2438.2399999999998</v>
      </c>
      <c r="K1839">
        <v>0</v>
      </c>
      <c r="L1839">
        <v>0</v>
      </c>
      <c r="M1839">
        <v>0</v>
      </c>
      <c r="N1839">
        <v>2438.2399999999998</v>
      </c>
      <c r="P1839">
        <v>45345</v>
      </c>
      <c r="Q1839">
        <v>45331</v>
      </c>
      <c r="R1839">
        <v>46111</v>
      </c>
      <c r="S1839">
        <v>46111</v>
      </c>
      <c r="W1839" t="s">
        <v>155</v>
      </c>
      <c r="X1839" t="s">
        <v>191</v>
      </c>
      <c r="Z1839" t="s">
        <v>160</v>
      </c>
      <c r="AA1839">
        <v>2</v>
      </c>
      <c r="AB1839" t="s">
        <v>161</v>
      </c>
      <c r="AC1839" t="s">
        <v>155</v>
      </c>
      <c r="AD1839" t="s">
        <v>162</v>
      </c>
      <c r="AE1839" t="s">
        <v>1276</v>
      </c>
      <c r="AF1839" t="s">
        <v>1277</v>
      </c>
      <c r="AG1839" t="s">
        <v>1278</v>
      </c>
    </row>
    <row r="1840" spans="1:34" x14ac:dyDescent="0.25">
      <c r="A1840">
        <v>24071</v>
      </c>
      <c r="B1840" t="s">
        <v>246</v>
      </c>
      <c r="C1840" t="s">
        <v>1</v>
      </c>
      <c r="D1840" t="s">
        <v>818</v>
      </c>
      <c r="E1840" t="s">
        <v>958</v>
      </c>
      <c r="F1840" t="s">
        <v>117</v>
      </c>
      <c r="G1840" t="s">
        <v>211</v>
      </c>
      <c r="H1840">
        <v>15000</v>
      </c>
      <c r="I1840">
        <v>15000</v>
      </c>
      <c r="J1840">
        <v>15858.76</v>
      </c>
      <c r="K1840">
        <v>0</v>
      </c>
      <c r="L1840">
        <v>0</v>
      </c>
      <c r="M1840">
        <v>0</v>
      </c>
      <c r="N1840">
        <v>15858.76</v>
      </c>
      <c r="O1840">
        <v>0</v>
      </c>
      <c r="P1840">
        <v>45385</v>
      </c>
      <c r="Q1840">
        <v>45373</v>
      </c>
      <c r="R1840">
        <v>46111</v>
      </c>
      <c r="S1840">
        <v>46111</v>
      </c>
      <c r="W1840" t="s">
        <v>155</v>
      </c>
      <c r="X1840" t="s">
        <v>191</v>
      </c>
      <c r="Z1840" t="s">
        <v>160</v>
      </c>
      <c r="AA1840">
        <v>2</v>
      </c>
      <c r="AB1840" t="s">
        <v>161</v>
      </c>
      <c r="AC1840" t="s">
        <v>155</v>
      </c>
      <c r="AD1840" t="s">
        <v>162</v>
      </c>
      <c r="AE1840" t="s">
        <v>1276</v>
      </c>
      <c r="AF1840" t="s">
        <v>1277</v>
      </c>
      <c r="AG1840" t="s">
        <v>1278</v>
      </c>
      <c r="AH1840" t="s">
        <v>191</v>
      </c>
    </row>
    <row r="1841" spans="1:34" x14ac:dyDescent="0.25">
      <c r="A1841">
        <v>25512</v>
      </c>
      <c r="B1841" t="s">
        <v>246</v>
      </c>
      <c r="C1841" t="s">
        <v>1</v>
      </c>
      <c r="D1841" t="s">
        <v>286</v>
      </c>
      <c r="E1841" t="s">
        <v>616</v>
      </c>
      <c r="F1841" t="s">
        <v>117</v>
      </c>
      <c r="G1841" t="s">
        <v>214</v>
      </c>
      <c r="H1841">
        <v>5200</v>
      </c>
      <c r="I1841">
        <v>5200</v>
      </c>
      <c r="J1841">
        <v>5572.38</v>
      </c>
      <c r="K1841">
        <v>0</v>
      </c>
      <c r="L1841">
        <v>0</v>
      </c>
      <c r="M1841">
        <v>0</v>
      </c>
      <c r="N1841">
        <v>5572.38</v>
      </c>
      <c r="P1841">
        <v>45484</v>
      </c>
      <c r="Q1841">
        <v>45186</v>
      </c>
      <c r="R1841">
        <v>46111</v>
      </c>
      <c r="S1841">
        <v>46111</v>
      </c>
      <c r="W1841" t="s">
        <v>155</v>
      </c>
      <c r="X1841" t="s">
        <v>191</v>
      </c>
      <c r="Z1841" t="s">
        <v>160</v>
      </c>
      <c r="AA1841">
        <v>2</v>
      </c>
      <c r="AB1841" t="s">
        <v>161</v>
      </c>
      <c r="AC1841" t="s">
        <v>155</v>
      </c>
      <c r="AD1841" t="s">
        <v>162</v>
      </c>
      <c r="AE1841" t="s">
        <v>1276</v>
      </c>
      <c r="AF1841" t="s">
        <v>1277</v>
      </c>
      <c r="AG1841" t="s">
        <v>1278</v>
      </c>
    </row>
    <row r="1842" spans="1:34" x14ac:dyDescent="0.25">
      <c r="A1842">
        <v>25505</v>
      </c>
      <c r="B1842" t="s">
        <v>246</v>
      </c>
      <c r="C1842" t="s">
        <v>1</v>
      </c>
      <c r="D1842" t="s">
        <v>286</v>
      </c>
      <c r="E1842" t="s">
        <v>616</v>
      </c>
      <c r="F1842" t="s">
        <v>117</v>
      </c>
      <c r="G1842" t="s">
        <v>218</v>
      </c>
      <c r="H1842">
        <v>15000</v>
      </c>
      <c r="I1842">
        <v>15000</v>
      </c>
      <c r="J1842">
        <v>16074.18</v>
      </c>
      <c r="K1842">
        <v>0</v>
      </c>
      <c r="L1842">
        <v>0</v>
      </c>
      <c r="M1842">
        <v>0</v>
      </c>
      <c r="N1842">
        <v>16074.18</v>
      </c>
      <c r="O1842">
        <v>0</v>
      </c>
      <c r="P1842">
        <v>45484</v>
      </c>
      <c r="Q1842">
        <v>45186</v>
      </c>
      <c r="R1842">
        <v>46111</v>
      </c>
      <c r="S1842">
        <v>46111</v>
      </c>
      <c r="W1842" t="s">
        <v>155</v>
      </c>
      <c r="X1842" t="s">
        <v>191</v>
      </c>
      <c r="Z1842" t="s">
        <v>160</v>
      </c>
      <c r="AA1842">
        <v>2</v>
      </c>
      <c r="AB1842" t="s">
        <v>161</v>
      </c>
      <c r="AC1842" t="s">
        <v>155</v>
      </c>
      <c r="AD1842" t="s">
        <v>162</v>
      </c>
      <c r="AE1842" t="s">
        <v>1276</v>
      </c>
      <c r="AF1842" t="s">
        <v>1277</v>
      </c>
      <c r="AG1842" t="s">
        <v>1278</v>
      </c>
      <c r="AH1842" t="s">
        <v>191</v>
      </c>
    </row>
    <row r="1843" spans="1:34" x14ac:dyDescent="0.25">
      <c r="A1843">
        <v>17191</v>
      </c>
      <c r="B1843" t="s">
        <v>246</v>
      </c>
      <c r="C1843" t="s">
        <v>1</v>
      </c>
      <c r="D1843" t="s">
        <v>204</v>
      </c>
      <c r="E1843" t="s">
        <v>411</v>
      </c>
      <c r="F1843" t="s">
        <v>117</v>
      </c>
      <c r="G1843" t="s">
        <v>220</v>
      </c>
      <c r="H1843">
        <v>4000</v>
      </c>
      <c r="I1843">
        <v>4000</v>
      </c>
      <c r="J1843">
        <v>4321.3999999999996</v>
      </c>
      <c r="K1843">
        <v>0</v>
      </c>
      <c r="L1843">
        <v>0</v>
      </c>
      <c r="M1843">
        <v>0</v>
      </c>
      <c r="N1843">
        <v>4321.3999999999996</v>
      </c>
      <c r="P1843">
        <v>45140</v>
      </c>
      <c r="Q1843">
        <v>45129</v>
      </c>
      <c r="R1843">
        <v>46111</v>
      </c>
      <c r="S1843">
        <v>46111</v>
      </c>
      <c r="W1843" t="s">
        <v>155</v>
      </c>
      <c r="X1843" t="s">
        <v>191</v>
      </c>
      <c r="Z1843" t="s">
        <v>160</v>
      </c>
      <c r="AA1843">
        <v>2</v>
      </c>
      <c r="AB1843" t="s">
        <v>161</v>
      </c>
      <c r="AC1843" t="s">
        <v>155</v>
      </c>
      <c r="AD1843" t="s">
        <v>162</v>
      </c>
      <c r="AE1843" t="s">
        <v>1276</v>
      </c>
      <c r="AF1843" t="s">
        <v>1277</v>
      </c>
      <c r="AG1843" t="s">
        <v>1278</v>
      </c>
    </row>
    <row r="1844" spans="1:34" x14ac:dyDescent="0.25">
      <c r="A1844">
        <v>16763</v>
      </c>
      <c r="B1844" t="s">
        <v>246</v>
      </c>
      <c r="C1844" t="s">
        <v>1</v>
      </c>
      <c r="D1844" t="s">
        <v>284</v>
      </c>
      <c r="E1844" t="s">
        <v>367</v>
      </c>
      <c r="F1844" t="s">
        <v>117</v>
      </c>
      <c r="G1844" t="s">
        <v>223</v>
      </c>
      <c r="H1844">
        <v>1000</v>
      </c>
      <c r="I1844">
        <v>1000</v>
      </c>
      <c r="J1844">
        <v>1086.74</v>
      </c>
      <c r="K1844">
        <v>0</v>
      </c>
      <c r="L1844">
        <v>0</v>
      </c>
      <c r="M1844">
        <v>0</v>
      </c>
      <c r="N1844">
        <v>1086.74</v>
      </c>
      <c r="P1844">
        <v>45110</v>
      </c>
      <c r="Q1844">
        <v>45094</v>
      </c>
      <c r="R1844">
        <v>46111</v>
      </c>
      <c r="S1844">
        <v>46111</v>
      </c>
      <c r="W1844" t="s">
        <v>155</v>
      </c>
      <c r="X1844" t="s">
        <v>191</v>
      </c>
      <c r="Z1844" t="s">
        <v>160</v>
      </c>
      <c r="AA1844">
        <v>2</v>
      </c>
      <c r="AB1844" t="s">
        <v>161</v>
      </c>
      <c r="AC1844" t="s">
        <v>155</v>
      </c>
      <c r="AD1844" t="s">
        <v>162</v>
      </c>
      <c r="AE1844" t="s">
        <v>1276</v>
      </c>
      <c r="AF1844" t="s">
        <v>1277</v>
      </c>
      <c r="AG1844" t="s">
        <v>1278</v>
      </c>
    </row>
    <row r="1845" spans="1:34" x14ac:dyDescent="0.25">
      <c r="A1845">
        <v>16048</v>
      </c>
      <c r="B1845" t="s">
        <v>246</v>
      </c>
      <c r="C1845" t="s">
        <v>1</v>
      </c>
      <c r="D1845" t="s">
        <v>202</v>
      </c>
      <c r="E1845" t="s">
        <v>294</v>
      </c>
      <c r="F1845" t="s">
        <v>117</v>
      </c>
      <c r="G1845" t="s">
        <v>363</v>
      </c>
      <c r="H1845">
        <v>1500</v>
      </c>
      <c r="I1845">
        <v>1500</v>
      </c>
      <c r="J1845">
        <v>1632.45</v>
      </c>
      <c r="K1845">
        <v>0</v>
      </c>
      <c r="L1845">
        <v>0</v>
      </c>
      <c r="M1845">
        <v>0</v>
      </c>
      <c r="N1845">
        <v>1632.45</v>
      </c>
      <c r="P1845">
        <v>45057</v>
      </c>
      <c r="Q1845">
        <v>45052</v>
      </c>
      <c r="R1845">
        <v>46111</v>
      </c>
      <c r="S1845">
        <v>46111</v>
      </c>
      <c r="W1845" t="s">
        <v>155</v>
      </c>
      <c r="X1845" t="s">
        <v>191</v>
      </c>
      <c r="Z1845" t="s">
        <v>160</v>
      </c>
      <c r="AA1845">
        <v>2</v>
      </c>
      <c r="AB1845" t="s">
        <v>161</v>
      </c>
      <c r="AC1845" t="s">
        <v>155</v>
      </c>
      <c r="AD1845" t="s">
        <v>162</v>
      </c>
      <c r="AE1845" t="s">
        <v>1276</v>
      </c>
      <c r="AF1845" t="s">
        <v>1277</v>
      </c>
      <c r="AG1845" t="s">
        <v>1278</v>
      </c>
    </row>
    <row r="1846" spans="1:34" x14ac:dyDescent="0.25">
      <c r="A1846">
        <v>30529</v>
      </c>
      <c r="B1846" t="s">
        <v>246</v>
      </c>
      <c r="C1846" t="s">
        <v>1</v>
      </c>
      <c r="D1846" t="s">
        <v>249</v>
      </c>
      <c r="E1846" t="s">
        <v>250</v>
      </c>
      <c r="F1846" t="s">
        <v>117</v>
      </c>
      <c r="G1846" t="s">
        <v>1390</v>
      </c>
      <c r="H1846">
        <v>5391.47</v>
      </c>
      <c r="I1846">
        <v>5391.47</v>
      </c>
      <c r="J1846">
        <v>5412.84</v>
      </c>
      <c r="K1846">
        <v>0</v>
      </c>
      <c r="L1846">
        <v>0</v>
      </c>
      <c r="M1846">
        <v>0</v>
      </c>
      <c r="N1846">
        <v>5412.84</v>
      </c>
      <c r="O1846">
        <v>0</v>
      </c>
      <c r="P1846">
        <v>45637</v>
      </c>
      <c r="Q1846">
        <v>45637</v>
      </c>
      <c r="R1846">
        <v>46112</v>
      </c>
      <c r="S1846">
        <v>46112</v>
      </c>
      <c r="W1846" t="s">
        <v>155</v>
      </c>
      <c r="X1846" t="s">
        <v>191</v>
      </c>
      <c r="Z1846" t="s">
        <v>160</v>
      </c>
      <c r="AA1846">
        <v>2</v>
      </c>
      <c r="AB1846" t="s">
        <v>161</v>
      </c>
      <c r="AC1846" t="s">
        <v>155</v>
      </c>
      <c r="AD1846" t="s">
        <v>162</v>
      </c>
      <c r="AE1846" t="s">
        <v>1276</v>
      </c>
      <c r="AF1846" t="s">
        <v>1277</v>
      </c>
      <c r="AG1846" t="s">
        <v>1278</v>
      </c>
    </row>
    <row r="1847" spans="1:34" x14ac:dyDescent="0.25">
      <c r="A1847">
        <v>30512</v>
      </c>
      <c r="B1847" t="s">
        <v>246</v>
      </c>
      <c r="C1847" t="s">
        <v>1</v>
      </c>
      <c r="D1847" t="s">
        <v>205</v>
      </c>
      <c r="E1847" t="s">
        <v>247</v>
      </c>
      <c r="F1847" t="s">
        <v>117</v>
      </c>
      <c r="G1847" t="s">
        <v>1390</v>
      </c>
      <c r="H1847">
        <v>2767.11</v>
      </c>
      <c r="I1847">
        <v>2767.11</v>
      </c>
      <c r="J1847">
        <v>2778.07</v>
      </c>
      <c r="K1847">
        <v>0</v>
      </c>
      <c r="L1847">
        <v>0</v>
      </c>
      <c r="M1847">
        <v>0</v>
      </c>
      <c r="N1847">
        <v>2778.07</v>
      </c>
      <c r="O1847">
        <v>0</v>
      </c>
      <c r="P1847">
        <v>45637</v>
      </c>
      <c r="Q1847">
        <v>45637</v>
      </c>
      <c r="R1847">
        <v>46112</v>
      </c>
      <c r="S1847">
        <v>46112</v>
      </c>
      <c r="W1847" t="s">
        <v>155</v>
      </c>
      <c r="X1847" t="s">
        <v>191</v>
      </c>
      <c r="Z1847" t="s">
        <v>160</v>
      </c>
      <c r="AA1847">
        <v>2</v>
      </c>
      <c r="AB1847" t="s">
        <v>161</v>
      </c>
      <c r="AC1847" t="s">
        <v>155</v>
      </c>
      <c r="AD1847" t="s">
        <v>162</v>
      </c>
      <c r="AE1847" t="s">
        <v>1276</v>
      </c>
      <c r="AF1847" t="s">
        <v>1277</v>
      </c>
      <c r="AG1847" t="s">
        <v>1278</v>
      </c>
    </row>
    <row r="1848" spans="1:34" x14ac:dyDescent="0.25">
      <c r="A1848">
        <v>31071</v>
      </c>
      <c r="B1848" t="s">
        <v>246</v>
      </c>
      <c r="C1848" t="s">
        <v>1</v>
      </c>
      <c r="D1848" t="s">
        <v>199</v>
      </c>
      <c r="E1848" t="s">
        <v>292</v>
      </c>
      <c r="F1848" t="s">
        <v>117</v>
      </c>
      <c r="G1848" t="s">
        <v>1390</v>
      </c>
      <c r="H1848">
        <v>6683.44</v>
      </c>
      <c r="I1848">
        <v>6683.44</v>
      </c>
      <c r="J1848">
        <v>6709.94</v>
      </c>
      <c r="K1848">
        <v>0</v>
      </c>
      <c r="L1848">
        <v>0</v>
      </c>
      <c r="M1848">
        <v>0</v>
      </c>
      <c r="N1848">
        <v>6709.94</v>
      </c>
      <c r="O1848">
        <v>0</v>
      </c>
      <c r="P1848">
        <v>45646</v>
      </c>
      <c r="Q1848">
        <v>45644</v>
      </c>
      <c r="R1848">
        <v>46112</v>
      </c>
      <c r="S1848">
        <v>46112</v>
      </c>
      <c r="W1848" t="s">
        <v>155</v>
      </c>
      <c r="X1848" t="s">
        <v>191</v>
      </c>
      <c r="Z1848" t="s">
        <v>160</v>
      </c>
      <c r="AA1848">
        <v>2</v>
      </c>
      <c r="AB1848" t="s">
        <v>161</v>
      </c>
      <c r="AC1848" t="s">
        <v>155</v>
      </c>
      <c r="AD1848" t="s">
        <v>162</v>
      </c>
      <c r="AE1848" t="s">
        <v>1276</v>
      </c>
      <c r="AF1848" t="s">
        <v>1277</v>
      </c>
      <c r="AG1848" t="s">
        <v>1278</v>
      </c>
    </row>
    <row r="1849" spans="1:34" x14ac:dyDescent="0.25">
      <c r="A1849">
        <v>30938</v>
      </c>
      <c r="B1849" t="s">
        <v>246</v>
      </c>
      <c r="C1849" t="s">
        <v>1</v>
      </c>
      <c r="D1849" t="s">
        <v>284</v>
      </c>
      <c r="E1849" t="s">
        <v>367</v>
      </c>
      <c r="F1849" t="s">
        <v>117</v>
      </c>
      <c r="G1849" t="s">
        <v>1390</v>
      </c>
      <c r="H1849">
        <v>4042.26</v>
      </c>
      <c r="I1849">
        <v>4042.26</v>
      </c>
      <c r="J1849">
        <v>4058.28</v>
      </c>
      <c r="K1849">
        <v>0</v>
      </c>
      <c r="L1849">
        <v>0</v>
      </c>
      <c r="M1849">
        <v>0</v>
      </c>
      <c r="N1849">
        <v>4058.28</v>
      </c>
      <c r="O1849">
        <v>0</v>
      </c>
      <c r="P1849">
        <v>45644</v>
      </c>
      <c r="Q1849">
        <v>45643</v>
      </c>
      <c r="R1849">
        <v>46112</v>
      </c>
      <c r="S1849">
        <v>46112</v>
      </c>
      <c r="W1849" t="s">
        <v>155</v>
      </c>
      <c r="X1849" t="s">
        <v>191</v>
      </c>
      <c r="Z1849" t="s">
        <v>160</v>
      </c>
      <c r="AA1849">
        <v>2</v>
      </c>
      <c r="AB1849" t="s">
        <v>161</v>
      </c>
      <c r="AC1849" t="s">
        <v>155</v>
      </c>
      <c r="AD1849" t="s">
        <v>162</v>
      </c>
      <c r="AE1849" t="s">
        <v>1276</v>
      </c>
      <c r="AF1849" t="s">
        <v>1277</v>
      </c>
      <c r="AG1849" t="s">
        <v>1278</v>
      </c>
    </row>
    <row r="1850" spans="1:34" x14ac:dyDescent="0.25">
      <c r="A1850">
        <v>31053</v>
      </c>
      <c r="B1850" t="s">
        <v>246</v>
      </c>
      <c r="C1850" t="s">
        <v>1</v>
      </c>
      <c r="D1850" t="s">
        <v>204</v>
      </c>
      <c r="E1850" t="s">
        <v>411</v>
      </c>
      <c r="F1850" t="s">
        <v>117</v>
      </c>
      <c r="G1850" t="s">
        <v>1390</v>
      </c>
      <c r="H1850">
        <v>6576.01</v>
      </c>
      <c r="I1850">
        <v>6576.01</v>
      </c>
      <c r="J1850">
        <v>6602.07</v>
      </c>
      <c r="K1850">
        <v>0</v>
      </c>
      <c r="L1850">
        <v>0</v>
      </c>
      <c r="M1850">
        <v>0</v>
      </c>
      <c r="N1850">
        <v>6602.07</v>
      </c>
      <c r="O1850">
        <v>0</v>
      </c>
      <c r="P1850">
        <v>45646</v>
      </c>
      <c r="Q1850">
        <v>45632</v>
      </c>
      <c r="R1850">
        <v>46112</v>
      </c>
      <c r="S1850">
        <v>46112</v>
      </c>
      <c r="W1850" t="s">
        <v>155</v>
      </c>
      <c r="X1850" t="s">
        <v>191</v>
      </c>
      <c r="Z1850" t="s">
        <v>160</v>
      </c>
      <c r="AA1850">
        <v>2</v>
      </c>
      <c r="AB1850" t="s">
        <v>161</v>
      </c>
      <c r="AC1850" t="s">
        <v>155</v>
      </c>
      <c r="AD1850" t="s">
        <v>162</v>
      </c>
      <c r="AE1850" t="s">
        <v>1276</v>
      </c>
      <c r="AF1850" t="s">
        <v>1277</v>
      </c>
      <c r="AG1850" t="s">
        <v>1278</v>
      </c>
    </row>
    <row r="1851" spans="1:34" x14ac:dyDescent="0.25">
      <c r="A1851">
        <v>30751</v>
      </c>
      <c r="B1851" t="s">
        <v>246</v>
      </c>
      <c r="C1851" t="s">
        <v>1</v>
      </c>
      <c r="D1851" t="s">
        <v>198</v>
      </c>
      <c r="E1851" t="s">
        <v>965</v>
      </c>
      <c r="F1851" t="s">
        <v>117</v>
      </c>
      <c r="G1851" t="s">
        <v>1390</v>
      </c>
      <c r="H1851">
        <v>5386.49</v>
      </c>
      <c r="I1851">
        <v>5386.49</v>
      </c>
      <c r="J1851">
        <v>5407.84</v>
      </c>
      <c r="K1851">
        <v>0</v>
      </c>
      <c r="L1851">
        <v>0</v>
      </c>
      <c r="M1851">
        <v>0</v>
      </c>
      <c r="N1851">
        <v>5407.84</v>
      </c>
      <c r="O1851">
        <v>0</v>
      </c>
      <c r="P1851">
        <v>45644</v>
      </c>
      <c r="Q1851">
        <v>45642</v>
      </c>
      <c r="R1851">
        <v>46112</v>
      </c>
      <c r="S1851">
        <v>46112</v>
      </c>
      <c r="W1851" t="s">
        <v>155</v>
      </c>
      <c r="X1851" t="s">
        <v>191</v>
      </c>
      <c r="Z1851" t="s">
        <v>160</v>
      </c>
      <c r="AA1851">
        <v>2</v>
      </c>
      <c r="AB1851" t="s">
        <v>161</v>
      </c>
      <c r="AC1851" t="s">
        <v>155</v>
      </c>
      <c r="AD1851" t="s">
        <v>162</v>
      </c>
      <c r="AE1851" t="s">
        <v>1276</v>
      </c>
      <c r="AF1851" t="s">
        <v>1277</v>
      </c>
      <c r="AG1851" t="s">
        <v>1278</v>
      </c>
    </row>
    <row r="1852" spans="1:34" x14ac:dyDescent="0.25">
      <c r="A1852">
        <v>30727</v>
      </c>
      <c r="B1852" t="s">
        <v>246</v>
      </c>
      <c r="C1852" t="s">
        <v>1</v>
      </c>
      <c r="D1852" t="s">
        <v>818</v>
      </c>
      <c r="E1852" t="s">
        <v>958</v>
      </c>
      <c r="F1852" t="s">
        <v>117</v>
      </c>
      <c r="G1852" t="s">
        <v>1390</v>
      </c>
      <c r="H1852">
        <v>2035.17</v>
      </c>
      <c r="I1852">
        <v>2035.18</v>
      </c>
      <c r="J1852">
        <v>2043.24</v>
      </c>
      <c r="K1852">
        <v>0</v>
      </c>
      <c r="L1852">
        <v>0</v>
      </c>
      <c r="M1852">
        <v>0</v>
      </c>
      <c r="N1852">
        <v>2043.24</v>
      </c>
      <c r="O1852">
        <v>0</v>
      </c>
      <c r="P1852">
        <v>45644</v>
      </c>
      <c r="Q1852">
        <v>45644</v>
      </c>
      <c r="R1852">
        <v>46112</v>
      </c>
      <c r="S1852">
        <v>46112</v>
      </c>
      <c r="W1852" t="s">
        <v>155</v>
      </c>
      <c r="X1852" t="s">
        <v>191</v>
      </c>
      <c r="Z1852" t="s">
        <v>160</v>
      </c>
      <c r="AA1852">
        <v>2</v>
      </c>
      <c r="AB1852" t="s">
        <v>161</v>
      </c>
      <c r="AC1852" t="s">
        <v>155</v>
      </c>
      <c r="AD1852" t="s">
        <v>162</v>
      </c>
      <c r="AE1852" t="s">
        <v>1276</v>
      </c>
      <c r="AF1852" t="s">
        <v>1277</v>
      </c>
      <c r="AG1852" t="s">
        <v>1278</v>
      </c>
    </row>
    <row r="1853" spans="1:34" x14ac:dyDescent="0.25">
      <c r="A1853">
        <v>30776</v>
      </c>
      <c r="B1853" t="s">
        <v>246</v>
      </c>
      <c r="C1853" t="s">
        <v>1</v>
      </c>
      <c r="D1853" t="s">
        <v>811</v>
      </c>
      <c r="E1853" t="s">
        <v>1352</v>
      </c>
      <c r="F1853" t="s">
        <v>117</v>
      </c>
      <c r="G1853" t="s">
        <v>1390</v>
      </c>
      <c r="H1853">
        <v>8527.7900000000009</v>
      </c>
      <c r="I1853">
        <v>8527.7900000000009</v>
      </c>
      <c r="J1853">
        <v>8561.59</v>
      </c>
      <c r="K1853">
        <v>0</v>
      </c>
      <c r="L1853">
        <v>0</v>
      </c>
      <c r="M1853">
        <v>0</v>
      </c>
      <c r="N1853">
        <v>8561.59</v>
      </c>
      <c r="O1853">
        <v>0</v>
      </c>
      <c r="P1853">
        <v>45644</v>
      </c>
      <c r="Q1853">
        <v>45638</v>
      </c>
      <c r="R1853">
        <v>46112</v>
      </c>
      <c r="S1853">
        <v>46112</v>
      </c>
      <c r="W1853" t="s">
        <v>155</v>
      </c>
      <c r="X1853" t="s">
        <v>191</v>
      </c>
      <c r="Z1853" t="s">
        <v>160</v>
      </c>
      <c r="AA1853">
        <v>2</v>
      </c>
      <c r="AB1853" t="s">
        <v>1037</v>
      </c>
      <c r="AC1853" t="s">
        <v>155</v>
      </c>
      <c r="AD1853" t="s">
        <v>162</v>
      </c>
      <c r="AE1853" t="s">
        <v>1276</v>
      </c>
      <c r="AF1853" t="s">
        <v>1277</v>
      </c>
      <c r="AG1853" t="s">
        <v>1278</v>
      </c>
    </row>
    <row r="1854" spans="1:34" x14ac:dyDescent="0.25">
      <c r="A1854">
        <v>24454</v>
      </c>
      <c r="B1854" t="s">
        <v>246</v>
      </c>
      <c r="C1854" t="s">
        <v>1</v>
      </c>
      <c r="D1854" t="s">
        <v>811</v>
      </c>
      <c r="E1854" t="s">
        <v>1352</v>
      </c>
      <c r="F1854" t="s">
        <v>117</v>
      </c>
      <c r="G1854" t="s">
        <v>213</v>
      </c>
      <c r="H1854">
        <v>4500</v>
      </c>
      <c r="I1854">
        <v>4500</v>
      </c>
      <c r="J1854">
        <v>4751.38</v>
      </c>
      <c r="K1854">
        <v>0</v>
      </c>
      <c r="L1854">
        <v>0</v>
      </c>
      <c r="M1854">
        <v>0</v>
      </c>
      <c r="N1854">
        <v>4751.38</v>
      </c>
      <c r="P1854">
        <v>45400</v>
      </c>
      <c r="Q1854">
        <v>45397</v>
      </c>
      <c r="R1854">
        <v>46112</v>
      </c>
      <c r="S1854">
        <v>46112</v>
      </c>
      <c r="W1854" t="s">
        <v>155</v>
      </c>
      <c r="X1854" t="s">
        <v>191</v>
      </c>
      <c r="Z1854" t="s">
        <v>160</v>
      </c>
      <c r="AA1854">
        <v>2</v>
      </c>
      <c r="AB1854" t="s">
        <v>1037</v>
      </c>
      <c r="AC1854" t="s">
        <v>155</v>
      </c>
      <c r="AD1854" t="s">
        <v>162</v>
      </c>
      <c r="AE1854" t="s">
        <v>1276</v>
      </c>
      <c r="AF1854" t="s">
        <v>1277</v>
      </c>
      <c r="AG1854" t="s">
        <v>1278</v>
      </c>
    </row>
    <row r="1855" spans="1:34" x14ac:dyDescent="0.25">
      <c r="A1855">
        <v>24216</v>
      </c>
      <c r="B1855" t="s">
        <v>246</v>
      </c>
      <c r="C1855" t="s">
        <v>1</v>
      </c>
      <c r="D1855" t="s">
        <v>775</v>
      </c>
      <c r="E1855" t="s">
        <v>966</v>
      </c>
      <c r="F1855" t="s">
        <v>117</v>
      </c>
      <c r="G1855" t="s">
        <v>112</v>
      </c>
      <c r="H1855">
        <v>5000</v>
      </c>
      <c r="I1855">
        <v>5000</v>
      </c>
      <c r="J1855">
        <v>5286.25</v>
      </c>
      <c r="K1855">
        <v>0</v>
      </c>
      <c r="L1855">
        <v>0</v>
      </c>
      <c r="M1855">
        <v>0</v>
      </c>
      <c r="N1855">
        <v>5286.25</v>
      </c>
      <c r="P1855">
        <v>45383</v>
      </c>
      <c r="Q1855">
        <v>45381</v>
      </c>
      <c r="R1855">
        <v>46112</v>
      </c>
      <c r="S1855">
        <v>46112</v>
      </c>
      <c r="W1855" t="s">
        <v>155</v>
      </c>
      <c r="X1855" t="s">
        <v>191</v>
      </c>
      <c r="Z1855" t="s">
        <v>160</v>
      </c>
      <c r="AA1855">
        <v>2</v>
      </c>
      <c r="AB1855" t="s">
        <v>161</v>
      </c>
      <c r="AC1855" t="s">
        <v>155</v>
      </c>
      <c r="AD1855" t="s">
        <v>162</v>
      </c>
      <c r="AE1855" t="s">
        <v>1276</v>
      </c>
      <c r="AF1855" t="s">
        <v>1277</v>
      </c>
      <c r="AG1855" t="s">
        <v>1278</v>
      </c>
    </row>
    <row r="1856" spans="1:34" x14ac:dyDescent="0.25">
      <c r="A1856">
        <v>31176</v>
      </c>
      <c r="B1856" t="s">
        <v>246</v>
      </c>
      <c r="C1856" t="s">
        <v>1</v>
      </c>
      <c r="D1856" t="s">
        <v>833</v>
      </c>
      <c r="E1856" t="s">
        <v>928</v>
      </c>
      <c r="F1856" t="s">
        <v>117</v>
      </c>
      <c r="G1856" t="s">
        <v>1390</v>
      </c>
      <c r="H1856">
        <v>6178.77</v>
      </c>
      <c r="I1856">
        <v>6178.78</v>
      </c>
      <c r="J1856">
        <v>6203.27</v>
      </c>
      <c r="K1856">
        <v>0</v>
      </c>
      <c r="L1856">
        <v>0</v>
      </c>
      <c r="M1856">
        <v>0</v>
      </c>
      <c r="N1856">
        <v>6203.27</v>
      </c>
      <c r="O1856">
        <v>0</v>
      </c>
      <c r="P1856">
        <v>45649</v>
      </c>
      <c r="Q1856">
        <v>45640</v>
      </c>
      <c r="R1856">
        <v>46112</v>
      </c>
      <c r="S1856">
        <v>46112</v>
      </c>
      <c r="W1856" t="s">
        <v>155</v>
      </c>
      <c r="X1856" t="s">
        <v>191</v>
      </c>
      <c r="Z1856" t="s">
        <v>160</v>
      </c>
      <c r="AA1856">
        <v>2</v>
      </c>
      <c r="AB1856" t="s">
        <v>161</v>
      </c>
      <c r="AC1856" t="s">
        <v>155</v>
      </c>
      <c r="AD1856" t="s">
        <v>162</v>
      </c>
      <c r="AE1856" t="s">
        <v>1276</v>
      </c>
      <c r="AF1856" t="s">
        <v>1277</v>
      </c>
      <c r="AG1856" t="s">
        <v>1278</v>
      </c>
    </row>
    <row r="1857" spans="1:34" x14ac:dyDescent="0.25">
      <c r="A1857">
        <v>24060</v>
      </c>
      <c r="B1857" t="s">
        <v>246</v>
      </c>
      <c r="C1857" t="s">
        <v>1</v>
      </c>
      <c r="D1857" t="s">
        <v>818</v>
      </c>
      <c r="E1857" t="s">
        <v>958</v>
      </c>
      <c r="F1857" t="s">
        <v>117</v>
      </c>
      <c r="G1857" t="s">
        <v>112</v>
      </c>
      <c r="H1857">
        <v>5000</v>
      </c>
      <c r="I1857">
        <v>5000</v>
      </c>
      <c r="J1857">
        <v>5286.25</v>
      </c>
      <c r="K1857">
        <v>0</v>
      </c>
      <c r="L1857">
        <v>0</v>
      </c>
      <c r="M1857">
        <v>0</v>
      </c>
      <c r="N1857">
        <v>5286.25</v>
      </c>
      <c r="P1857">
        <v>45385</v>
      </c>
      <c r="Q1857">
        <v>45373</v>
      </c>
      <c r="R1857">
        <v>46112</v>
      </c>
      <c r="S1857">
        <v>46112</v>
      </c>
      <c r="W1857" t="s">
        <v>155</v>
      </c>
      <c r="X1857" t="s">
        <v>191</v>
      </c>
      <c r="Z1857" t="s">
        <v>160</v>
      </c>
      <c r="AA1857">
        <v>2</v>
      </c>
      <c r="AB1857" t="s">
        <v>161</v>
      </c>
      <c r="AC1857" t="s">
        <v>155</v>
      </c>
      <c r="AD1857" t="s">
        <v>162</v>
      </c>
      <c r="AE1857" t="s">
        <v>1276</v>
      </c>
      <c r="AF1857" t="s">
        <v>1277</v>
      </c>
      <c r="AG1857" t="s">
        <v>1278</v>
      </c>
    </row>
    <row r="1858" spans="1:34" x14ac:dyDescent="0.25">
      <c r="A1858">
        <v>31023</v>
      </c>
      <c r="B1858" t="s">
        <v>246</v>
      </c>
      <c r="C1858" t="s">
        <v>1</v>
      </c>
      <c r="D1858" t="s">
        <v>831</v>
      </c>
      <c r="E1858" t="s">
        <v>954</v>
      </c>
      <c r="F1858" t="s">
        <v>117</v>
      </c>
      <c r="G1858" t="s">
        <v>1390</v>
      </c>
      <c r="H1858">
        <v>9341.39</v>
      </c>
      <c r="I1858">
        <v>9341.39</v>
      </c>
      <c r="J1858">
        <v>9378.41</v>
      </c>
      <c r="K1858">
        <v>0</v>
      </c>
      <c r="L1858">
        <v>0</v>
      </c>
      <c r="M1858">
        <v>0</v>
      </c>
      <c r="N1858">
        <v>9378.41</v>
      </c>
      <c r="O1858">
        <v>0</v>
      </c>
      <c r="P1858">
        <v>45645</v>
      </c>
      <c r="Q1858">
        <v>45643</v>
      </c>
      <c r="R1858">
        <v>46112</v>
      </c>
      <c r="S1858">
        <v>46112</v>
      </c>
      <c r="W1858" t="s">
        <v>155</v>
      </c>
      <c r="X1858" t="s">
        <v>191</v>
      </c>
      <c r="Z1858" t="s">
        <v>160</v>
      </c>
      <c r="AA1858">
        <v>2</v>
      </c>
      <c r="AB1858" t="s">
        <v>161</v>
      </c>
      <c r="AC1858" t="s">
        <v>155</v>
      </c>
      <c r="AD1858" t="s">
        <v>162</v>
      </c>
      <c r="AE1858" t="s">
        <v>1276</v>
      </c>
      <c r="AF1858" t="s">
        <v>1277</v>
      </c>
      <c r="AG1858" t="s">
        <v>1278</v>
      </c>
    </row>
    <row r="1859" spans="1:34" x14ac:dyDescent="0.25">
      <c r="A1859">
        <v>30999</v>
      </c>
      <c r="B1859" t="s">
        <v>246</v>
      </c>
      <c r="C1859" t="s">
        <v>1</v>
      </c>
      <c r="D1859" t="s">
        <v>826</v>
      </c>
      <c r="E1859" t="s">
        <v>881</v>
      </c>
      <c r="F1859" t="s">
        <v>117</v>
      </c>
      <c r="G1859" t="s">
        <v>1390</v>
      </c>
      <c r="H1859">
        <v>6689.9</v>
      </c>
      <c r="I1859">
        <v>6689.9</v>
      </c>
      <c r="J1859">
        <v>6716.42</v>
      </c>
      <c r="K1859">
        <v>0</v>
      </c>
      <c r="L1859">
        <v>0</v>
      </c>
      <c r="M1859">
        <v>0</v>
      </c>
      <c r="N1859">
        <v>6716.42</v>
      </c>
      <c r="O1859">
        <v>0</v>
      </c>
      <c r="P1859">
        <v>45645</v>
      </c>
      <c r="Q1859">
        <v>45642</v>
      </c>
      <c r="R1859">
        <v>46112</v>
      </c>
      <c r="S1859">
        <v>46112</v>
      </c>
      <c r="W1859" t="s">
        <v>155</v>
      </c>
      <c r="X1859" t="s">
        <v>191</v>
      </c>
      <c r="Z1859" t="s">
        <v>160</v>
      </c>
      <c r="AA1859">
        <v>2</v>
      </c>
      <c r="AB1859" t="s">
        <v>161</v>
      </c>
      <c r="AC1859" t="s">
        <v>155</v>
      </c>
      <c r="AD1859" t="s">
        <v>162</v>
      </c>
      <c r="AE1859" t="s">
        <v>1276</v>
      </c>
      <c r="AF1859" t="s">
        <v>1277</v>
      </c>
      <c r="AG1859" t="s">
        <v>1278</v>
      </c>
    </row>
    <row r="1860" spans="1:34" x14ac:dyDescent="0.25">
      <c r="A1860">
        <v>30551</v>
      </c>
      <c r="B1860" t="s">
        <v>246</v>
      </c>
      <c r="C1860" t="s">
        <v>1</v>
      </c>
      <c r="D1860" t="s">
        <v>788</v>
      </c>
      <c r="E1860" t="s">
        <v>1329</v>
      </c>
      <c r="F1860" t="s">
        <v>117</v>
      </c>
      <c r="G1860" t="s">
        <v>1390</v>
      </c>
      <c r="H1860">
        <v>1067.4000000000001</v>
      </c>
      <c r="I1860">
        <v>1067.4000000000001</v>
      </c>
      <c r="J1860">
        <v>1071.6300000000001</v>
      </c>
      <c r="K1860">
        <v>0</v>
      </c>
      <c r="L1860">
        <v>0</v>
      </c>
      <c r="M1860">
        <v>0</v>
      </c>
      <c r="N1860">
        <v>1071.6300000000001</v>
      </c>
      <c r="O1860">
        <v>0</v>
      </c>
      <c r="P1860">
        <v>45637</v>
      </c>
      <c r="Q1860">
        <v>45637</v>
      </c>
      <c r="R1860">
        <v>46112</v>
      </c>
      <c r="S1860">
        <v>46112</v>
      </c>
      <c r="W1860" t="s">
        <v>155</v>
      </c>
      <c r="X1860" t="s">
        <v>191</v>
      </c>
      <c r="Z1860" t="s">
        <v>160</v>
      </c>
      <c r="AA1860">
        <v>2</v>
      </c>
      <c r="AB1860" t="s">
        <v>1037</v>
      </c>
      <c r="AC1860" t="s">
        <v>155</v>
      </c>
      <c r="AD1860" t="s">
        <v>162</v>
      </c>
      <c r="AE1860" t="s">
        <v>1276</v>
      </c>
      <c r="AF1860" t="s">
        <v>1277</v>
      </c>
      <c r="AG1860" t="s">
        <v>1278</v>
      </c>
    </row>
    <row r="1861" spans="1:34" x14ac:dyDescent="0.25">
      <c r="A1861">
        <v>30982</v>
      </c>
      <c r="B1861" t="s">
        <v>246</v>
      </c>
      <c r="C1861" t="s">
        <v>1</v>
      </c>
      <c r="D1861" t="s">
        <v>200</v>
      </c>
      <c r="E1861" t="s">
        <v>1150</v>
      </c>
      <c r="F1861" t="s">
        <v>117</v>
      </c>
      <c r="G1861" t="s">
        <v>1390</v>
      </c>
      <c r="H1861">
        <v>2531.75</v>
      </c>
      <c r="I1861">
        <v>2531.75</v>
      </c>
      <c r="J1861">
        <v>2559.09</v>
      </c>
      <c r="K1861">
        <v>0</v>
      </c>
      <c r="L1861">
        <v>0</v>
      </c>
      <c r="M1861">
        <v>0</v>
      </c>
      <c r="N1861">
        <v>2559.09</v>
      </c>
      <c r="O1861">
        <v>0</v>
      </c>
      <c r="P1861">
        <v>45645</v>
      </c>
      <c r="Q1861">
        <v>45625</v>
      </c>
      <c r="R1861">
        <v>46112</v>
      </c>
      <c r="S1861">
        <v>46112</v>
      </c>
      <c r="W1861" t="s">
        <v>155</v>
      </c>
      <c r="X1861" t="s">
        <v>191</v>
      </c>
      <c r="Z1861" t="s">
        <v>160</v>
      </c>
      <c r="AA1861">
        <v>2</v>
      </c>
      <c r="AB1861" t="s">
        <v>1037</v>
      </c>
      <c r="AC1861" t="s">
        <v>155</v>
      </c>
      <c r="AD1861" t="s">
        <v>162</v>
      </c>
      <c r="AE1861" t="s">
        <v>1276</v>
      </c>
      <c r="AF1861" t="s">
        <v>1277</v>
      </c>
      <c r="AG1861" t="s">
        <v>1278</v>
      </c>
    </row>
    <row r="1862" spans="1:34" x14ac:dyDescent="0.25">
      <c r="A1862">
        <v>30864</v>
      </c>
      <c r="B1862" t="s">
        <v>246</v>
      </c>
      <c r="C1862" t="s">
        <v>1</v>
      </c>
      <c r="D1862" t="s">
        <v>802</v>
      </c>
      <c r="E1862" t="s">
        <v>1032</v>
      </c>
      <c r="F1862" t="s">
        <v>117</v>
      </c>
      <c r="G1862" t="s">
        <v>1390</v>
      </c>
      <c r="H1862">
        <v>5017.05</v>
      </c>
      <c r="I1862">
        <v>5017.05</v>
      </c>
      <c r="J1862">
        <v>5036.9399999999996</v>
      </c>
      <c r="K1862">
        <v>0</v>
      </c>
      <c r="L1862">
        <v>0</v>
      </c>
      <c r="M1862">
        <v>0</v>
      </c>
      <c r="N1862">
        <v>5036.9399999999996</v>
      </c>
      <c r="O1862">
        <v>0</v>
      </c>
      <c r="P1862">
        <v>45644</v>
      </c>
      <c r="Q1862">
        <v>45642</v>
      </c>
      <c r="R1862">
        <v>46112</v>
      </c>
      <c r="S1862">
        <v>46112</v>
      </c>
      <c r="W1862" t="s">
        <v>155</v>
      </c>
      <c r="X1862" t="s">
        <v>191</v>
      </c>
      <c r="Z1862" t="s">
        <v>160</v>
      </c>
      <c r="AA1862">
        <v>2</v>
      </c>
      <c r="AB1862" t="s">
        <v>1037</v>
      </c>
      <c r="AC1862" t="s">
        <v>155</v>
      </c>
      <c r="AD1862" t="s">
        <v>162</v>
      </c>
      <c r="AE1862" t="s">
        <v>1276</v>
      </c>
      <c r="AF1862" t="s">
        <v>1277</v>
      </c>
      <c r="AG1862" t="s">
        <v>1278</v>
      </c>
    </row>
    <row r="1863" spans="1:34" x14ac:dyDescent="0.25">
      <c r="A1863">
        <v>30495</v>
      </c>
      <c r="B1863" t="s">
        <v>246</v>
      </c>
      <c r="C1863" t="s">
        <v>1</v>
      </c>
      <c r="D1863" t="s">
        <v>715</v>
      </c>
      <c r="E1863" t="s">
        <v>1206</v>
      </c>
      <c r="F1863" t="s">
        <v>117</v>
      </c>
      <c r="G1863" t="s">
        <v>1390</v>
      </c>
      <c r="H1863">
        <v>6562.5</v>
      </c>
      <c r="I1863">
        <v>6562.5</v>
      </c>
      <c r="J1863">
        <v>6588.51</v>
      </c>
      <c r="K1863">
        <v>0</v>
      </c>
      <c r="L1863">
        <v>0</v>
      </c>
      <c r="M1863">
        <v>0</v>
      </c>
      <c r="N1863">
        <v>6588.51</v>
      </c>
      <c r="O1863">
        <v>0</v>
      </c>
      <c r="P1863">
        <v>45637</v>
      </c>
      <c r="Q1863">
        <v>45637</v>
      </c>
      <c r="R1863">
        <v>46112</v>
      </c>
      <c r="S1863">
        <v>46112</v>
      </c>
      <c r="W1863" t="s">
        <v>155</v>
      </c>
      <c r="X1863" t="s">
        <v>191</v>
      </c>
      <c r="Z1863" t="s">
        <v>160</v>
      </c>
      <c r="AA1863">
        <v>2</v>
      </c>
      <c r="AB1863" t="s">
        <v>1037</v>
      </c>
      <c r="AC1863" t="s">
        <v>155</v>
      </c>
      <c r="AD1863" t="s">
        <v>162</v>
      </c>
      <c r="AE1863" t="s">
        <v>1276</v>
      </c>
      <c r="AF1863" t="s">
        <v>1277</v>
      </c>
      <c r="AG1863" t="s">
        <v>1278</v>
      </c>
    </row>
    <row r="1864" spans="1:34" x14ac:dyDescent="0.25">
      <c r="A1864">
        <v>25400</v>
      </c>
      <c r="B1864" t="s">
        <v>246</v>
      </c>
      <c r="C1864" t="s">
        <v>1</v>
      </c>
      <c r="D1864" t="s">
        <v>200</v>
      </c>
      <c r="E1864" t="s">
        <v>1150</v>
      </c>
      <c r="F1864" t="s">
        <v>117</v>
      </c>
      <c r="G1864" t="s">
        <v>111</v>
      </c>
      <c r="H1864">
        <v>5000</v>
      </c>
      <c r="I1864">
        <v>5000</v>
      </c>
      <c r="J1864">
        <v>5237.59</v>
      </c>
      <c r="K1864">
        <v>0</v>
      </c>
      <c r="L1864">
        <v>0</v>
      </c>
      <c r="M1864">
        <v>0</v>
      </c>
      <c r="N1864">
        <v>5237.59</v>
      </c>
      <c r="P1864">
        <v>45470</v>
      </c>
      <c r="Q1864">
        <v>45461</v>
      </c>
      <c r="R1864">
        <v>46112</v>
      </c>
      <c r="S1864">
        <v>46112</v>
      </c>
      <c r="W1864" t="s">
        <v>155</v>
      </c>
      <c r="X1864" t="s">
        <v>191</v>
      </c>
      <c r="Z1864" t="s">
        <v>160</v>
      </c>
      <c r="AA1864">
        <v>2</v>
      </c>
      <c r="AB1864" t="s">
        <v>1037</v>
      </c>
      <c r="AC1864" t="s">
        <v>155</v>
      </c>
      <c r="AD1864" t="s">
        <v>162</v>
      </c>
      <c r="AE1864" t="s">
        <v>1276</v>
      </c>
      <c r="AF1864" t="s">
        <v>1277</v>
      </c>
      <c r="AG1864" t="s">
        <v>1278</v>
      </c>
    </row>
    <row r="1865" spans="1:34" x14ac:dyDescent="0.25">
      <c r="A1865">
        <v>30898</v>
      </c>
      <c r="B1865" t="s">
        <v>246</v>
      </c>
      <c r="C1865" t="s">
        <v>1</v>
      </c>
      <c r="D1865" t="s">
        <v>789</v>
      </c>
      <c r="E1865" t="s">
        <v>1210</v>
      </c>
      <c r="F1865" t="s">
        <v>117</v>
      </c>
      <c r="G1865" t="s">
        <v>1390</v>
      </c>
      <c r="H1865">
        <v>7338.31</v>
      </c>
      <c r="I1865">
        <v>7338.31</v>
      </c>
      <c r="J1865">
        <v>7367.4</v>
      </c>
      <c r="K1865">
        <v>0</v>
      </c>
      <c r="L1865">
        <v>0</v>
      </c>
      <c r="M1865">
        <v>0</v>
      </c>
      <c r="N1865">
        <v>7367.4</v>
      </c>
      <c r="O1865">
        <v>0</v>
      </c>
      <c r="P1865">
        <v>45644</v>
      </c>
      <c r="Q1865">
        <v>45639</v>
      </c>
      <c r="R1865">
        <v>46112</v>
      </c>
      <c r="S1865">
        <v>46112</v>
      </c>
      <c r="W1865" t="s">
        <v>155</v>
      </c>
      <c r="X1865" t="s">
        <v>191</v>
      </c>
      <c r="Z1865" t="s">
        <v>160</v>
      </c>
      <c r="AA1865">
        <v>2</v>
      </c>
      <c r="AB1865" t="s">
        <v>1037</v>
      </c>
      <c r="AC1865" t="s">
        <v>155</v>
      </c>
      <c r="AD1865" t="s">
        <v>162</v>
      </c>
      <c r="AE1865" t="s">
        <v>1276</v>
      </c>
      <c r="AF1865" t="s">
        <v>1277</v>
      </c>
      <c r="AG1865" t="s">
        <v>1278</v>
      </c>
    </row>
    <row r="1866" spans="1:34" x14ac:dyDescent="0.25">
      <c r="A1866">
        <v>29811</v>
      </c>
      <c r="B1866" t="s">
        <v>246</v>
      </c>
      <c r="C1866" t="s">
        <v>1</v>
      </c>
      <c r="D1866" t="s">
        <v>788</v>
      </c>
      <c r="E1866" t="s">
        <v>1329</v>
      </c>
      <c r="F1866" t="s">
        <v>117</v>
      </c>
      <c r="G1866" t="s">
        <v>89</v>
      </c>
      <c r="H1866">
        <v>105000</v>
      </c>
      <c r="I1866">
        <v>105000</v>
      </c>
      <c r="J1866">
        <v>106133.99</v>
      </c>
      <c r="K1866">
        <v>0</v>
      </c>
      <c r="L1866">
        <v>0</v>
      </c>
      <c r="M1866">
        <v>0</v>
      </c>
      <c r="N1866">
        <v>106133.99</v>
      </c>
      <c r="P1866">
        <v>45613</v>
      </c>
      <c r="Q1866">
        <v>45608</v>
      </c>
      <c r="R1866">
        <v>46122</v>
      </c>
      <c r="S1866">
        <v>46122</v>
      </c>
      <c r="W1866" t="s">
        <v>155</v>
      </c>
      <c r="X1866" t="s">
        <v>191</v>
      </c>
      <c r="Z1866" t="s">
        <v>160</v>
      </c>
      <c r="AA1866">
        <v>2</v>
      </c>
      <c r="AB1866" t="s">
        <v>1037</v>
      </c>
      <c r="AC1866" t="s">
        <v>155</v>
      </c>
      <c r="AD1866" t="s">
        <v>162</v>
      </c>
      <c r="AE1866" t="s">
        <v>1276</v>
      </c>
      <c r="AF1866" t="s">
        <v>1277</v>
      </c>
      <c r="AG1866" t="s">
        <v>1278</v>
      </c>
    </row>
    <row r="1867" spans="1:34" x14ac:dyDescent="0.25">
      <c r="A1867">
        <v>22528</v>
      </c>
      <c r="B1867" t="s">
        <v>246</v>
      </c>
      <c r="C1867" t="s">
        <v>252</v>
      </c>
      <c r="D1867" t="s">
        <v>733</v>
      </c>
      <c r="E1867" t="s">
        <v>885</v>
      </c>
      <c r="F1867" t="s">
        <v>117</v>
      </c>
      <c r="G1867" t="s">
        <v>89</v>
      </c>
      <c r="H1867">
        <v>20000</v>
      </c>
      <c r="I1867">
        <v>20000</v>
      </c>
      <c r="J1867">
        <v>21267.09</v>
      </c>
      <c r="K1867">
        <v>0</v>
      </c>
      <c r="L1867">
        <v>0</v>
      </c>
      <c r="M1867">
        <v>0</v>
      </c>
      <c r="N1867">
        <v>21267.09</v>
      </c>
      <c r="P1867">
        <v>45314</v>
      </c>
      <c r="Q1867">
        <v>45301</v>
      </c>
      <c r="R1867">
        <v>46122</v>
      </c>
      <c r="S1867">
        <v>46122</v>
      </c>
      <c r="W1867" t="s">
        <v>155</v>
      </c>
      <c r="X1867" t="s">
        <v>191</v>
      </c>
      <c r="Z1867" t="s">
        <v>160</v>
      </c>
      <c r="AA1867">
        <v>2</v>
      </c>
      <c r="AB1867" t="s">
        <v>161</v>
      </c>
      <c r="AC1867" t="s">
        <v>155</v>
      </c>
      <c r="AD1867" t="s">
        <v>162</v>
      </c>
      <c r="AE1867" t="s">
        <v>1276</v>
      </c>
      <c r="AF1867" t="s">
        <v>1277</v>
      </c>
      <c r="AG1867" t="s">
        <v>1278</v>
      </c>
    </row>
    <row r="1868" spans="1:34" x14ac:dyDescent="0.25">
      <c r="A1868">
        <v>20711</v>
      </c>
      <c r="B1868" t="s">
        <v>246</v>
      </c>
      <c r="C1868" t="s">
        <v>1</v>
      </c>
      <c r="D1868" t="s">
        <v>289</v>
      </c>
      <c r="E1868" t="s">
        <v>688</v>
      </c>
      <c r="F1868" t="s">
        <v>117</v>
      </c>
      <c r="G1868" t="s">
        <v>89</v>
      </c>
      <c r="H1868">
        <v>10000</v>
      </c>
      <c r="I1868">
        <v>10000</v>
      </c>
      <c r="J1868">
        <v>10698.37</v>
      </c>
      <c r="K1868">
        <v>0</v>
      </c>
      <c r="L1868">
        <v>0</v>
      </c>
      <c r="M1868">
        <v>0</v>
      </c>
      <c r="N1868">
        <v>10698.37</v>
      </c>
      <c r="P1868">
        <v>45240</v>
      </c>
      <c r="Q1868">
        <v>45230</v>
      </c>
      <c r="R1868">
        <v>46122</v>
      </c>
      <c r="S1868">
        <v>46122</v>
      </c>
      <c r="W1868" t="s">
        <v>155</v>
      </c>
      <c r="X1868" t="s">
        <v>191</v>
      </c>
      <c r="Z1868" t="s">
        <v>160</v>
      </c>
      <c r="AA1868">
        <v>2</v>
      </c>
      <c r="AB1868" t="s">
        <v>161</v>
      </c>
      <c r="AC1868" t="s">
        <v>155</v>
      </c>
      <c r="AD1868" t="s">
        <v>162</v>
      </c>
      <c r="AE1868" t="s">
        <v>1276</v>
      </c>
      <c r="AF1868" t="s">
        <v>1277</v>
      </c>
      <c r="AG1868" t="s">
        <v>1278</v>
      </c>
    </row>
    <row r="1869" spans="1:34" x14ac:dyDescent="0.25">
      <c r="A1869">
        <v>24094</v>
      </c>
      <c r="B1869" t="s">
        <v>246</v>
      </c>
      <c r="C1869" t="s">
        <v>1</v>
      </c>
      <c r="D1869" t="s">
        <v>796</v>
      </c>
      <c r="E1869" t="s">
        <v>960</v>
      </c>
      <c r="F1869" t="s">
        <v>117</v>
      </c>
      <c r="G1869" t="s">
        <v>89</v>
      </c>
      <c r="H1869">
        <v>73750</v>
      </c>
      <c r="I1869">
        <v>73750</v>
      </c>
      <c r="J1869">
        <v>77972.25</v>
      </c>
      <c r="K1869">
        <v>0</v>
      </c>
      <c r="L1869">
        <v>0</v>
      </c>
      <c r="M1869">
        <v>0</v>
      </c>
      <c r="N1869">
        <v>77972.25</v>
      </c>
      <c r="P1869">
        <v>45394</v>
      </c>
      <c r="Q1869">
        <v>45366</v>
      </c>
      <c r="R1869">
        <v>46122</v>
      </c>
      <c r="S1869">
        <v>46122</v>
      </c>
      <c r="W1869" t="s">
        <v>155</v>
      </c>
      <c r="X1869" t="s">
        <v>191</v>
      </c>
      <c r="Z1869" t="s">
        <v>160</v>
      </c>
      <c r="AA1869">
        <v>2</v>
      </c>
      <c r="AB1869" t="s">
        <v>161</v>
      </c>
      <c r="AC1869" t="s">
        <v>155</v>
      </c>
      <c r="AD1869" t="s">
        <v>162</v>
      </c>
      <c r="AE1869" t="s">
        <v>1276</v>
      </c>
      <c r="AF1869" t="s">
        <v>1277</v>
      </c>
      <c r="AG1869" t="s">
        <v>1278</v>
      </c>
    </row>
    <row r="1870" spans="1:34" x14ac:dyDescent="0.25">
      <c r="A1870">
        <v>24103</v>
      </c>
      <c r="B1870" t="s">
        <v>246</v>
      </c>
      <c r="C1870" t="s">
        <v>1</v>
      </c>
      <c r="D1870" t="s">
        <v>796</v>
      </c>
      <c r="E1870" t="s">
        <v>960</v>
      </c>
      <c r="F1870" t="s">
        <v>117</v>
      </c>
      <c r="G1870" t="s">
        <v>211</v>
      </c>
      <c r="H1870">
        <v>18500</v>
      </c>
      <c r="I1870">
        <v>18500</v>
      </c>
      <c r="J1870">
        <v>19559.14</v>
      </c>
      <c r="K1870">
        <v>0</v>
      </c>
      <c r="L1870">
        <v>0</v>
      </c>
      <c r="M1870">
        <v>0</v>
      </c>
      <c r="N1870">
        <v>19559.14</v>
      </c>
      <c r="O1870">
        <v>0</v>
      </c>
      <c r="P1870">
        <v>45394</v>
      </c>
      <c r="Q1870">
        <v>45366</v>
      </c>
      <c r="R1870">
        <v>46122</v>
      </c>
      <c r="S1870">
        <v>46122</v>
      </c>
      <c r="W1870" t="s">
        <v>155</v>
      </c>
      <c r="X1870" t="s">
        <v>191</v>
      </c>
      <c r="Z1870" t="s">
        <v>160</v>
      </c>
      <c r="AA1870">
        <v>2</v>
      </c>
      <c r="AB1870" t="s">
        <v>161</v>
      </c>
      <c r="AC1870" t="s">
        <v>155</v>
      </c>
      <c r="AD1870" t="s">
        <v>162</v>
      </c>
      <c r="AE1870" t="s">
        <v>1276</v>
      </c>
      <c r="AF1870" t="s">
        <v>1277</v>
      </c>
      <c r="AG1870" t="s">
        <v>1278</v>
      </c>
      <c r="AH1870" t="s">
        <v>191</v>
      </c>
    </row>
    <row r="1871" spans="1:34" x14ac:dyDescent="0.25">
      <c r="A1871">
        <v>24124</v>
      </c>
      <c r="B1871" t="s">
        <v>246</v>
      </c>
      <c r="C1871" t="s">
        <v>1</v>
      </c>
      <c r="D1871" t="s">
        <v>796</v>
      </c>
      <c r="E1871" t="s">
        <v>960</v>
      </c>
      <c r="F1871" t="s">
        <v>117</v>
      </c>
      <c r="G1871" t="s">
        <v>112</v>
      </c>
      <c r="H1871">
        <v>6200</v>
      </c>
      <c r="I1871">
        <v>6200</v>
      </c>
      <c r="J1871">
        <v>6554.96</v>
      </c>
      <c r="K1871">
        <v>0</v>
      </c>
      <c r="L1871">
        <v>0</v>
      </c>
      <c r="M1871">
        <v>0</v>
      </c>
      <c r="N1871">
        <v>6554.96</v>
      </c>
      <c r="P1871">
        <v>45394</v>
      </c>
      <c r="Q1871">
        <v>45366</v>
      </c>
      <c r="R1871">
        <v>46122</v>
      </c>
      <c r="S1871">
        <v>46122</v>
      </c>
      <c r="W1871" t="s">
        <v>155</v>
      </c>
      <c r="X1871" t="s">
        <v>191</v>
      </c>
      <c r="Z1871" t="s">
        <v>160</v>
      </c>
      <c r="AA1871">
        <v>2</v>
      </c>
      <c r="AB1871" t="s">
        <v>161</v>
      </c>
      <c r="AC1871" t="s">
        <v>155</v>
      </c>
      <c r="AD1871" t="s">
        <v>162</v>
      </c>
      <c r="AE1871" t="s">
        <v>1276</v>
      </c>
      <c r="AF1871" t="s">
        <v>1277</v>
      </c>
      <c r="AG1871" t="s">
        <v>1278</v>
      </c>
    </row>
    <row r="1872" spans="1:34" x14ac:dyDescent="0.25">
      <c r="A1872">
        <v>17573</v>
      </c>
      <c r="B1872" t="s">
        <v>246</v>
      </c>
      <c r="C1872" t="s">
        <v>1</v>
      </c>
      <c r="D1872" t="s">
        <v>195</v>
      </c>
      <c r="E1872" t="s">
        <v>596</v>
      </c>
      <c r="F1872" t="s">
        <v>117</v>
      </c>
      <c r="G1872" t="s">
        <v>89</v>
      </c>
      <c r="H1872">
        <v>60000</v>
      </c>
      <c r="I1872">
        <v>60000</v>
      </c>
      <c r="J1872">
        <v>64361.62</v>
      </c>
      <c r="K1872">
        <v>0</v>
      </c>
      <c r="L1872">
        <v>0</v>
      </c>
      <c r="M1872">
        <v>0</v>
      </c>
      <c r="N1872">
        <v>64361.62</v>
      </c>
      <c r="P1872">
        <v>45173</v>
      </c>
      <c r="Q1872">
        <v>45168</v>
      </c>
      <c r="R1872">
        <v>46122</v>
      </c>
      <c r="S1872">
        <v>46122</v>
      </c>
      <c r="W1872" t="s">
        <v>155</v>
      </c>
      <c r="X1872" t="s">
        <v>191</v>
      </c>
      <c r="Z1872" t="s">
        <v>160</v>
      </c>
      <c r="AA1872">
        <v>2</v>
      </c>
      <c r="AB1872" t="s">
        <v>161</v>
      </c>
      <c r="AC1872" t="s">
        <v>155</v>
      </c>
      <c r="AD1872" t="s">
        <v>162</v>
      </c>
      <c r="AE1872" t="s">
        <v>1276</v>
      </c>
      <c r="AF1872" t="s">
        <v>1277</v>
      </c>
      <c r="AG1872" t="s">
        <v>1278</v>
      </c>
    </row>
    <row r="1873" spans="1:34" x14ac:dyDescent="0.25">
      <c r="A1873">
        <v>17246</v>
      </c>
      <c r="B1873" t="s">
        <v>246</v>
      </c>
      <c r="C1873" t="s">
        <v>252</v>
      </c>
      <c r="D1873" t="s">
        <v>258</v>
      </c>
      <c r="E1873" t="s">
        <v>422</v>
      </c>
      <c r="F1873" t="s">
        <v>117</v>
      </c>
      <c r="G1873" t="s">
        <v>89</v>
      </c>
      <c r="H1873">
        <v>36800</v>
      </c>
      <c r="I1873">
        <v>36800</v>
      </c>
      <c r="J1873">
        <v>39475.129999999997</v>
      </c>
      <c r="K1873">
        <v>0</v>
      </c>
      <c r="L1873">
        <v>0</v>
      </c>
      <c r="M1873">
        <v>0</v>
      </c>
      <c r="N1873">
        <v>39475.129999999997</v>
      </c>
      <c r="P1873">
        <v>45148</v>
      </c>
      <c r="Q1873">
        <v>45140</v>
      </c>
      <c r="R1873">
        <v>46122</v>
      </c>
      <c r="S1873">
        <v>46122</v>
      </c>
      <c r="W1873" t="s">
        <v>155</v>
      </c>
      <c r="X1873" t="s">
        <v>191</v>
      </c>
      <c r="Z1873" t="s">
        <v>160</v>
      </c>
      <c r="AA1873">
        <v>2</v>
      </c>
      <c r="AB1873" t="s">
        <v>161</v>
      </c>
      <c r="AC1873" t="s">
        <v>155</v>
      </c>
      <c r="AD1873" t="s">
        <v>162</v>
      </c>
      <c r="AE1873" t="s">
        <v>1276</v>
      </c>
      <c r="AF1873" t="s">
        <v>1277</v>
      </c>
      <c r="AG1873" t="s">
        <v>1278</v>
      </c>
    </row>
    <row r="1874" spans="1:34" x14ac:dyDescent="0.25">
      <c r="A1874">
        <v>17287</v>
      </c>
      <c r="B1874" t="s">
        <v>246</v>
      </c>
      <c r="C1874" t="s">
        <v>1</v>
      </c>
      <c r="D1874" t="s">
        <v>196</v>
      </c>
      <c r="E1874" t="s">
        <v>435</v>
      </c>
      <c r="F1874" t="s">
        <v>117</v>
      </c>
      <c r="G1874" t="s">
        <v>89</v>
      </c>
      <c r="H1874">
        <v>70000</v>
      </c>
      <c r="I1874">
        <v>70000</v>
      </c>
      <c r="J1874">
        <v>75088.56</v>
      </c>
      <c r="K1874">
        <v>0</v>
      </c>
      <c r="L1874">
        <v>0</v>
      </c>
      <c r="M1874">
        <v>0</v>
      </c>
      <c r="N1874">
        <v>75088.56</v>
      </c>
      <c r="P1874">
        <v>45154</v>
      </c>
      <c r="Q1874">
        <v>45145</v>
      </c>
      <c r="R1874">
        <v>46122</v>
      </c>
      <c r="S1874">
        <v>46122</v>
      </c>
      <c r="W1874" t="s">
        <v>155</v>
      </c>
      <c r="X1874" t="s">
        <v>191</v>
      </c>
      <c r="Z1874" t="s">
        <v>160</v>
      </c>
      <c r="AA1874">
        <v>2</v>
      </c>
      <c r="AB1874" t="s">
        <v>161</v>
      </c>
      <c r="AC1874" t="s">
        <v>155</v>
      </c>
      <c r="AD1874" t="s">
        <v>162</v>
      </c>
      <c r="AE1874" t="s">
        <v>1276</v>
      </c>
      <c r="AF1874" t="s">
        <v>1277</v>
      </c>
      <c r="AG1874" t="s">
        <v>1278</v>
      </c>
    </row>
    <row r="1875" spans="1:34" x14ac:dyDescent="0.25">
      <c r="A1875">
        <v>16192</v>
      </c>
      <c r="B1875" t="s">
        <v>246</v>
      </c>
      <c r="C1875" t="s">
        <v>252</v>
      </c>
      <c r="D1875" t="s">
        <v>259</v>
      </c>
      <c r="E1875" t="s">
        <v>260</v>
      </c>
      <c r="F1875" t="s">
        <v>117</v>
      </c>
      <c r="G1875" t="s">
        <v>362</v>
      </c>
      <c r="H1875">
        <v>1290</v>
      </c>
      <c r="I1875">
        <v>1290</v>
      </c>
      <c r="J1875">
        <v>1403.91</v>
      </c>
      <c r="K1875">
        <v>0</v>
      </c>
      <c r="L1875">
        <v>0</v>
      </c>
      <c r="M1875">
        <v>0</v>
      </c>
      <c r="N1875">
        <v>1403.91</v>
      </c>
      <c r="P1875">
        <v>45063</v>
      </c>
      <c r="Q1875">
        <v>45054</v>
      </c>
      <c r="R1875">
        <v>46122</v>
      </c>
      <c r="S1875">
        <v>46122</v>
      </c>
      <c r="W1875" t="s">
        <v>155</v>
      </c>
      <c r="X1875" t="s">
        <v>191</v>
      </c>
      <c r="Z1875" t="s">
        <v>160</v>
      </c>
      <c r="AA1875">
        <v>2</v>
      </c>
      <c r="AB1875" t="s">
        <v>161</v>
      </c>
      <c r="AC1875" t="s">
        <v>155</v>
      </c>
      <c r="AD1875" t="s">
        <v>162</v>
      </c>
      <c r="AE1875" t="s">
        <v>1276</v>
      </c>
      <c r="AF1875" t="s">
        <v>1277</v>
      </c>
      <c r="AG1875" t="s">
        <v>1278</v>
      </c>
    </row>
    <row r="1876" spans="1:34" x14ac:dyDescent="0.25">
      <c r="A1876">
        <v>16155</v>
      </c>
      <c r="B1876" t="s">
        <v>246</v>
      </c>
      <c r="C1876" t="s">
        <v>252</v>
      </c>
      <c r="D1876" t="s">
        <v>259</v>
      </c>
      <c r="E1876" t="s">
        <v>260</v>
      </c>
      <c r="F1876" t="s">
        <v>117</v>
      </c>
      <c r="G1876" t="s">
        <v>89</v>
      </c>
      <c r="H1876">
        <v>20000</v>
      </c>
      <c r="I1876">
        <v>20000</v>
      </c>
      <c r="J1876">
        <v>21766.01</v>
      </c>
      <c r="K1876">
        <v>0</v>
      </c>
      <c r="L1876">
        <v>0</v>
      </c>
      <c r="M1876">
        <v>0</v>
      </c>
      <c r="N1876">
        <v>21766.01</v>
      </c>
      <c r="P1876">
        <v>45063</v>
      </c>
      <c r="Q1876">
        <v>45054</v>
      </c>
      <c r="R1876">
        <v>46122</v>
      </c>
      <c r="S1876">
        <v>46122</v>
      </c>
      <c r="W1876" t="s">
        <v>155</v>
      </c>
      <c r="X1876" t="s">
        <v>191</v>
      </c>
      <c r="Z1876" t="s">
        <v>160</v>
      </c>
      <c r="AA1876">
        <v>2</v>
      </c>
      <c r="AB1876" t="s">
        <v>161</v>
      </c>
      <c r="AC1876" t="s">
        <v>155</v>
      </c>
      <c r="AD1876" t="s">
        <v>162</v>
      </c>
      <c r="AE1876" t="s">
        <v>1276</v>
      </c>
      <c r="AF1876" t="s">
        <v>1277</v>
      </c>
      <c r="AG1876" t="s">
        <v>1278</v>
      </c>
    </row>
    <row r="1877" spans="1:34" x14ac:dyDescent="0.25">
      <c r="A1877">
        <v>16261</v>
      </c>
      <c r="B1877" t="s">
        <v>246</v>
      </c>
      <c r="C1877" t="s">
        <v>1</v>
      </c>
      <c r="D1877" t="s">
        <v>199</v>
      </c>
      <c r="E1877" t="s">
        <v>292</v>
      </c>
      <c r="F1877" t="s">
        <v>117</v>
      </c>
      <c r="G1877" t="s">
        <v>365</v>
      </c>
      <c r="H1877">
        <v>3000</v>
      </c>
      <c r="I1877">
        <v>3000</v>
      </c>
      <c r="J1877">
        <v>3264.9</v>
      </c>
      <c r="K1877">
        <v>0</v>
      </c>
      <c r="L1877">
        <v>0</v>
      </c>
      <c r="M1877">
        <v>0</v>
      </c>
      <c r="N1877">
        <v>3264.9</v>
      </c>
      <c r="P1877">
        <v>45077</v>
      </c>
      <c r="Q1877">
        <v>45062</v>
      </c>
      <c r="R1877">
        <v>46127</v>
      </c>
      <c r="S1877">
        <v>46127</v>
      </c>
      <c r="W1877" t="s">
        <v>155</v>
      </c>
      <c r="X1877" t="s">
        <v>191</v>
      </c>
      <c r="Z1877" t="s">
        <v>160</v>
      </c>
      <c r="AA1877">
        <v>2</v>
      </c>
      <c r="AB1877" t="s">
        <v>161</v>
      </c>
      <c r="AC1877" t="s">
        <v>155</v>
      </c>
      <c r="AD1877" t="s">
        <v>162</v>
      </c>
      <c r="AE1877" t="s">
        <v>1276</v>
      </c>
      <c r="AF1877" t="s">
        <v>1277</v>
      </c>
      <c r="AG1877" t="s">
        <v>1278</v>
      </c>
    </row>
    <row r="1878" spans="1:34" x14ac:dyDescent="0.25">
      <c r="A1878">
        <v>29766</v>
      </c>
      <c r="B1878" t="s">
        <v>246</v>
      </c>
      <c r="C1878" t="s">
        <v>1</v>
      </c>
      <c r="D1878" t="s">
        <v>807</v>
      </c>
      <c r="E1878" t="s">
        <v>1327</v>
      </c>
      <c r="F1878" t="s">
        <v>117</v>
      </c>
      <c r="G1878" t="s">
        <v>89</v>
      </c>
      <c r="H1878">
        <v>80000</v>
      </c>
      <c r="I1878">
        <v>80000</v>
      </c>
      <c r="J1878">
        <v>80863.990000000005</v>
      </c>
      <c r="K1878">
        <v>0</v>
      </c>
      <c r="L1878">
        <v>0</v>
      </c>
      <c r="M1878">
        <v>0</v>
      </c>
      <c r="N1878">
        <v>80863.990000000005</v>
      </c>
      <c r="P1878">
        <v>45624</v>
      </c>
      <c r="Q1878">
        <v>45603</v>
      </c>
      <c r="R1878">
        <v>46127</v>
      </c>
      <c r="S1878">
        <v>46127</v>
      </c>
      <c r="W1878" t="s">
        <v>155</v>
      </c>
      <c r="X1878" t="s">
        <v>191</v>
      </c>
      <c r="Z1878" t="s">
        <v>160</v>
      </c>
      <c r="AA1878">
        <v>2</v>
      </c>
      <c r="AB1878" t="s">
        <v>1037</v>
      </c>
      <c r="AC1878" t="s">
        <v>155</v>
      </c>
      <c r="AD1878" t="s">
        <v>162</v>
      </c>
      <c r="AE1878" t="s">
        <v>1276</v>
      </c>
      <c r="AF1878" t="s">
        <v>1277</v>
      </c>
      <c r="AG1878" t="s">
        <v>1278</v>
      </c>
    </row>
    <row r="1879" spans="1:34" x14ac:dyDescent="0.25">
      <c r="A1879">
        <v>28919</v>
      </c>
      <c r="B1879" t="s">
        <v>246</v>
      </c>
      <c r="C1879" t="s">
        <v>1</v>
      </c>
      <c r="D1879" t="s">
        <v>803</v>
      </c>
      <c r="E1879" t="s">
        <v>1261</v>
      </c>
      <c r="F1879" t="s">
        <v>117</v>
      </c>
      <c r="G1879" t="s">
        <v>89</v>
      </c>
      <c r="H1879">
        <v>110000</v>
      </c>
      <c r="I1879">
        <v>110000</v>
      </c>
      <c r="J1879">
        <v>112616.87</v>
      </c>
      <c r="K1879">
        <v>0</v>
      </c>
      <c r="L1879">
        <v>0</v>
      </c>
      <c r="M1879">
        <v>0</v>
      </c>
      <c r="N1879">
        <v>112616.87</v>
      </c>
      <c r="P1879">
        <v>45555</v>
      </c>
      <c r="Q1879">
        <v>45554</v>
      </c>
      <c r="R1879">
        <v>46132</v>
      </c>
      <c r="S1879">
        <v>46132</v>
      </c>
      <c r="W1879" t="s">
        <v>155</v>
      </c>
      <c r="X1879" t="s">
        <v>191</v>
      </c>
      <c r="Z1879" t="s">
        <v>160</v>
      </c>
      <c r="AA1879">
        <v>2</v>
      </c>
      <c r="AB1879" t="s">
        <v>1037</v>
      </c>
      <c r="AC1879" t="s">
        <v>155</v>
      </c>
      <c r="AD1879" t="s">
        <v>162</v>
      </c>
      <c r="AE1879" t="s">
        <v>1276</v>
      </c>
      <c r="AF1879" t="s">
        <v>1277</v>
      </c>
      <c r="AG1879" t="s">
        <v>1278</v>
      </c>
    </row>
    <row r="1880" spans="1:34" x14ac:dyDescent="0.25">
      <c r="A1880">
        <v>25478</v>
      </c>
      <c r="B1880" t="s">
        <v>246</v>
      </c>
      <c r="C1880" t="s">
        <v>1</v>
      </c>
      <c r="D1880" t="s">
        <v>839</v>
      </c>
      <c r="E1880" t="s">
        <v>1148</v>
      </c>
      <c r="F1880" t="s">
        <v>117</v>
      </c>
      <c r="G1880" t="s">
        <v>110</v>
      </c>
      <c r="H1880">
        <v>6600</v>
      </c>
      <c r="I1880">
        <v>6600</v>
      </c>
      <c r="J1880">
        <v>6913.62</v>
      </c>
      <c r="K1880">
        <v>0</v>
      </c>
      <c r="L1880">
        <v>0</v>
      </c>
      <c r="M1880">
        <v>0</v>
      </c>
      <c r="N1880">
        <v>6913.62</v>
      </c>
      <c r="P1880">
        <v>45476</v>
      </c>
      <c r="Q1880">
        <v>45469</v>
      </c>
      <c r="R1880">
        <v>46132</v>
      </c>
      <c r="S1880">
        <v>46132</v>
      </c>
      <c r="W1880" t="s">
        <v>155</v>
      </c>
      <c r="X1880" t="s">
        <v>191</v>
      </c>
      <c r="Z1880" t="s">
        <v>160</v>
      </c>
      <c r="AA1880">
        <v>2</v>
      </c>
      <c r="AB1880" t="s">
        <v>1037</v>
      </c>
      <c r="AC1880" t="s">
        <v>155</v>
      </c>
      <c r="AD1880" t="s">
        <v>162</v>
      </c>
      <c r="AE1880" t="s">
        <v>1276</v>
      </c>
      <c r="AF1880" t="s">
        <v>1277</v>
      </c>
      <c r="AG1880" t="s">
        <v>1278</v>
      </c>
    </row>
    <row r="1881" spans="1:34" x14ac:dyDescent="0.25">
      <c r="A1881">
        <v>25459</v>
      </c>
      <c r="B1881" t="s">
        <v>246</v>
      </c>
      <c r="C1881" t="s">
        <v>1</v>
      </c>
      <c r="D1881" t="s">
        <v>839</v>
      </c>
      <c r="E1881" t="s">
        <v>1148</v>
      </c>
      <c r="F1881" t="s">
        <v>117</v>
      </c>
      <c r="G1881" t="s">
        <v>211</v>
      </c>
      <c r="H1881">
        <v>20000</v>
      </c>
      <c r="I1881">
        <v>20000</v>
      </c>
      <c r="J1881">
        <v>20950.36</v>
      </c>
      <c r="K1881">
        <v>0</v>
      </c>
      <c r="L1881">
        <v>0</v>
      </c>
      <c r="M1881">
        <v>0</v>
      </c>
      <c r="N1881">
        <v>20950.36</v>
      </c>
      <c r="O1881">
        <v>0</v>
      </c>
      <c r="P1881">
        <v>45476</v>
      </c>
      <c r="Q1881">
        <v>45469</v>
      </c>
      <c r="R1881">
        <v>46132</v>
      </c>
      <c r="S1881">
        <v>46132</v>
      </c>
      <c r="W1881" t="s">
        <v>155</v>
      </c>
      <c r="X1881" t="s">
        <v>191</v>
      </c>
      <c r="Z1881" t="s">
        <v>160</v>
      </c>
      <c r="AA1881">
        <v>2</v>
      </c>
      <c r="AB1881" t="s">
        <v>1037</v>
      </c>
      <c r="AC1881" t="s">
        <v>155</v>
      </c>
      <c r="AD1881" t="s">
        <v>162</v>
      </c>
      <c r="AE1881" t="s">
        <v>1276</v>
      </c>
      <c r="AF1881" t="s">
        <v>1277</v>
      </c>
      <c r="AG1881" t="s">
        <v>1278</v>
      </c>
      <c r="AH1881" t="s">
        <v>191</v>
      </c>
    </row>
    <row r="1882" spans="1:34" x14ac:dyDescent="0.25">
      <c r="A1882">
        <v>18112</v>
      </c>
      <c r="B1882" t="s">
        <v>246</v>
      </c>
      <c r="C1882" t="s">
        <v>1</v>
      </c>
      <c r="D1882" t="s">
        <v>198</v>
      </c>
      <c r="E1882" t="s">
        <v>965</v>
      </c>
      <c r="F1882" t="s">
        <v>117</v>
      </c>
      <c r="G1882" t="s">
        <v>89</v>
      </c>
      <c r="H1882">
        <v>35000</v>
      </c>
      <c r="I1882">
        <v>35000</v>
      </c>
      <c r="J1882">
        <v>37506.410000000003</v>
      </c>
      <c r="K1882">
        <v>0</v>
      </c>
      <c r="L1882">
        <v>0</v>
      </c>
      <c r="M1882">
        <v>0</v>
      </c>
      <c r="N1882">
        <v>37506.410000000003</v>
      </c>
      <c r="P1882">
        <v>45190</v>
      </c>
      <c r="Q1882">
        <v>45172</v>
      </c>
      <c r="R1882">
        <v>46132</v>
      </c>
      <c r="S1882">
        <v>46132</v>
      </c>
      <c r="W1882" t="s">
        <v>155</v>
      </c>
      <c r="X1882" t="s">
        <v>191</v>
      </c>
      <c r="Z1882" t="s">
        <v>160</v>
      </c>
      <c r="AA1882">
        <v>2</v>
      </c>
      <c r="AB1882" t="s">
        <v>161</v>
      </c>
      <c r="AC1882" t="s">
        <v>155</v>
      </c>
      <c r="AD1882" t="s">
        <v>162</v>
      </c>
      <c r="AE1882" t="s">
        <v>1276</v>
      </c>
      <c r="AF1882" t="s">
        <v>1277</v>
      </c>
      <c r="AG1882" t="s">
        <v>1278</v>
      </c>
    </row>
    <row r="1883" spans="1:34" x14ac:dyDescent="0.25">
      <c r="A1883">
        <v>23634</v>
      </c>
      <c r="B1883" t="s">
        <v>246</v>
      </c>
      <c r="C1883" t="s">
        <v>252</v>
      </c>
      <c r="D1883" t="s">
        <v>724</v>
      </c>
      <c r="E1883" t="s">
        <v>953</v>
      </c>
      <c r="F1883" t="s">
        <v>117</v>
      </c>
      <c r="G1883" t="s">
        <v>112</v>
      </c>
      <c r="H1883">
        <v>9340</v>
      </c>
      <c r="I1883">
        <v>9340</v>
      </c>
      <c r="J1883">
        <v>9874.7199999999993</v>
      </c>
      <c r="K1883">
        <v>0</v>
      </c>
      <c r="L1883">
        <v>0</v>
      </c>
      <c r="M1883">
        <v>0</v>
      </c>
      <c r="N1883">
        <v>9874.7199999999993</v>
      </c>
      <c r="P1883">
        <v>45371</v>
      </c>
      <c r="Q1883">
        <v>45355</v>
      </c>
      <c r="R1883">
        <v>46132</v>
      </c>
      <c r="S1883">
        <v>46132</v>
      </c>
      <c r="W1883" t="s">
        <v>155</v>
      </c>
      <c r="X1883" t="s">
        <v>191</v>
      </c>
      <c r="Z1883" t="s">
        <v>160</v>
      </c>
      <c r="AA1883">
        <v>2</v>
      </c>
      <c r="AB1883" t="s">
        <v>161</v>
      </c>
      <c r="AC1883" t="s">
        <v>155</v>
      </c>
      <c r="AD1883" t="s">
        <v>162</v>
      </c>
      <c r="AE1883" t="s">
        <v>1276</v>
      </c>
      <c r="AF1883" t="s">
        <v>1277</v>
      </c>
      <c r="AG1883" t="s">
        <v>1278</v>
      </c>
    </row>
    <row r="1884" spans="1:34" x14ac:dyDescent="0.25">
      <c r="A1884">
        <v>19438</v>
      </c>
      <c r="B1884" t="s">
        <v>246</v>
      </c>
      <c r="C1884" t="s">
        <v>252</v>
      </c>
      <c r="D1884" t="s">
        <v>262</v>
      </c>
      <c r="E1884" t="s">
        <v>613</v>
      </c>
      <c r="F1884" t="s">
        <v>117</v>
      </c>
      <c r="G1884" t="s">
        <v>89</v>
      </c>
      <c r="H1884">
        <v>265752.67</v>
      </c>
      <c r="I1884">
        <v>265752.67</v>
      </c>
      <c r="J1884">
        <v>284312.02</v>
      </c>
      <c r="K1884">
        <v>0</v>
      </c>
      <c r="L1884">
        <v>0</v>
      </c>
      <c r="M1884">
        <v>0</v>
      </c>
      <c r="N1884">
        <v>284312.02</v>
      </c>
      <c r="P1884">
        <v>45218</v>
      </c>
      <c r="Q1884">
        <v>45211</v>
      </c>
      <c r="R1884">
        <v>46132</v>
      </c>
      <c r="S1884">
        <v>46132</v>
      </c>
      <c r="W1884" t="s">
        <v>155</v>
      </c>
      <c r="X1884" t="s">
        <v>191</v>
      </c>
      <c r="Z1884" t="s">
        <v>160</v>
      </c>
      <c r="AA1884">
        <v>2</v>
      </c>
      <c r="AB1884" t="s">
        <v>161</v>
      </c>
      <c r="AC1884" t="s">
        <v>155</v>
      </c>
      <c r="AD1884" t="s">
        <v>162</v>
      </c>
      <c r="AE1884" t="s">
        <v>1276</v>
      </c>
      <c r="AF1884" t="s">
        <v>1277</v>
      </c>
      <c r="AG1884" t="s">
        <v>1278</v>
      </c>
    </row>
    <row r="1885" spans="1:34" x14ac:dyDescent="0.25">
      <c r="A1885">
        <v>23217</v>
      </c>
      <c r="B1885" t="s">
        <v>246</v>
      </c>
      <c r="C1885" t="s">
        <v>1</v>
      </c>
      <c r="D1885" t="s">
        <v>833</v>
      </c>
      <c r="E1885" t="s">
        <v>928</v>
      </c>
      <c r="F1885" t="s">
        <v>117</v>
      </c>
      <c r="G1885" t="s">
        <v>89</v>
      </c>
      <c r="H1885">
        <v>60000</v>
      </c>
      <c r="I1885">
        <v>60000</v>
      </c>
      <c r="J1885">
        <v>63606.3</v>
      </c>
      <c r="K1885">
        <v>0</v>
      </c>
      <c r="L1885">
        <v>0</v>
      </c>
      <c r="M1885">
        <v>0</v>
      </c>
      <c r="N1885">
        <v>63606.3</v>
      </c>
      <c r="P1885">
        <v>45345</v>
      </c>
      <c r="Q1885">
        <v>45337</v>
      </c>
      <c r="R1885">
        <v>46132</v>
      </c>
      <c r="S1885">
        <v>46132</v>
      </c>
      <c r="W1885" t="s">
        <v>155</v>
      </c>
      <c r="X1885" t="s">
        <v>191</v>
      </c>
      <c r="Z1885" t="s">
        <v>160</v>
      </c>
      <c r="AA1885">
        <v>2</v>
      </c>
      <c r="AB1885" t="s">
        <v>161</v>
      </c>
      <c r="AC1885" t="s">
        <v>155</v>
      </c>
      <c r="AD1885" t="s">
        <v>162</v>
      </c>
      <c r="AE1885" t="s">
        <v>1276</v>
      </c>
      <c r="AF1885" t="s">
        <v>1277</v>
      </c>
      <c r="AG1885" t="s">
        <v>1278</v>
      </c>
    </row>
    <row r="1886" spans="1:34" x14ac:dyDescent="0.25">
      <c r="A1886">
        <v>22799</v>
      </c>
      <c r="B1886" t="s">
        <v>246</v>
      </c>
      <c r="C1886" t="s">
        <v>1</v>
      </c>
      <c r="D1886" t="s">
        <v>826</v>
      </c>
      <c r="E1886" t="s">
        <v>881</v>
      </c>
      <c r="F1886" t="s">
        <v>117</v>
      </c>
      <c r="G1886" t="s">
        <v>89</v>
      </c>
      <c r="H1886">
        <v>70000</v>
      </c>
      <c r="I1886">
        <v>70000</v>
      </c>
      <c r="J1886">
        <v>74434.83</v>
      </c>
      <c r="K1886">
        <v>0</v>
      </c>
      <c r="L1886">
        <v>0</v>
      </c>
      <c r="M1886">
        <v>0</v>
      </c>
      <c r="N1886">
        <v>74434.83</v>
      </c>
      <c r="P1886">
        <v>45323</v>
      </c>
      <c r="Q1886">
        <v>45314</v>
      </c>
      <c r="R1886">
        <v>46137</v>
      </c>
      <c r="S1886">
        <v>46137</v>
      </c>
      <c r="W1886" t="s">
        <v>155</v>
      </c>
      <c r="X1886" t="s">
        <v>191</v>
      </c>
      <c r="Z1886" t="s">
        <v>160</v>
      </c>
      <c r="AA1886">
        <v>2</v>
      </c>
      <c r="AB1886" t="s">
        <v>161</v>
      </c>
      <c r="AC1886" t="s">
        <v>155</v>
      </c>
      <c r="AD1886" t="s">
        <v>162</v>
      </c>
      <c r="AE1886" t="s">
        <v>1276</v>
      </c>
      <c r="AF1886" t="s">
        <v>1277</v>
      </c>
      <c r="AG1886" t="s">
        <v>1278</v>
      </c>
    </row>
    <row r="1887" spans="1:34" x14ac:dyDescent="0.25">
      <c r="A1887">
        <v>21849</v>
      </c>
      <c r="B1887" t="s">
        <v>246</v>
      </c>
      <c r="C1887" t="s">
        <v>1</v>
      </c>
      <c r="D1887" t="s">
        <v>296</v>
      </c>
      <c r="E1887" t="s">
        <v>690</v>
      </c>
      <c r="F1887" t="s">
        <v>117</v>
      </c>
      <c r="G1887" t="s">
        <v>89</v>
      </c>
      <c r="H1887">
        <v>97000</v>
      </c>
      <c r="I1887">
        <v>97000</v>
      </c>
      <c r="J1887">
        <v>103420.12</v>
      </c>
      <c r="K1887">
        <v>0</v>
      </c>
      <c r="L1887">
        <v>0</v>
      </c>
      <c r="M1887">
        <v>0</v>
      </c>
      <c r="N1887">
        <v>103420.12</v>
      </c>
      <c r="P1887">
        <v>45259</v>
      </c>
      <c r="Q1887">
        <v>45240</v>
      </c>
      <c r="R1887">
        <v>46137</v>
      </c>
      <c r="S1887">
        <v>46137</v>
      </c>
      <c r="W1887" t="s">
        <v>155</v>
      </c>
      <c r="X1887" t="s">
        <v>191</v>
      </c>
      <c r="Z1887" t="s">
        <v>160</v>
      </c>
      <c r="AA1887">
        <v>2</v>
      </c>
      <c r="AB1887" t="s">
        <v>161</v>
      </c>
      <c r="AC1887" t="s">
        <v>155</v>
      </c>
      <c r="AD1887" t="s">
        <v>162</v>
      </c>
      <c r="AE1887" t="s">
        <v>1276</v>
      </c>
      <c r="AF1887" t="s">
        <v>1277</v>
      </c>
      <c r="AG1887" t="s">
        <v>1278</v>
      </c>
    </row>
    <row r="1888" spans="1:34" x14ac:dyDescent="0.25">
      <c r="A1888">
        <v>19250</v>
      </c>
      <c r="B1888" t="s">
        <v>246</v>
      </c>
      <c r="C1888" t="s">
        <v>1</v>
      </c>
      <c r="D1888" t="s">
        <v>285</v>
      </c>
      <c r="E1888" t="s">
        <v>615</v>
      </c>
      <c r="F1888" t="s">
        <v>117</v>
      </c>
      <c r="G1888" t="s">
        <v>89</v>
      </c>
      <c r="H1888">
        <v>75600</v>
      </c>
      <c r="I1888">
        <v>75600</v>
      </c>
      <c r="J1888">
        <v>81013.84</v>
      </c>
      <c r="K1888">
        <v>0</v>
      </c>
      <c r="L1888">
        <v>0</v>
      </c>
      <c r="M1888">
        <v>0</v>
      </c>
      <c r="N1888">
        <v>81013.84</v>
      </c>
      <c r="P1888">
        <v>45197</v>
      </c>
      <c r="Q1888">
        <v>45188</v>
      </c>
      <c r="R1888">
        <v>46137</v>
      </c>
      <c r="S1888">
        <v>46137</v>
      </c>
      <c r="W1888" t="s">
        <v>155</v>
      </c>
      <c r="X1888" t="s">
        <v>191</v>
      </c>
      <c r="Z1888" t="s">
        <v>160</v>
      </c>
      <c r="AA1888">
        <v>2</v>
      </c>
      <c r="AB1888" t="s">
        <v>161</v>
      </c>
      <c r="AC1888" t="s">
        <v>155</v>
      </c>
      <c r="AD1888" t="s">
        <v>162</v>
      </c>
      <c r="AE1888" t="s">
        <v>1276</v>
      </c>
      <c r="AF1888" t="s">
        <v>1277</v>
      </c>
      <c r="AG1888" t="s">
        <v>1278</v>
      </c>
    </row>
    <row r="1889" spans="1:34" x14ac:dyDescent="0.25">
      <c r="A1889">
        <v>29582</v>
      </c>
      <c r="B1889" t="s">
        <v>246</v>
      </c>
      <c r="C1889" t="s">
        <v>1</v>
      </c>
      <c r="D1889" t="s">
        <v>801</v>
      </c>
      <c r="E1889" t="s">
        <v>1280</v>
      </c>
      <c r="F1889" t="s">
        <v>117</v>
      </c>
      <c r="G1889" t="s">
        <v>106</v>
      </c>
      <c r="H1889">
        <v>400</v>
      </c>
      <c r="I1889">
        <v>400</v>
      </c>
      <c r="J1889">
        <v>406.68</v>
      </c>
      <c r="K1889">
        <v>0</v>
      </c>
      <c r="L1889">
        <v>0</v>
      </c>
      <c r="M1889">
        <v>0</v>
      </c>
      <c r="N1889">
        <v>406.68</v>
      </c>
      <c r="P1889">
        <v>45595</v>
      </c>
      <c r="Q1889">
        <v>45587</v>
      </c>
      <c r="R1889">
        <v>46137</v>
      </c>
      <c r="S1889">
        <v>46137</v>
      </c>
      <c r="W1889" t="s">
        <v>155</v>
      </c>
      <c r="X1889" t="s">
        <v>191</v>
      </c>
      <c r="Z1889" t="s">
        <v>160</v>
      </c>
      <c r="AA1889">
        <v>2</v>
      </c>
      <c r="AB1889" t="s">
        <v>1037</v>
      </c>
      <c r="AC1889" t="s">
        <v>155</v>
      </c>
      <c r="AD1889" t="s">
        <v>162</v>
      </c>
      <c r="AE1889" t="s">
        <v>1276</v>
      </c>
      <c r="AF1889" t="s">
        <v>1277</v>
      </c>
      <c r="AG1889" t="s">
        <v>1278</v>
      </c>
    </row>
    <row r="1890" spans="1:34" x14ac:dyDescent="0.25">
      <c r="A1890">
        <v>29565</v>
      </c>
      <c r="B1890" t="s">
        <v>246</v>
      </c>
      <c r="C1890" t="s">
        <v>1</v>
      </c>
      <c r="D1890" t="s">
        <v>801</v>
      </c>
      <c r="E1890" t="s">
        <v>1280</v>
      </c>
      <c r="F1890" t="s">
        <v>117</v>
      </c>
      <c r="G1890" t="s">
        <v>89</v>
      </c>
      <c r="H1890">
        <v>400</v>
      </c>
      <c r="I1890">
        <v>400</v>
      </c>
      <c r="J1890">
        <v>406.68</v>
      </c>
      <c r="K1890">
        <v>0</v>
      </c>
      <c r="L1890">
        <v>0</v>
      </c>
      <c r="M1890">
        <v>0</v>
      </c>
      <c r="N1890">
        <v>406.68</v>
      </c>
      <c r="P1890">
        <v>45595</v>
      </c>
      <c r="Q1890">
        <v>45587</v>
      </c>
      <c r="R1890">
        <v>46137</v>
      </c>
      <c r="S1890">
        <v>46137</v>
      </c>
      <c r="W1890" t="s">
        <v>155</v>
      </c>
      <c r="X1890" t="s">
        <v>191</v>
      </c>
      <c r="Z1890" t="s">
        <v>160</v>
      </c>
      <c r="AA1890">
        <v>2</v>
      </c>
      <c r="AB1890" t="s">
        <v>1037</v>
      </c>
      <c r="AC1890" t="s">
        <v>155</v>
      </c>
      <c r="AD1890" t="s">
        <v>162</v>
      </c>
      <c r="AE1890" t="s">
        <v>1276</v>
      </c>
      <c r="AF1890" t="s">
        <v>1277</v>
      </c>
      <c r="AG1890" t="s">
        <v>1278</v>
      </c>
    </row>
    <row r="1891" spans="1:34" x14ac:dyDescent="0.25">
      <c r="A1891">
        <v>24586</v>
      </c>
      <c r="B1891" t="s">
        <v>246</v>
      </c>
      <c r="C1891" t="s">
        <v>252</v>
      </c>
      <c r="D1891" t="s">
        <v>730</v>
      </c>
      <c r="E1891" t="s">
        <v>1035</v>
      </c>
      <c r="F1891" t="s">
        <v>117</v>
      </c>
      <c r="G1891" t="s">
        <v>112</v>
      </c>
      <c r="H1891">
        <v>2500</v>
      </c>
      <c r="I1891">
        <v>2500</v>
      </c>
      <c r="J1891">
        <v>2639.66</v>
      </c>
      <c r="K1891">
        <v>0</v>
      </c>
      <c r="L1891">
        <v>0</v>
      </c>
      <c r="M1891">
        <v>0</v>
      </c>
      <c r="N1891">
        <v>2639.66</v>
      </c>
      <c r="P1891">
        <v>45406</v>
      </c>
      <c r="Q1891">
        <v>45401</v>
      </c>
      <c r="R1891">
        <v>46137</v>
      </c>
      <c r="S1891">
        <v>46137</v>
      </c>
      <c r="W1891" t="s">
        <v>155</v>
      </c>
      <c r="X1891" t="s">
        <v>191</v>
      </c>
      <c r="Z1891" t="s">
        <v>160</v>
      </c>
      <c r="AA1891">
        <v>2</v>
      </c>
      <c r="AB1891" t="s">
        <v>1037</v>
      </c>
      <c r="AC1891" t="s">
        <v>155</v>
      </c>
      <c r="AD1891" t="s">
        <v>162</v>
      </c>
      <c r="AE1891" t="s">
        <v>1276</v>
      </c>
      <c r="AF1891" t="s">
        <v>1277</v>
      </c>
      <c r="AG1891" t="s">
        <v>1278</v>
      </c>
    </row>
    <row r="1892" spans="1:34" x14ac:dyDescent="0.25">
      <c r="A1892">
        <v>30325</v>
      </c>
      <c r="B1892" t="s">
        <v>246</v>
      </c>
      <c r="C1892" t="s">
        <v>1</v>
      </c>
      <c r="D1892" t="s">
        <v>827</v>
      </c>
      <c r="E1892" t="s">
        <v>1341</v>
      </c>
      <c r="F1892" t="s">
        <v>117</v>
      </c>
      <c r="G1892" t="s">
        <v>89</v>
      </c>
      <c r="H1892">
        <v>70000</v>
      </c>
      <c r="I1892">
        <v>70000</v>
      </c>
      <c r="J1892">
        <v>70755.990000000005</v>
      </c>
      <c r="K1892">
        <v>0</v>
      </c>
      <c r="L1892">
        <v>0</v>
      </c>
      <c r="M1892">
        <v>0</v>
      </c>
      <c r="N1892">
        <v>70755.990000000005</v>
      </c>
      <c r="P1892">
        <v>45628</v>
      </c>
      <c r="Q1892">
        <v>45617</v>
      </c>
      <c r="R1892">
        <v>46137</v>
      </c>
      <c r="S1892">
        <v>46137</v>
      </c>
      <c r="W1892" t="s">
        <v>155</v>
      </c>
      <c r="X1892" t="s">
        <v>191</v>
      </c>
      <c r="Z1892" t="s">
        <v>160</v>
      </c>
      <c r="AA1892">
        <v>2</v>
      </c>
      <c r="AB1892" t="s">
        <v>1037</v>
      </c>
      <c r="AC1892" t="s">
        <v>155</v>
      </c>
      <c r="AD1892" t="s">
        <v>162</v>
      </c>
      <c r="AE1892" t="s">
        <v>1276</v>
      </c>
      <c r="AF1892" t="s">
        <v>1277</v>
      </c>
      <c r="AG1892" t="s">
        <v>1278</v>
      </c>
    </row>
    <row r="1893" spans="1:34" x14ac:dyDescent="0.25">
      <c r="A1893">
        <v>28874</v>
      </c>
      <c r="B1893" t="s">
        <v>246</v>
      </c>
      <c r="C1893" t="s">
        <v>1</v>
      </c>
      <c r="D1893" t="s">
        <v>816</v>
      </c>
      <c r="E1893" t="s">
        <v>886</v>
      </c>
      <c r="F1893" t="s">
        <v>117</v>
      </c>
      <c r="G1893" t="s">
        <v>89</v>
      </c>
      <c r="H1893">
        <v>114222.39999999999</v>
      </c>
      <c r="I1893">
        <v>114222.39999999999</v>
      </c>
      <c r="J1893">
        <v>121087.74</v>
      </c>
      <c r="K1893">
        <v>0</v>
      </c>
      <c r="L1893">
        <v>0</v>
      </c>
      <c r="M1893">
        <v>0</v>
      </c>
      <c r="N1893">
        <v>121087.74</v>
      </c>
      <c r="O1893">
        <v>0</v>
      </c>
      <c r="P1893">
        <v>45552</v>
      </c>
      <c r="Q1893">
        <v>45350</v>
      </c>
      <c r="R1893">
        <v>46142</v>
      </c>
      <c r="S1893">
        <v>46142</v>
      </c>
      <c r="W1893" t="s">
        <v>155</v>
      </c>
      <c r="X1893" t="s">
        <v>191</v>
      </c>
      <c r="Z1893" t="s">
        <v>160</v>
      </c>
      <c r="AA1893">
        <v>2</v>
      </c>
      <c r="AB1893" t="s">
        <v>161</v>
      </c>
      <c r="AC1893" t="s">
        <v>155</v>
      </c>
      <c r="AD1893" t="s">
        <v>162</v>
      </c>
      <c r="AE1893" t="s">
        <v>1276</v>
      </c>
      <c r="AF1893" t="s">
        <v>1277</v>
      </c>
      <c r="AG1893" t="s">
        <v>1278</v>
      </c>
    </row>
    <row r="1894" spans="1:34" x14ac:dyDescent="0.25">
      <c r="A1894">
        <v>30319</v>
      </c>
      <c r="B1894" t="s">
        <v>246</v>
      </c>
      <c r="C1894" t="s">
        <v>1</v>
      </c>
      <c r="D1894" t="s">
        <v>782</v>
      </c>
      <c r="E1894" t="s">
        <v>1330</v>
      </c>
      <c r="F1894" t="s">
        <v>117</v>
      </c>
      <c r="G1894" t="s">
        <v>108</v>
      </c>
      <c r="H1894">
        <v>2000</v>
      </c>
      <c r="I1894">
        <v>2000</v>
      </c>
      <c r="J1894">
        <v>2021.6</v>
      </c>
      <c r="K1894">
        <v>0</v>
      </c>
      <c r="L1894">
        <v>0</v>
      </c>
      <c r="M1894">
        <v>0</v>
      </c>
      <c r="N1894">
        <v>2021.6</v>
      </c>
      <c r="P1894">
        <v>45628</v>
      </c>
      <c r="Q1894">
        <v>45621</v>
      </c>
      <c r="R1894">
        <v>46142</v>
      </c>
      <c r="S1894">
        <v>46142</v>
      </c>
      <c r="W1894" t="s">
        <v>155</v>
      </c>
      <c r="X1894" t="s">
        <v>191</v>
      </c>
      <c r="Z1894" t="s">
        <v>160</v>
      </c>
      <c r="AA1894">
        <v>2</v>
      </c>
      <c r="AB1894" t="s">
        <v>1037</v>
      </c>
      <c r="AC1894" t="s">
        <v>155</v>
      </c>
      <c r="AD1894" t="s">
        <v>162</v>
      </c>
      <c r="AE1894" t="s">
        <v>1276</v>
      </c>
      <c r="AF1894" t="s">
        <v>1277</v>
      </c>
      <c r="AG1894" t="s">
        <v>1278</v>
      </c>
    </row>
    <row r="1895" spans="1:34" x14ac:dyDescent="0.25">
      <c r="A1895">
        <v>24658</v>
      </c>
      <c r="B1895" t="s">
        <v>246</v>
      </c>
      <c r="C1895" t="s">
        <v>1</v>
      </c>
      <c r="D1895" t="s">
        <v>830</v>
      </c>
      <c r="E1895" t="s">
        <v>1029</v>
      </c>
      <c r="F1895" t="s">
        <v>117</v>
      </c>
      <c r="G1895" t="s">
        <v>214</v>
      </c>
      <c r="H1895">
        <v>1000</v>
      </c>
      <c r="I1895">
        <v>1000</v>
      </c>
      <c r="J1895">
        <v>1055.8599999999999</v>
      </c>
      <c r="K1895">
        <v>0</v>
      </c>
      <c r="L1895">
        <v>0</v>
      </c>
      <c r="M1895">
        <v>0</v>
      </c>
      <c r="N1895">
        <v>1055.8599999999999</v>
      </c>
      <c r="P1895">
        <v>45412</v>
      </c>
      <c r="Q1895">
        <v>45404</v>
      </c>
      <c r="R1895">
        <v>46142</v>
      </c>
      <c r="S1895">
        <v>46142</v>
      </c>
      <c r="W1895" t="s">
        <v>155</v>
      </c>
      <c r="X1895" t="s">
        <v>191</v>
      </c>
      <c r="Z1895" t="s">
        <v>160</v>
      </c>
      <c r="AA1895">
        <v>2</v>
      </c>
      <c r="AB1895" t="s">
        <v>1037</v>
      </c>
      <c r="AC1895" t="s">
        <v>155</v>
      </c>
      <c r="AD1895" t="s">
        <v>162</v>
      </c>
      <c r="AE1895" t="s">
        <v>1276</v>
      </c>
      <c r="AF1895" t="s">
        <v>1277</v>
      </c>
      <c r="AG1895" t="s">
        <v>1278</v>
      </c>
    </row>
    <row r="1896" spans="1:34" x14ac:dyDescent="0.25">
      <c r="A1896">
        <v>24678</v>
      </c>
      <c r="B1896" t="s">
        <v>246</v>
      </c>
      <c r="C1896" t="s">
        <v>1</v>
      </c>
      <c r="D1896" t="s">
        <v>804</v>
      </c>
      <c r="E1896" t="s">
        <v>1030</v>
      </c>
      <c r="F1896" t="s">
        <v>117</v>
      </c>
      <c r="G1896" t="s">
        <v>89</v>
      </c>
      <c r="H1896">
        <v>60000</v>
      </c>
      <c r="I1896">
        <v>60000</v>
      </c>
      <c r="J1896">
        <v>63351.74</v>
      </c>
      <c r="K1896">
        <v>0</v>
      </c>
      <c r="L1896">
        <v>0</v>
      </c>
      <c r="M1896">
        <v>0</v>
      </c>
      <c r="N1896">
        <v>63351.74</v>
      </c>
      <c r="P1896">
        <v>45408</v>
      </c>
      <c r="Q1896">
        <v>45404</v>
      </c>
      <c r="R1896">
        <v>46142</v>
      </c>
      <c r="S1896">
        <v>46142</v>
      </c>
      <c r="W1896" t="s">
        <v>155</v>
      </c>
      <c r="X1896" t="s">
        <v>191</v>
      </c>
      <c r="Z1896" t="s">
        <v>160</v>
      </c>
      <c r="AA1896">
        <v>2</v>
      </c>
      <c r="AB1896" t="s">
        <v>1037</v>
      </c>
      <c r="AC1896" t="s">
        <v>155</v>
      </c>
      <c r="AD1896" t="s">
        <v>162</v>
      </c>
      <c r="AE1896" t="s">
        <v>1276</v>
      </c>
      <c r="AF1896" t="s">
        <v>1277</v>
      </c>
      <c r="AG1896" t="s">
        <v>1278</v>
      </c>
    </row>
    <row r="1897" spans="1:34" x14ac:dyDescent="0.25">
      <c r="A1897">
        <v>24885</v>
      </c>
      <c r="B1897" t="s">
        <v>246</v>
      </c>
      <c r="C1897" t="s">
        <v>1</v>
      </c>
      <c r="D1897" t="s">
        <v>802</v>
      </c>
      <c r="E1897" t="s">
        <v>1032</v>
      </c>
      <c r="F1897" t="s">
        <v>117</v>
      </c>
      <c r="G1897" t="s">
        <v>112</v>
      </c>
      <c r="H1897">
        <v>6000</v>
      </c>
      <c r="I1897">
        <v>6000</v>
      </c>
      <c r="J1897">
        <v>6335.17</v>
      </c>
      <c r="K1897">
        <v>0</v>
      </c>
      <c r="L1897">
        <v>0</v>
      </c>
      <c r="M1897">
        <v>0</v>
      </c>
      <c r="N1897">
        <v>6335.17</v>
      </c>
      <c r="P1897">
        <v>45421</v>
      </c>
      <c r="Q1897">
        <v>45410</v>
      </c>
      <c r="R1897">
        <v>46142</v>
      </c>
      <c r="S1897">
        <v>46142</v>
      </c>
      <c r="W1897" t="s">
        <v>155</v>
      </c>
      <c r="X1897" t="s">
        <v>191</v>
      </c>
      <c r="Z1897" t="s">
        <v>160</v>
      </c>
      <c r="AA1897">
        <v>2</v>
      </c>
      <c r="AB1897" t="s">
        <v>1037</v>
      </c>
      <c r="AC1897" t="s">
        <v>155</v>
      </c>
      <c r="AD1897" t="s">
        <v>162</v>
      </c>
      <c r="AE1897" t="s">
        <v>1276</v>
      </c>
      <c r="AF1897" t="s">
        <v>1277</v>
      </c>
      <c r="AG1897" t="s">
        <v>1278</v>
      </c>
    </row>
    <row r="1898" spans="1:34" x14ac:dyDescent="0.25">
      <c r="A1898">
        <v>24880</v>
      </c>
      <c r="B1898" t="s">
        <v>246</v>
      </c>
      <c r="C1898" t="s">
        <v>1</v>
      </c>
      <c r="D1898" t="s">
        <v>802</v>
      </c>
      <c r="E1898" t="s">
        <v>1032</v>
      </c>
      <c r="F1898" t="s">
        <v>117</v>
      </c>
      <c r="G1898" t="s">
        <v>89</v>
      </c>
      <c r="H1898">
        <v>70000</v>
      </c>
      <c r="I1898">
        <v>70000</v>
      </c>
      <c r="J1898">
        <v>73910.37</v>
      </c>
      <c r="K1898">
        <v>0</v>
      </c>
      <c r="L1898">
        <v>0</v>
      </c>
      <c r="M1898">
        <v>0</v>
      </c>
      <c r="N1898">
        <v>73910.37</v>
      </c>
      <c r="P1898">
        <v>45421</v>
      </c>
      <c r="Q1898">
        <v>45410</v>
      </c>
      <c r="R1898">
        <v>46142</v>
      </c>
      <c r="S1898">
        <v>46142</v>
      </c>
      <c r="W1898" t="s">
        <v>155</v>
      </c>
      <c r="X1898" t="s">
        <v>191</v>
      </c>
      <c r="Z1898" t="s">
        <v>160</v>
      </c>
      <c r="AA1898">
        <v>2</v>
      </c>
      <c r="AB1898" t="s">
        <v>1037</v>
      </c>
      <c r="AC1898" t="s">
        <v>155</v>
      </c>
      <c r="AD1898" t="s">
        <v>162</v>
      </c>
      <c r="AE1898" t="s">
        <v>1276</v>
      </c>
      <c r="AF1898" t="s">
        <v>1277</v>
      </c>
      <c r="AG1898" t="s">
        <v>1278</v>
      </c>
    </row>
    <row r="1899" spans="1:34" x14ac:dyDescent="0.25">
      <c r="A1899">
        <v>24736</v>
      </c>
      <c r="B1899" t="s">
        <v>246</v>
      </c>
      <c r="C1899" t="s">
        <v>1</v>
      </c>
      <c r="D1899" t="s">
        <v>795</v>
      </c>
      <c r="E1899" t="s">
        <v>1034</v>
      </c>
      <c r="F1899" t="s">
        <v>117</v>
      </c>
      <c r="G1899" t="s">
        <v>89</v>
      </c>
      <c r="H1899">
        <v>344000.01</v>
      </c>
      <c r="I1899">
        <v>344000.01</v>
      </c>
      <c r="J1899">
        <v>363216.67</v>
      </c>
      <c r="K1899">
        <v>0</v>
      </c>
      <c r="L1899">
        <v>0</v>
      </c>
      <c r="M1899">
        <v>0</v>
      </c>
      <c r="N1899">
        <v>363216.67</v>
      </c>
      <c r="P1899">
        <v>45412</v>
      </c>
      <c r="Q1899">
        <v>45407</v>
      </c>
      <c r="R1899">
        <v>46142</v>
      </c>
      <c r="S1899">
        <v>46142</v>
      </c>
      <c r="W1899" t="s">
        <v>155</v>
      </c>
      <c r="X1899" t="s">
        <v>191</v>
      </c>
      <c r="Z1899" t="s">
        <v>160</v>
      </c>
      <c r="AA1899">
        <v>2</v>
      </c>
      <c r="AB1899" t="s">
        <v>1037</v>
      </c>
      <c r="AC1899" t="s">
        <v>155</v>
      </c>
      <c r="AD1899" t="s">
        <v>162</v>
      </c>
      <c r="AE1899" t="s">
        <v>1276</v>
      </c>
      <c r="AF1899" t="s">
        <v>1277</v>
      </c>
      <c r="AG1899" t="s">
        <v>1278</v>
      </c>
    </row>
    <row r="1900" spans="1:34" x14ac:dyDescent="0.25">
      <c r="A1900">
        <v>24703</v>
      </c>
      <c r="B1900" t="s">
        <v>246</v>
      </c>
      <c r="C1900" t="s">
        <v>1</v>
      </c>
      <c r="D1900" t="s">
        <v>804</v>
      </c>
      <c r="E1900" t="s">
        <v>1030</v>
      </c>
      <c r="F1900" t="s">
        <v>117</v>
      </c>
      <c r="G1900" t="s">
        <v>211</v>
      </c>
      <c r="H1900">
        <v>60000</v>
      </c>
      <c r="I1900">
        <v>60000</v>
      </c>
      <c r="J1900">
        <v>63351.74</v>
      </c>
      <c r="K1900">
        <v>0</v>
      </c>
      <c r="L1900">
        <v>0</v>
      </c>
      <c r="M1900">
        <v>0</v>
      </c>
      <c r="N1900">
        <v>63351.74</v>
      </c>
      <c r="O1900">
        <v>0</v>
      </c>
      <c r="P1900">
        <v>45408</v>
      </c>
      <c r="Q1900">
        <v>45404</v>
      </c>
      <c r="R1900">
        <v>46142</v>
      </c>
      <c r="S1900">
        <v>46142</v>
      </c>
      <c r="W1900" t="s">
        <v>155</v>
      </c>
      <c r="X1900" t="s">
        <v>191</v>
      </c>
      <c r="Z1900" t="s">
        <v>160</v>
      </c>
      <c r="AA1900">
        <v>2</v>
      </c>
      <c r="AB1900" t="s">
        <v>1037</v>
      </c>
      <c r="AC1900" t="s">
        <v>155</v>
      </c>
      <c r="AD1900" t="s">
        <v>162</v>
      </c>
      <c r="AE1900" t="s">
        <v>1276</v>
      </c>
      <c r="AF1900" t="s">
        <v>1277</v>
      </c>
      <c r="AG1900" t="s">
        <v>1278</v>
      </c>
      <c r="AH1900" t="s">
        <v>191</v>
      </c>
    </row>
    <row r="1901" spans="1:34" x14ac:dyDescent="0.25">
      <c r="A1901">
        <v>25231</v>
      </c>
      <c r="B1901" t="s">
        <v>246</v>
      </c>
      <c r="C1901" t="s">
        <v>252</v>
      </c>
      <c r="D1901" t="s">
        <v>736</v>
      </c>
      <c r="E1901" t="s">
        <v>1114</v>
      </c>
      <c r="F1901" t="s">
        <v>117</v>
      </c>
      <c r="G1901" t="s">
        <v>89</v>
      </c>
      <c r="H1901">
        <v>85000</v>
      </c>
      <c r="I1901">
        <v>85000</v>
      </c>
      <c r="J1901">
        <v>89039.05</v>
      </c>
      <c r="K1901">
        <v>0</v>
      </c>
      <c r="L1901">
        <v>0</v>
      </c>
      <c r="M1901">
        <v>0</v>
      </c>
      <c r="N1901">
        <v>89039.05</v>
      </c>
      <c r="P1901">
        <v>45476</v>
      </c>
      <c r="Q1901">
        <v>45450</v>
      </c>
      <c r="R1901">
        <v>46142</v>
      </c>
      <c r="S1901">
        <v>46142</v>
      </c>
      <c r="W1901" t="s">
        <v>155</v>
      </c>
      <c r="X1901" t="s">
        <v>191</v>
      </c>
      <c r="Z1901" t="s">
        <v>160</v>
      </c>
      <c r="AA1901">
        <v>2</v>
      </c>
      <c r="AB1901" t="s">
        <v>1037</v>
      </c>
      <c r="AC1901" t="s">
        <v>155</v>
      </c>
      <c r="AD1901" t="s">
        <v>162</v>
      </c>
      <c r="AE1901" t="s">
        <v>1276</v>
      </c>
      <c r="AF1901" t="s">
        <v>1277</v>
      </c>
      <c r="AG1901" t="s">
        <v>1278</v>
      </c>
    </row>
    <row r="1902" spans="1:34" x14ac:dyDescent="0.25">
      <c r="A1902">
        <v>25135</v>
      </c>
      <c r="B1902" t="s">
        <v>246</v>
      </c>
      <c r="C1902" t="s">
        <v>1</v>
      </c>
      <c r="D1902" t="s">
        <v>783</v>
      </c>
      <c r="E1902" t="s">
        <v>1112</v>
      </c>
      <c r="F1902" t="s">
        <v>117</v>
      </c>
      <c r="G1902" t="s">
        <v>89</v>
      </c>
      <c r="H1902">
        <v>100000</v>
      </c>
      <c r="I1902">
        <v>100000</v>
      </c>
      <c r="J1902">
        <v>105292.05</v>
      </c>
      <c r="K1902">
        <v>0</v>
      </c>
      <c r="L1902">
        <v>0</v>
      </c>
      <c r="M1902">
        <v>0</v>
      </c>
      <c r="N1902">
        <v>105292.05</v>
      </c>
      <c r="P1902">
        <v>45453</v>
      </c>
      <c r="Q1902">
        <v>45442</v>
      </c>
      <c r="R1902">
        <v>46142</v>
      </c>
      <c r="S1902">
        <v>46142</v>
      </c>
      <c r="W1902" t="s">
        <v>155</v>
      </c>
      <c r="X1902" t="s">
        <v>191</v>
      </c>
      <c r="Z1902" t="s">
        <v>160</v>
      </c>
      <c r="AA1902">
        <v>2</v>
      </c>
      <c r="AB1902" t="s">
        <v>1037</v>
      </c>
      <c r="AC1902" t="s">
        <v>155</v>
      </c>
      <c r="AD1902" t="s">
        <v>162</v>
      </c>
      <c r="AE1902" t="s">
        <v>1276</v>
      </c>
      <c r="AF1902" t="s">
        <v>1277</v>
      </c>
      <c r="AG1902" t="s">
        <v>1278</v>
      </c>
    </row>
    <row r="1903" spans="1:34" x14ac:dyDescent="0.25">
      <c r="A1903">
        <v>25004</v>
      </c>
      <c r="B1903" t="s">
        <v>246</v>
      </c>
      <c r="C1903" t="s">
        <v>1</v>
      </c>
      <c r="D1903" t="s">
        <v>790</v>
      </c>
      <c r="E1903" t="s">
        <v>1115</v>
      </c>
      <c r="F1903" t="s">
        <v>117</v>
      </c>
      <c r="G1903" t="s">
        <v>89</v>
      </c>
      <c r="H1903">
        <v>80000</v>
      </c>
      <c r="I1903">
        <v>80000</v>
      </c>
      <c r="J1903">
        <v>84233.64</v>
      </c>
      <c r="K1903">
        <v>0</v>
      </c>
      <c r="L1903">
        <v>0</v>
      </c>
      <c r="M1903">
        <v>0</v>
      </c>
      <c r="N1903">
        <v>84233.64</v>
      </c>
      <c r="P1903">
        <v>45435</v>
      </c>
      <c r="Q1903">
        <v>45423</v>
      </c>
      <c r="R1903">
        <v>46142</v>
      </c>
      <c r="S1903">
        <v>46142</v>
      </c>
      <c r="W1903" t="s">
        <v>155</v>
      </c>
      <c r="X1903" t="s">
        <v>191</v>
      </c>
      <c r="Z1903" t="s">
        <v>160</v>
      </c>
      <c r="AA1903">
        <v>2</v>
      </c>
      <c r="AB1903" t="s">
        <v>1037</v>
      </c>
      <c r="AC1903" t="s">
        <v>155</v>
      </c>
      <c r="AD1903" t="s">
        <v>162</v>
      </c>
      <c r="AE1903" t="s">
        <v>1276</v>
      </c>
      <c r="AF1903" t="s">
        <v>1277</v>
      </c>
      <c r="AG1903" t="s">
        <v>1278</v>
      </c>
    </row>
    <row r="1904" spans="1:34" x14ac:dyDescent="0.25">
      <c r="A1904">
        <v>27740</v>
      </c>
      <c r="B1904" t="s">
        <v>246</v>
      </c>
      <c r="C1904" t="s">
        <v>1</v>
      </c>
      <c r="D1904" t="s">
        <v>814</v>
      </c>
      <c r="E1904" t="s">
        <v>1208</v>
      </c>
      <c r="F1904" t="s">
        <v>117</v>
      </c>
      <c r="G1904" t="s">
        <v>111</v>
      </c>
      <c r="H1904">
        <v>5000</v>
      </c>
      <c r="I1904">
        <v>5000</v>
      </c>
      <c r="J1904">
        <v>5155.96</v>
      </c>
      <c r="K1904">
        <v>0</v>
      </c>
      <c r="L1904">
        <v>0</v>
      </c>
      <c r="M1904">
        <v>0</v>
      </c>
      <c r="N1904">
        <v>5155.96</v>
      </c>
      <c r="P1904">
        <v>45541</v>
      </c>
      <c r="Q1904">
        <v>45535</v>
      </c>
      <c r="R1904">
        <v>46142</v>
      </c>
      <c r="S1904">
        <v>46142</v>
      </c>
      <c r="W1904" t="s">
        <v>155</v>
      </c>
      <c r="X1904" t="s">
        <v>191</v>
      </c>
      <c r="Z1904" t="s">
        <v>160</v>
      </c>
      <c r="AA1904">
        <v>2</v>
      </c>
      <c r="AB1904" t="s">
        <v>1037</v>
      </c>
      <c r="AC1904" t="s">
        <v>155</v>
      </c>
      <c r="AD1904" t="s">
        <v>162</v>
      </c>
      <c r="AE1904" t="s">
        <v>1276</v>
      </c>
      <c r="AF1904" t="s">
        <v>1277</v>
      </c>
      <c r="AG1904" t="s">
        <v>1278</v>
      </c>
    </row>
    <row r="1905" spans="1:33" x14ac:dyDescent="0.25">
      <c r="A1905">
        <v>27511</v>
      </c>
      <c r="B1905" t="s">
        <v>246</v>
      </c>
      <c r="C1905" t="s">
        <v>1</v>
      </c>
      <c r="D1905" t="s">
        <v>789</v>
      </c>
      <c r="E1905" t="s">
        <v>1210</v>
      </c>
      <c r="F1905" t="s">
        <v>117</v>
      </c>
      <c r="G1905" t="s">
        <v>89</v>
      </c>
      <c r="H1905">
        <v>52375.88</v>
      </c>
      <c r="I1905">
        <v>52375.88</v>
      </c>
      <c r="J1905">
        <v>54009.57</v>
      </c>
      <c r="K1905">
        <v>0</v>
      </c>
      <c r="L1905">
        <v>0</v>
      </c>
      <c r="M1905">
        <v>0</v>
      </c>
      <c r="N1905">
        <v>54009.57</v>
      </c>
      <c r="P1905">
        <v>45541</v>
      </c>
      <c r="Q1905">
        <v>45533</v>
      </c>
      <c r="R1905">
        <v>46142</v>
      </c>
      <c r="S1905">
        <v>46142</v>
      </c>
      <c r="W1905" t="s">
        <v>155</v>
      </c>
      <c r="X1905" t="s">
        <v>191</v>
      </c>
      <c r="Z1905" t="s">
        <v>160</v>
      </c>
      <c r="AA1905">
        <v>2</v>
      </c>
      <c r="AB1905" t="s">
        <v>1037</v>
      </c>
      <c r="AC1905" t="s">
        <v>155</v>
      </c>
      <c r="AD1905" t="s">
        <v>162</v>
      </c>
      <c r="AE1905" t="s">
        <v>1276</v>
      </c>
      <c r="AF1905" t="s">
        <v>1277</v>
      </c>
      <c r="AG1905" t="s">
        <v>1278</v>
      </c>
    </row>
    <row r="1906" spans="1:33" x14ac:dyDescent="0.25">
      <c r="A1906">
        <v>25778</v>
      </c>
      <c r="B1906" t="s">
        <v>246</v>
      </c>
      <c r="C1906" t="s">
        <v>1</v>
      </c>
      <c r="D1906" t="s">
        <v>753</v>
      </c>
      <c r="E1906" t="s">
        <v>1201</v>
      </c>
      <c r="F1906" t="s">
        <v>117</v>
      </c>
      <c r="G1906" t="s">
        <v>89</v>
      </c>
      <c r="H1906">
        <v>60000</v>
      </c>
      <c r="I1906">
        <v>60000</v>
      </c>
      <c r="J1906">
        <v>62313.72</v>
      </c>
      <c r="K1906">
        <v>0</v>
      </c>
      <c r="L1906">
        <v>0</v>
      </c>
      <c r="M1906">
        <v>0</v>
      </c>
      <c r="N1906">
        <v>62313.72</v>
      </c>
      <c r="P1906">
        <v>45510</v>
      </c>
      <c r="Q1906">
        <v>45504</v>
      </c>
      <c r="R1906">
        <v>46142</v>
      </c>
      <c r="S1906">
        <v>46142</v>
      </c>
      <c r="W1906" t="s">
        <v>155</v>
      </c>
      <c r="X1906" t="s">
        <v>191</v>
      </c>
      <c r="Z1906" t="s">
        <v>160</v>
      </c>
      <c r="AA1906">
        <v>2</v>
      </c>
      <c r="AB1906" t="s">
        <v>1037</v>
      </c>
      <c r="AC1906" t="s">
        <v>155</v>
      </c>
      <c r="AD1906" t="s">
        <v>162</v>
      </c>
      <c r="AE1906" t="s">
        <v>1276</v>
      </c>
      <c r="AF1906" t="s">
        <v>1277</v>
      </c>
      <c r="AG1906" t="s">
        <v>1278</v>
      </c>
    </row>
    <row r="1907" spans="1:33" x14ac:dyDescent="0.25">
      <c r="A1907">
        <v>25980</v>
      </c>
      <c r="B1907" t="s">
        <v>246</v>
      </c>
      <c r="C1907" t="s">
        <v>1</v>
      </c>
      <c r="D1907" t="s">
        <v>715</v>
      </c>
      <c r="E1907" t="s">
        <v>1206</v>
      </c>
      <c r="F1907" t="s">
        <v>117</v>
      </c>
      <c r="G1907" t="s">
        <v>89</v>
      </c>
      <c r="H1907">
        <v>60000</v>
      </c>
      <c r="I1907">
        <v>60000</v>
      </c>
      <c r="J1907">
        <v>61871.5</v>
      </c>
      <c r="K1907">
        <v>0</v>
      </c>
      <c r="L1907">
        <v>0</v>
      </c>
      <c r="M1907">
        <v>0</v>
      </c>
      <c r="N1907">
        <v>61871.5</v>
      </c>
      <c r="P1907">
        <v>45537</v>
      </c>
      <c r="Q1907">
        <v>45522</v>
      </c>
      <c r="R1907">
        <v>46142</v>
      </c>
      <c r="S1907">
        <v>46142</v>
      </c>
      <c r="W1907" t="s">
        <v>155</v>
      </c>
      <c r="X1907" t="s">
        <v>191</v>
      </c>
      <c r="Z1907" t="s">
        <v>160</v>
      </c>
      <c r="AA1907">
        <v>2</v>
      </c>
      <c r="AB1907" t="s">
        <v>1037</v>
      </c>
      <c r="AC1907" t="s">
        <v>155</v>
      </c>
      <c r="AD1907" t="s">
        <v>162</v>
      </c>
      <c r="AE1907" t="s">
        <v>1276</v>
      </c>
      <c r="AF1907" t="s">
        <v>1277</v>
      </c>
      <c r="AG1907" t="s">
        <v>1278</v>
      </c>
    </row>
    <row r="1908" spans="1:33" x14ac:dyDescent="0.25">
      <c r="A1908">
        <v>26158</v>
      </c>
      <c r="B1908" t="s">
        <v>246</v>
      </c>
      <c r="C1908" t="s">
        <v>1</v>
      </c>
      <c r="D1908" t="s">
        <v>755</v>
      </c>
      <c r="E1908" t="s">
        <v>1211</v>
      </c>
      <c r="F1908" t="s">
        <v>117</v>
      </c>
      <c r="G1908" t="s">
        <v>89</v>
      </c>
      <c r="H1908">
        <v>296000</v>
      </c>
      <c r="I1908">
        <v>296000</v>
      </c>
      <c r="J1908">
        <v>305232.71000000002</v>
      </c>
      <c r="K1908">
        <v>0</v>
      </c>
      <c r="L1908">
        <v>0</v>
      </c>
      <c r="M1908">
        <v>0</v>
      </c>
      <c r="N1908">
        <v>305232.71000000002</v>
      </c>
      <c r="P1908">
        <v>45537</v>
      </c>
      <c r="Q1908">
        <v>45531</v>
      </c>
      <c r="R1908">
        <v>46142</v>
      </c>
      <c r="S1908">
        <v>46142</v>
      </c>
      <c r="W1908" t="s">
        <v>155</v>
      </c>
      <c r="X1908" t="s">
        <v>191</v>
      </c>
      <c r="Z1908" t="s">
        <v>160</v>
      </c>
      <c r="AA1908">
        <v>2</v>
      </c>
      <c r="AB1908" t="s">
        <v>1037</v>
      </c>
      <c r="AC1908" t="s">
        <v>155</v>
      </c>
      <c r="AD1908" t="s">
        <v>162</v>
      </c>
      <c r="AE1908" t="s">
        <v>1276</v>
      </c>
      <c r="AF1908" t="s">
        <v>1277</v>
      </c>
      <c r="AG1908" t="s">
        <v>1278</v>
      </c>
    </row>
    <row r="1909" spans="1:33" x14ac:dyDescent="0.25">
      <c r="A1909">
        <v>25513</v>
      </c>
      <c r="B1909" t="s">
        <v>246</v>
      </c>
      <c r="C1909" t="s">
        <v>1</v>
      </c>
      <c r="D1909" t="s">
        <v>286</v>
      </c>
      <c r="E1909" t="s">
        <v>616</v>
      </c>
      <c r="F1909" t="s">
        <v>117</v>
      </c>
      <c r="G1909" t="s">
        <v>215</v>
      </c>
      <c r="H1909">
        <v>5200</v>
      </c>
      <c r="I1909">
        <v>5200</v>
      </c>
      <c r="J1909">
        <v>5572.38</v>
      </c>
      <c r="K1909">
        <v>0</v>
      </c>
      <c r="L1909">
        <v>0</v>
      </c>
      <c r="M1909">
        <v>0</v>
      </c>
      <c r="N1909">
        <v>5572.38</v>
      </c>
      <c r="P1909">
        <v>45484</v>
      </c>
      <c r="Q1909">
        <v>45186</v>
      </c>
      <c r="R1909">
        <v>46142</v>
      </c>
      <c r="S1909">
        <v>46142</v>
      </c>
      <c r="W1909" t="s">
        <v>155</v>
      </c>
      <c r="X1909" t="s">
        <v>191</v>
      </c>
      <c r="Z1909" t="s">
        <v>160</v>
      </c>
      <c r="AA1909">
        <v>2</v>
      </c>
      <c r="AB1909" t="s">
        <v>161</v>
      </c>
      <c r="AC1909" t="s">
        <v>155</v>
      </c>
      <c r="AD1909" t="s">
        <v>162</v>
      </c>
      <c r="AE1909" t="s">
        <v>1276</v>
      </c>
      <c r="AF1909" t="s">
        <v>1277</v>
      </c>
      <c r="AG1909" t="s">
        <v>1278</v>
      </c>
    </row>
    <row r="1910" spans="1:33" x14ac:dyDescent="0.25">
      <c r="A1910">
        <v>25507</v>
      </c>
      <c r="B1910" t="s">
        <v>246</v>
      </c>
      <c r="C1910" t="s">
        <v>1</v>
      </c>
      <c r="D1910" t="s">
        <v>286</v>
      </c>
      <c r="E1910" t="s">
        <v>616</v>
      </c>
      <c r="F1910" t="s">
        <v>117</v>
      </c>
      <c r="G1910" t="s">
        <v>89</v>
      </c>
      <c r="H1910">
        <v>119000</v>
      </c>
      <c r="I1910">
        <v>119000</v>
      </c>
      <c r="J1910">
        <v>127521.79</v>
      </c>
      <c r="K1910">
        <v>0</v>
      </c>
      <c r="L1910">
        <v>0</v>
      </c>
      <c r="M1910">
        <v>0</v>
      </c>
      <c r="N1910">
        <v>127521.79</v>
      </c>
      <c r="P1910">
        <v>45484</v>
      </c>
      <c r="Q1910">
        <v>45186</v>
      </c>
      <c r="R1910">
        <v>46142</v>
      </c>
      <c r="S1910">
        <v>46142</v>
      </c>
      <c r="W1910" t="s">
        <v>155</v>
      </c>
      <c r="X1910" t="s">
        <v>191</v>
      </c>
      <c r="Z1910" t="s">
        <v>160</v>
      </c>
      <c r="AA1910">
        <v>2</v>
      </c>
      <c r="AB1910" t="s">
        <v>161</v>
      </c>
      <c r="AC1910" t="s">
        <v>155</v>
      </c>
      <c r="AD1910" t="s">
        <v>162</v>
      </c>
      <c r="AE1910" t="s">
        <v>1276</v>
      </c>
      <c r="AF1910" t="s">
        <v>1277</v>
      </c>
      <c r="AG1910" t="s">
        <v>1278</v>
      </c>
    </row>
    <row r="1911" spans="1:33" x14ac:dyDescent="0.25">
      <c r="A1911">
        <v>17155</v>
      </c>
      <c r="B1911" t="s">
        <v>246</v>
      </c>
      <c r="C1911" t="s">
        <v>1</v>
      </c>
      <c r="D1911" t="s">
        <v>204</v>
      </c>
      <c r="E1911" t="s">
        <v>411</v>
      </c>
      <c r="F1911" t="s">
        <v>117</v>
      </c>
      <c r="G1911" t="s">
        <v>89</v>
      </c>
      <c r="H1911">
        <v>50000</v>
      </c>
      <c r="I1911">
        <v>50000</v>
      </c>
      <c r="J1911">
        <v>54017.440000000002</v>
      </c>
      <c r="K1911">
        <v>0</v>
      </c>
      <c r="L1911">
        <v>0</v>
      </c>
      <c r="M1911">
        <v>0</v>
      </c>
      <c r="N1911">
        <v>54017.440000000002</v>
      </c>
      <c r="P1911">
        <v>45140</v>
      </c>
      <c r="Q1911">
        <v>45129</v>
      </c>
      <c r="R1911">
        <v>46142</v>
      </c>
      <c r="S1911">
        <v>46142</v>
      </c>
      <c r="W1911" t="s">
        <v>155</v>
      </c>
      <c r="X1911" t="s">
        <v>191</v>
      </c>
      <c r="Z1911" t="s">
        <v>160</v>
      </c>
      <c r="AA1911">
        <v>2</v>
      </c>
      <c r="AB1911" t="s">
        <v>161</v>
      </c>
      <c r="AC1911" t="s">
        <v>155</v>
      </c>
      <c r="AD1911" t="s">
        <v>162</v>
      </c>
      <c r="AE1911" t="s">
        <v>1276</v>
      </c>
      <c r="AF1911" t="s">
        <v>1277</v>
      </c>
      <c r="AG1911" t="s">
        <v>1278</v>
      </c>
    </row>
    <row r="1912" spans="1:33" x14ac:dyDescent="0.25">
      <c r="A1912">
        <v>16732</v>
      </c>
      <c r="B1912" t="s">
        <v>246</v>
      </c>
      <c r="C1912" t="s">
        <v>1</v>
      </c>
      <c r="D1912" t="s">
        <v>284</v>
      </c>
      <c r="E1912" t="s">
        <v>367</v>
      </c>
      <c r="F1912" t="s">
        <v>117</v>
      </c>
      <c r="G1912" t="s">
        <v>89</v>
      </c>
      <c r="H1912">
        <v>15000</v>
      </c>
      <c r="I1912">
        <v>15000</v>
      </c>
      <c r="J1912">
        <v>16301.15</v>
      </c>
      <c r="K1912">
        <v>0</v>
      </c>
      <c r="L1912">
        <v>0</v>
      </c>
      <c r="M1912">
        <v>0</v>
      </c>
      <c r="N1912">
        <v>16301.15</v>
      </c>
      <c r="P1912">
        <v>45110</v>
      </c>
      <c r="Q1912">
        <v>45094</v>
      </c>
      <c r="R1912">
        <v>46142</v>
      </c>
      <c r="S1912">
        <v>46142</v>
      </c>
      <c r="W1912" t="s">
        <v>155</v>
      </c>
      <c r="X1912" t="s">
        <v>191</v>
      </c>
      <c r="Z1912" t="s">
        <v>160</v>
      </c>
      <c r="AA1912">
        <v>2</v>
      </c>
      <c r="AB1912" t="s">
        <v>161</v>
      </c>
      <c r="AC1912" t="s">
        <v>155</v>
      </c>
      <c r="AD1912" t="s">
        <v>162</v>
      </c>
      <c r="AE1912" t="s">
        <v>1276</v>
      </c>
      <c r="AF1912" t="s">
        <v>1277</v>
      </c>
      <c r="AG1912" t="s">
        <v>1278</v>
      </c>
    </row>
    <row r="1913" spans="1:33" x14ac:dyDescent="0.25">
      <c r="A1913">
        <v>16013</v>
      </c>
      <c r="B1913" t="s">
        <v>246</v>
      </c>
      <c r="C1913" t="s">
        <v>1</v>
      </c>
      <c r="D1913" t="s">
        <v>202</v>
      </c>
      <c r="E1913" t="s">
        <v>294</v>
      </c>
      <c r="F1913" t="s">
        <v>117</v>
      </c>
      <c r="G1913" t="s">
        <v>89</v>
      </c>
      <c r="H1913">
        <v>80000</v>
      </c>
      <c r="I1913">
        <v>80000</v>
      </c>
      <c r="J1913">
        <v>87064.06</v>
      </c>
      <c r="K1913">
        <v>0</v>
      </c>
      <c r="L1913">
        <v>0</v>
      </c>
      <c r="M1913">
        <v>0</v>
      </c>
      <c r="N1913">
        <v>87064.06</v>
      </c>
      <c r="P1913">
        <v>45057</v>
      </c>
      <c r="Q1913">
        <v>45052</v>
      </c>
      <c r="R1913">
        <v>46142</v>
      </c>
      <c r="S1913">
        <v>46142</v>
      </c>
      <c r="W1913" t="s">
        <v>155</v>
      </c>
      <c r="X1913" t="s">
        <v>191</v>
      </c>
      <c r="Z1913" t="s">
        <v>160</v>
      </c>
      <c r="AA1913">
        <v>2</v>
      </c>
      <c r="AB1913" t="s">
        <v>161</v>
      </c>
      <c r="AC1913" t="s">
        <v>155</v>
      </c>
      <c r="AD1913" t="s">
        <v>162</v>
      </c>
      <c r="AE1913" t="s">
        <v>1276</v>
      </c>
      <c r="AF1913" t="s">
        <v>1277</v>
      </c>
      <c r="AG1913" t="s">
        <v>1278</v>
      </c>
    </row>
    <row r="1914" spans="1:33" x14ac:dyDescent="0.25">
      <c r="A1914">
        <v>19602</v>
      </c>
      <c r="B1914" t="s">
        <v>246</v>
      </c>
      <c r="C1914" t="s">
        <v>1</v>
      </c>
      <c r="D1914" t="s">
        <v>197</v>
      </c>
      <c r="E1914" t="s">
        <v>669</v>
      </c>
      <c r="F1914" t="s">
        <v>117</v>
      </c>
      <c r="G1914" t="s">
        <v>89</v>
      </c>
      <c r="H1914">
        <v>264590</v>
      </c>
      <c r="I1914">
        <v>264590</v>
      </c>
      <c r="J1914">
        <v>283068.15999999997</v>
      </c>
      <c r="K1914">
        <v>0</v>
      </c>
      <c r="L1914">
        <v>0</v>
      </c>
      <c r="M1914">
        <v>0</v>
      </c>
      <c r="N1914">
        <v>283068.15999999997</v>
      </c>
      <c r="P1914">
        <v>45229</v>
      </c>
      <c r="Q1914">
        <v>45221</v>
      </c>
      <c r="R1914">
        <v>46142</v>
      </c>
      <c r="S1914">
        <v>46142</v>
      </c>
      <c r="W1914" t="s">
        <v>155</v>
      </c>
      <c r="X1914" t="s">
        <v>191</v>
      </c>
      <c r="Z1914" t="s">
        <v>160</v>
      </c>
      <c r="AA1914">
        <v>2</v>
      </c>
      <c r="AB1914" t="s">
        <v>161</v>
      </c>
      <c r="AC1914" t="s">
        <v>155</v>
      </c>
      <c r="AD1914" t="s">
        <v>162</v>
      </c>
      <c r="AE1914" t="s">
        <v>1276</v>
      </c>
      <c r="AF1914" t="s">
        <v>1277</v>
      </c>
      <c r="AG1914" t="s">
        <v>1278</v>
      </c>
    </row>
    <row r="1915" spans="1:33" x14ac:dyDescent="0.25">
      <c r="A1915">
        <v>23816</v>
      </c>
      <c r="B1915" t="s">
        <v>246</v>
      </c>
      <c r="C1915" t="s">
        <v>1</v>
      </c>
      <c r="D1915" t="s">
        <v>824</v>
      </c>
      <c r="E1915" t="s">
        <v>955</v>
      </c>
      <c r="F1915" t="s">
        <v>117</v>
      </c>
      <c r="G1915" t="s">
        <v>92</v>
      </c>
      <c r="H1915">
        <v>5000</v>
      </c>
      <c r="I1915">
        <v>5000</v>
      </c>
      <c r="J1915">
        <v>5286.25</v>
      </c>
      <c r="K1915">
        <v>0</v>
      </c>
      <c r="L1915">
        <v>0</v>
      </c>
      <c r="M1915">
        <v>0</v>
      </c>
      <c r="N1915">
        <v>5286.25</v>
      </c>
      <c r="P1915">
        <v>45377</v>
      </c>
      <c r="Q1915">
        <v>45371</v>
      </c>
      <c r="R1915">
        <v>46142</v>
      </c>
      <c r="S1915">
        <v>46142</v>
      </c>
      <c r="W1915" t="s">
        <v>155</v>
      </c>
      <c r="X1915" t="s">
        <v>191</v>
      </c>
      <c r="Z1915" t="s">
        <v>160</v>
      </c>
      <c r="AA1915">
        <v>2</v>
      </c>
      <c r="AB1915" t="s">
        <v>161</v>
      </c>
      <c r="AC1915" t="s">
        <v>155</v>
      </c>
      <c r="AD1915" t="s">
        <v>162</v>
      </c>
      <c r="AE1915" t="s">
        <v>1276</v>
      </c>
      <c r="AF1915" t="s">
        <v>1277</v>
      </c>
      <c r="AG1915" t="s">
        <v>1278</v>
      </c>
    </row>
    <row r="1916" spans="1:33" x14ac:dyDescent="0.25">
      <c r="A1916">
        <v>24065</v>
      </c>
      <c r="B1916" t="s">
        <v>246</v>
      </c>
      <c r="C1916" t="s">
        <v>1</v>
      </c>
      <c r="D1916" t="s">
        <v>818</v>
      </c>
      <c r="E1916" t="s">
        <v>958</v>
      </c>
      <c r="F1916" t="s">
        <v>117</v>
      </c>
      <c r="G1916" t="s">
        <v>89</v>
      </c>
      <c r="H1916">
        <v>70000</v>
      </c>
      <c r="I1916">
        <v>70000</v>
      </c>
      <c r="J1916">
        <v>74007.56</v>
      </c>
      <c r="K1916">
        <v>0</v>
      </c>
      <c r="L1916">
        <v>0</v>
      </c>
      <c r="M1916">
        <v>0</v>
      </c>
      <c r="N1916">
        <v>74007.56</v>
      </c>
      <c r="P1916">
        <v>45385</v>
      </c>
      <c r="Q1916">
        <v>45373</v>
      </c>
      <c r="R1916">
        <v>46142</v>
      </c>
      <c r="S1916">
        <v>46142</v>
      </c>
      <c r="W1916" t="s">
        <v>155</v>
      </c>
      <c r="X1916" t="s">
        <v>191</v>
      </c>
      <c r="Z1916" t="s">
        <v>160</v>
      </c>
      <c r="AA1916">
        <v>2</v>
      </c>
      <c r="AB1916" t="s">
        <v>161</v>
      </c>
      <c r="AC1916" t="s">
        <v>155</v>
      </c>
      <c r="AD1916" t="s">
        <v>162</v>
      </c>
      <c r="AE1916" t="s">
        <v>1276</v>
      </c>
      <c r="AF1916" t="s">
        <v>1277</v>
      </c>
      <c r="AG1916" t="s">
        <v>1278</v>
      </c>
    </row>
    <row r="1917" spans="1:33" x14ac:dyDescent="0.25">
      <c r="A1917">
        <v>23252</v>
      </c>
      <c r="B1917" t="s">
        <v>246</v>
      </c>
      <c r="C1917" t="s">
        <v>252</v>
      </c>
      <c r="D1917" t="s">
        <v>742</v>
      </c>
      <c r="E1917" t="s">
        <v>926</v>
      </c>
      <c r="F1917" t="s">
        <v>117</v>
      </c>
      <c r="G1917" t="s">
        <v>89</v>
      </c>
      <c r="H1917">
        <v>34000</v>
      </c>
      <c r="I1917">
        <v>34000</v>
      </c>
      <c r="J1917">
        <v>36043.57</v>
      </c>
      <c r="K1917">
        <v>0</v>
      </c>
      <c r="L1917">
        <v>0</v>
      </c>
      <c r="M1917">
        <v>0</v>
      </c>
      <c r="N1917">
        <v>36043.57</v>
      </c>
      <c r="P1917">
        <v>45345</v>
      </c>
      <c r="Q1917">
        <v>45331</v>
      </c>
      <c r="R1917">
        <v>46142</v>
      </c>
      <c r="S1917">
        <v>46142</v>
      </c>
      <c r="W1917" t="s">
        <v>155</v>
      </c>
      <c r="X1917" t="s">
        <v>191</v>
      </c>
      <c r="Z1917" t="s">
        <v>160</v>
      </c>
      <c r="AA1917">
        <v>2</v>
      </c>
      <c r="AB1917" t="s">
        <v>161</v>
      </c>
      <c r="AC1917" t="s">
        <v>155</v>
      </c>
      <c r="AD1917" t="s">
        <v>162</v>
      </c>
      <c r="AE1917" t="s">
        <v>1276</v>
      </c>
      <c r="AF1917" t="s">
        <v>1277</v>
      </c>
      <c r="AG1917" t="s">
        <v>1278</v>
      </c>
    </row>
    <row r="1918" spans="1:33" x14ac:dyDescent="0.25">
      <c r="A1918">
        <v>24190</v>
      </c>
      <c r="B1918" t="s">
        <v>246</v>
      </c>
      <c r="C1918" t="s">
        <v>1</v>
      </c>
      <c r="D1918" t="s">
        <v>775</v>
      </c>
      <c r="E1918" t="s">
        <v>966</v>
      </c>
      <c r="F1918" t="s">
        <v>117</v>
      </c>
      <c r="G1918" t="s">
        <v>89</v>
      </c>
      <c r="H1918">
        <v>50000</v>
      </c>
      <c r="I1918">
        <v>50000</v>
      </c>
      <c r="J1918">
        <v>52862.54</v>
      </c>
      <c r="K1918">
        <v>0</v>
      </c>
      <c r="L1918">
        <v>0</v>
      </c>
      <c r="M1918">
        <v>0</v>
      </c>
      <c r="N1918">
        <v>52862.54</v>
      </c>
      <c r="P1918">
        <v>45383</v>
      </c>
      <c r="Q1918">
        <v>45381</v>
      </c>
      <c r="R1918">
        <v>46142</v>
      </c>
      <c r="S1918">
        <v>46142</v>
      </c>
      <c r="W1918" t="s">
        <v>155</v>
      </c>
      <c r="X1918" t="s">
        <v>191</v>
      </c>
      <c r="Z1918" t="s">
        <v>160</v>
      </c>
      <c r="AA1918">
        <v>2</v>
      </c>
      <c r="AB1918" t="s">
        <v>161</v>
      </c>
      <c r="AC1918" t="s">
        <v>155</v>
      </c>
      <c r="AD1918" t="s">
        <v>162</v>
      </c>
      <c r="AE1918" t="s">
        <v>1276</v>
      </c>
      <c r="AF1918" t="s">
        <v>1277</v>
      </c>
      <c r="AG1918" t="s">
        <v>1278</v>
      </c>
    </row>
    <row r="1919" spans="1:33" x14ac:dyDescent="0.25">
      <c r="A1919">
        <v>24447</v>
      </c>
      <c r="B1919" t="s">
        <v>246</v>
      </c>
      <c r="C1919" t="s">
        <v>1</v>
      </c>
      <c r="D1919" t="s">
        <v>811</v>
      </c>
      <c r="E1919" t="s">
        <v>1352</v>
      </c>
      <c r="F1919" t="s">
        <v>117</v>
      </c>
      <c r="G1919" t="s">
        <v>92</v>
      </c>
      <c r="H1919">
        <v>52000</v>
      </c>
      <c r="I1919">
        <v>52000</v>
      </c>
      <c r="J1919">
        <v>54904.84</v>
      </c>
      <c r="K1919">
        <v>0</v>
      </c>
      <c r="L1919">
        <v>0</v>
      </c>
      <c r="M1919">
        <v>0</v>
      </c>
      <c r="N1919">
        <v>54904.84</v>
      </c>
      <c r="P1919">
        <v>45400</v>
      </c>
      <c r="Q1919">
        <v>45397</v>
      </c>
      <c r="R1919">
        <v>46142</v>
      </c>
      <c r="S1919">
        <v>46142</v>
      </c>
      <c r="W1919" t="s">
        <v>155</v>
      </c>
      <c r="X1919" t="s">
        <v>191</v>
      </c>
      <c r="Z1919" t="s">
        <v>160</v>
      </c>
      <c r="AA1919">
        <v>2</v>
      </c>
      <c r="AB1919" t="s">
        <v>1037</v>
      </c>
      <c r="AC1919" t="s">
        <v>155</v>
      </c>
      <c r="AD1919" t="s">
        <v>162</v>
      </c>
      <c r="AE1919" t="s">
        <v>1276</v>
      </c>
      <c r="AF1919" t="s">
        <v>1277</v>
      </c>
      <c r="AG1919" t="s">
        <v>1278</v>
      </c>
    </row>
    <row r="1920" spans="1:33" x14ac:dyDescent="0.25">
      <c r="A1920">
        <v>24095</v>
      </c>
      <c r="B1920" t="s">
        <v>246</v>
      </c>
      <c r="C1920" t="s">
        <v>1</v>
      </c>
      <c r="D1920" t="s">
        <v>796</v>
      </c>
      <c r="E1920" t="s">
        <v>960</v>
      </c>
      <c r="F1920" t="s">
        <v>117</v>
      </c>
      <c r="G1920" t="s">
        <v>90</v>
      </c>
      <c r="H1920">
        <v>682435.45</v>
      </c>
      <c r="I1920">
        <v>682435.45</v>
      </c>
      <c r="J1920">
        <v>721505.47</v>
      </c>
      <c r="K1920">
        <v>0</v>
      </c>
      <c r="L1920">
        <v>0</v>
      </c>
      <c r="M1920">
        <v>0</v>
      </c>
      <c r="N1920">
        <v>721505.47</v>
      </c>
      <c r="P1920">
        <v>45394</v>
      </c>
      <c r="Q1920">
        <v>45366</v>
      </c>
      <c r="R1920">
        <v>46152</v>
      </c>
      <c r="S1920">
        <v>46152</v>
      </c>
      <c r="W1920" t="s">
        <v>155</v>
      </c>
      <c r="X1920" t="s">
        <v>191</v>
      </c>
      <c r="Z1920" t="s">
        <v>160</v>
      </c>
      <c r="AA1920">
        <v>2</v>
      </c>
      <c r="AB1920" t="s">
        <v>161</v>
      </c>
      <c r="AC1920" t="s">
        <v>155</v>
      </c>
      <c r="AD1920" t="s">
        <v>162</v>
      </c>
      <c r="AE1920" t="s">
        <v>1276</v>
      </c>
      <c r="AF1920" t="s">
        <v>1277</v>
      </c>
      <c r="AG1920" t="s">
        <v>1278</v>
      </c>
    </row>
    <row r="1921" spans="1:34" x14ac:dyDescent="0.25">
      <c r="A1921">
        <v>23713</v>
      </c>
      <c r="B1921" t="s">
        <v>246</v>
      </c>
      <c r="C1921" t="s">
        <v>1</v>
      </c>
      <c r="D1921" t="s">
        <v>831</v>
      </c>
      <c r="E1921" t="s">
        <v>954</v>
      </c>
      <c r="F1921" t="s">
        <v>117</v>
      </c>
      <c r="G1921" t="s">
        <v>90</v>
      </c>
      <c r="H1921">
        <v>724400</v>
      </c>
      <c r="I1921">
        <v>724400</v>
      </c>
      <c r="J1921">
        <v>765872.52</v>
      </c>
      <c r="K1921">
        <v>0</v>
      </c>
      <c r="L1921">
        <v>0</v>
      </c>
      <c r="M1921">
        <v>0</v>
      </c>
      <c r="N1921">
        <v>765872.52</v>
      </c>
      <c r="P1921">
        <v>45373</v>
      </c>
      <c r="Q1921">
        <v>45364</v>
      </c>
      <c r="R1921">
        <v>46152</v>
      </c>
      <c r="S1921">
        <v>46152</v>
      </c>
      <c r="W1921" t="s">
        <v>155</v>
      </c>
      <c r="X1921" t="s">
        <v>191</v>
      </c>
      <c r="Z1921" t="s">
        <v>160</v>
      </c>
      <c r="AA1921">
        <v>2</v>
      </c>
      <c r="AB1921" t="s">
        <v>161</v>
      </c>
      <c r="AC1921" t="s">
        <v>155</v>
      </c>
      <c r="AD1921" t="s">
        <v>162</v>
      </c>
      <c r="AE1921" t="s">
        <v>1276</v>
      </c>
      <c r="AF1921" t="s">
        <v>1277</v>
      </c>
      <c r="AG1921" t="s">
        <v>1278</v>
      </c>
    </row>
    <row r="1922" spans="1:34" x14ac:dyDescent="0.25">
      <c r="A1922">
        <v>20712</v>
      </c>
      <c r="B1922" t="s">
        <v>246</v>
      </c>
      <c r="C1922" t="s">
        <v>1</v>
      </c>
      <c r="D1922" t="s">
        <v>289</v>
      </c>
      <c r="E1922" t="s">
        <v>688</v>
      </c>
      <c r="F1922" t="s">
        <v>117</v>
      </c>
      <c r="G1922" t="s">
        <v>90</v>
      </c>
      <c r="H1922">
        <v>785000</v>
      </c>
      <c r="I1922">
        <v>785000</v>
      </c>
      <c r="J1922">
        <v>839822</v>
      </c>
      <c r="K1922">
        <v>0</v>
      </c>
      <c r="L1922">
        <v>0</v>
      </c>
      <c r="M1922">
        <v>0</v>
      </c>
      <c r="N1922">
        <v>839822</v>
      </c>
      <c r="P1922">
        <v>45240</v>
      </c>
      <c r="Q1922">
        <v>45230</v>
      </c>
      <c r="R1922">
        <v>46152</v>
      </c>
      <c r="S1922">
        <v>46152</v>
      </c>
      <c r="W1922" t="s">
        <v>155</v>
      </c>
      <c r="X1922" t="s">
        <v>191</v>
      </c>
      <c r="Z1922" t="s">
        <v>160</v>
      </c>
      <c r="AA1922">
        <v>2</v>
      </c>
      <c r="AB1922" t="s">
        <v>161</v>
      </c>
      <c r="AC1922" t="s">
        <v>155</v>
      </c>
      <c r="AD1922" t="s">
        <v>162</v>
      </c>
      <c r="AE1922" t="s">
        <v>1276</v>
      </c>
      <c r="AF1922" t="s">
        <v>1277</v>
      </c>
      <c r="AG1922" t="s">
        <v>1278</v>
      </c>
    </row>
    <row r="1923" spans="1:34" x14ac:dyDescent="0.25">
      <c r="A1923">
        <v>22529</v>
      </c>
      <c r="B1923" t="s">
        <v>246</v>
      </c>
      <c r="C1923" t="s">
        <v>252</v>
      </c>
      <c r="D1923" t="s">
        <v>733</v>
      </c>
      <c r="E1923" t="s">
        <v>885</v>
      </c>
      <c r="F1923" t="s">
        <v>117</v>
      </c>
      <c r="G1923" t="s">
        <v>90</v>
      </c>
      <c r="H1923">
        <v>79323.740000000005</v>
      </c>
      <c r="I1923">
        <v>79323.740000000005</v>
      </c>
      <c r="J1923">
        <v>84349.27</v>
      </c>
      <c r="K1923">
        <v>0</v>
      </c>
      <c r="L1923">
        <v>0</v>
      </c>
      <c r="M1923">
        <v>0</v>
      </c>
      <c r="N1923">
        <v>84349.27</v>
      </c>
      <c r="P1923">
        <v>45314</v>
      </c>
      <c r="Q1923">
        <v>45301</v>
      </c>
      <c r="R1923">
        <v>46152</v>
      </c>
      <c r="S1923">
        <v>46152</v>
      </c>
      <c r="W1923" t="s">
        <v>155</v>
      </c>
      <c r="X1923" t="s">
        <v>191</v>
      </c>
      <c r="Z1923" t="s">
        <v>160</v>
      </c>
      <c r="AA1923">
        <v>2</v>
      </c>
      <c r="AB1923" t="s">
        <v>161</v>
      </c>
      <c r="AC1923" t="s">
        <v>155</v>
      </c>
      <c r="AD1923" t="s">
        <v>162</v>
      </c>
      <c r="AE1923" t="s">
        <v>1276</v>
      </c>
      <c r="AF1923" t="s">
        <v>1277</v>
      </c>
      <c r="AG1923" t="s">
        <v>1278</v>
      </c>
    </row>
    <row r="1924" spans="1:34" x14ac:dyDescent="0.25">
      <c r="A1924">
        <v>16051</v>
      </c>
      <c r="B1924" t="s">
        <v>246</v>
      </c>
      <c r="C1924" t="s">
        <v>1</v>
      </c>
      <c r="D1924" t="s">
        <v>249</v>
      </c>
      <c r="E1924" t="s">
        <v>250</v>
      </c>
      <c r="F1924" t="s">
        <v>117</v>
      </c>
      <c r="G1924" t="s">
        <v>90</v>
      </c>
      <c r="H1924">
        <v>701000</v>
      </c>
      <c r="I1924">
        <v>701000</v>
      </c>
      <c r="J1924">
        <v>762898.8</v>
      </c>
      <c r="K1924">
        <v>0</v>
      </c>
      <c r="L1924">
        <v>0</v>
      </c>
      <c r="M1924">
        <v>0</v>
      </c>
      <c r="N1924">
        <v>762898.8</v>
      </c>
      <c r="P1924">
        <v>45056</v>
      </c>
      <c r="Q1924">
        <v>45052</v>
      </c>
      <c r="R1924">
        <v>46152</v>
      </c>
      <c r="S1924">
        <v>46152</v>
      </c>
      <c r="W1924" t="s">
        <v>155</v>
      </c>
      <c r="X1924" t="s">
        <v>191</v>
      </c>
      <c r="Z1924" t="s">
        <v>160</v>
      </c>
      <c r="AA1924">
        <v>2</v>
      </c>
      <c r="AB1924" t="s">
        <v>161</v>
      </c>
      <c r="AC1924" t="s">
        <v>155</v>
      </c>
      <c r="AD1924" t="s">
        <v>162</v>
      </c>
      <c r="AE1924" t="s">
        <v>1276</v>
      </c>
      <c r="AF1924" t="s">
        <v>1277</v>
      </c>
      <c r="AG1924" t="s">
        <v>1278</v>
      </c>
    </row>
    <row r="1925" spans="1:34" x14ac:dyDescent="0.25">
      <c r="A1925">
        <v>16156</v>
      </c>
      <c r="B1925" t="s">
        <v>246</v>
      </c>
      <c r="C1925" t="s">
        <v>252</v>
      </c>
      <c r="D1925" t="s">
        <v>259</v>
      </c>
      <c r="E1925" t="s">
        <v>260</v>
      </c>
      <c r="F1925" t="s">
        <v>117</v>
      </c>
      <c r="G1925" t="s">
        <v>90</v>
      </c>
      <c r="H1925">
        <v>234000</v>
      </c>
      <c r="I1925">
        <v>234000</v>
      </c>
      <c r="J1925">
        <v>254662.37</v>
      </c>
      <c r="K1925">
        <v>0</v>
      </c>
      <c r="L1925">
        <v>0</v>
      </c>
      <c r="M1925">
        <v>0</v>
      </c>
      <c r="N1925">
        <v>254662.37</v>
      </c>
      <c r="P1925">
        <v>45063</v>
      </c>
      <c r="Q1925">
        <v>45054</v>
      </c>
      <c r="R1925">
        <v>46152</v>
      </c>
      <c r="S1925">
        <v>46152</v>
      </c>
      <c r="W1925" t="s">
        <v>155</v>
      </c>
      <c r="X1925" t="s">
        <v>191</v>
      </c>
      <c r="Z1925" t="s">
        <v>160</v>
      </c>
      <c r="AA1925">
        <v>2</v>
      </c>
      <c r="AB1925" t="s">
        <v>161</v>
      </c>
      <c r="AC1925" t="s">
        <v>155</v>
      </c>
      <c r="AD1925" t="s">
        <v>162</v>
      </c>
      <c r="AE1925" t="s">
        <v>1276</v>
      </c>
      <c r="AF1925" t="s">
        <v>1277</v>
      </c>
      <c r="AG1925" t="s">
        <v>1278</v>
      </c>
    </row>
    <row r="1926" spans="1:34" x14ac:dyDescent="0.25">
      <c r="A1926">
        <v>30432</v>
      </c>
      <c r="B1926" t="s">
        <v>246</v>
      </c>
      <c r="C1926" t="s">
        <v>1</v>
      </c>
      <c r="D1926" t="s">
        <v>205</v>
      </c>
      <c r="E1926" t="s">
        <v>247</v>
      </c>
      <c r="F1926" t="s">
        <v>117</v>
      </c>
      <c r="G1926" t="s">
        <v>90</v>
      </c>
      <c r="H1926">
        <v>90307.65</v>
      </c>
      <c r="I1926">
        <v>90307.65</v>
      </c>
      <c r="J1926">
        <v>90665.61</v>
      </c>
      <c r="K1926">
        <v>0</v>
      </c>
      <c r="L1926">
        <v>0</v>
      </c>
      <c r="M1926">
        <v>0</v>
      </c>
      <c r="N1926">
        <v>90665.61</v>
      </c>
      <c r="O1926">
        <v>0</v>
      </c>
      <c r="P1926">
        <v>45636</v>
      </c>
      <c r="Q1926">
        <v>45628</v>
      </c>
      <c r="R1926">
        <v>46152</v>
      </c>
      <c r="S1926">
        <v>46152</v>
      </c>
      <c r="W1926" t="s">
        <v>155</v>
      </c>
      <c r="X1926" t="s">
        <v>191</v>
      </c>
      <c r="Z1926" t="s">
        <v>160</v>
      </c>
      <c r="AA1926">
        <v>2</v>
      </c>
      <c r="AB1926" t="s">
        <v>161</v>
      </c>
      <c r="AC1926" t="s">
        <v>155</v>
      </c>
      <c r="AD1926" t="s">
        <v>162</v>
      </c>
      <c r="AE1926" t="s">
        <v>1276</v>
      </c>
      <c r="AF1926" t="s">
        <v>1277</v>
      </c>
      <c r="AG1926" t="s">
        <v>1278</v>
      </c>
    </row>
    <row r="1927" spans="1:34" x14ac:dyDescent="0.25">
      <c r="A1927">
        <v>17247</v>
      </c>
      <c r="B1927" t="s">
        <v>246</v>
      </c>
      <c r="C1927" t="s">
        <v>252</v>
      </c>
      <c r="D1927" t="s">
        <v>258</v>
      </c>
      <c r="E1927" t="s">
        <v>422</v>
      </c>
      <c r="F1927" t="s">
        <v>117</v>
      </c>
      <c r="G1927" t="s">
        <v>90</v>
      </c>
      <c r="H1927">
        <v>170000</v>
      </c>
      <c r="I1927">
        <v>170000</v>
      </c>
      <c r="J1927">
        <v>182357.93</v>
      </c>
      <c r="K1927">
        <v>0</v>
      </c>
      <c r="L1927">
        <v>0</v>
      </c>
      <c r="M1927">
        <v>0</v>
      </c>
      <c r="N1927">
        <v>182357.93</v>
      </c>
      <c r="P1927">
        <v>45148</v>
      </c>
      <c r="Q1927">
        <v>45140</v>
      </c>
      <c r="R1927">
        <v>46152</v>
      </c>
      <c r="S1927">
        <v>46152</v>
      </c>
      <c r="W1927" t="s">
        <v>155</v>
      </c>
      <c r="X1927" t="s">
        <v>191</v>
      </c>
      <c r="Z1927" t="s">
        <v>160</v>
      </c>
      <c r="AA1927">
        <v>2</v>
      </c>
      <c r="AB1927" t="s">
        <v>161</v>
      </c>
      <c r="AC1927" t="s">
        <v>155</v>
      </c>
      <c r="AD1927" t="s">
        <v>162</v>
      </c>
      <c r="AE1927" t="s">
        <v>1276</v>
      </c>
      <c r="AF1927" t="s">
        <v>1277</v>
      </c>
      <c r="AG1927" t="s">
        <v>1278</v>
      </c>
    </row>
    <row r="1928" spans="1:34" x14ac:dyDescent="0.25">
      <c r="A1928">
        <v>17288</v>
      </c>
      <c r="B1928" t="s">
        <v>246</v>
      </c>
      <c r="C1928" t="s">
        <v>1</v>
      </c>
      <c r="D1928" t="s">
        <v>196</v>
      </c>
      <c r="E1928" t="s">
        <v>435</v>
      </c>
      <c r="F1928" t="s">
        <v>117</v>
      </c>
      <c r="G1928" t="s">
        <v>90</v>
      </c>
      <c r="H1928">
        <v>745615.45</v>
      </c>
      <c r="I1928">
        <v>745615.45</v>
      </c>
      <c r="J1928">
        <v>799817.01</v>
      </c>
      <c r="K1928">
        <v>0</v>
      </c>
      <c r="L1928">
        <v>0</v>
      </c>
      <c r="M1928">
        <v>0</v>
      </c>
      <c r="N1928">
        <v>799817.01</v>
      </c>
      <c r="P1928">
        <v>45154</v>
      </c>
      <c r="Q1928">
        <v>45145</v>
      </c>
      <c r="R1928">
        <v>46152</v>
      </c>
      <c r="S1928">
        <v>46152</v>
      </c>
      <c r="W1928" t="s">
        <v>155</v>
      </c>
      <c r="X1928" t="s">
        <v>191</v>
      </c>
      <c r="Z1928" t="s">
        <v>160</v>
      </c>
      <c r="AA1928">
        <v>2</v>
      </c>
      <c r="AB1928" t="s">
        <v>161</v>
      </c>
      <c r="AC1928" t="s">
        <v>155</v>
      </c>
      <c r="AD1928" t="s">
        <v>162</v>
      </c>
      <c r="AE1928" t="s">
        <v>1276</v>
      </c>
      <c r="AF1928" t="s">
        <v>1277</v>
      </c>
      <c r="AG1928" t="s">
        <v>1278</v>
      </c>
    </row>
    <row r="1929" spans="1:34" x14ac:dyDescent="0.25">
      <c r="A1929">
        <v>17574</v>
      </c>
      <c r="B1929" t="s">
        <v>246</v>
      </c>
      <c r="C1929" t="s">
        <v>1</v>
      </c>
      <c r="D1929" t="s">
        <v>195</v>
      </c>
      <c r="E1929" t="s">
        <v>596</v>
      </c>
      <c r="F1929" t="s">
        <v>117</v>
      </c>
      <c r="G1929" t="s">
        <v>90</v>
      </c>
      <c r="H1929">
        <v>728900</v>
      </c>
      <c r="I1929">
        <v>728900</v>
      </c>
      <c r="J1929">
        <v>781886.45</v>
      </c>
      <c r="K1929">
        <v>0</v>
      </c>
      <c r="L1929">
        <v>0</v>
      </c>
      <c r="M1929">
        <v>0</v>
      </c>
      <c r="N1929">
        <v>781886.45</v>
      </c>
      <c r="P1929">
        <v>45173</v>
      </c>
      <c r="Q1929">
        <v>45168</v>
      </c>
      <c r="R1929">
        <v>46152</v>
      </c>
      <c r="S1929">
        <v>46152</v>
      </c>
      <c r="W1929" t="s">
        <v>155</v>
      </c>
      <c r="X1929" t="s">
        <v>191</v>
      </c>
      <c r="Z1929" t="s">
        <v>160</v>
      </c>
      <c r="AA1929">
        <v>2</v>
      </c>
      <c r="AB1929" t="s">
        <v>161</v>
      </c>
      <c r="AC1929" t="s">
        <v>155</v>
      </c>
      <c r="AD1929" t="s">
        <v>162</v>
      </c>
      <c r="AE1929" t="s">
        <v>1276</v>
      </c>
      <c r="AF1929" t="s">
        <v>1277</v>
      </c>
      <c r="AG1929" t="s">
        <v>1278</v>
      </c>
    </row>
    <row r="1930" spans="1:34" x14ac:dyDescent="0.25">
      <c r="A1930">
        <v>29817</v>
      </c>
      <c r="B1930" t="s">
        <v>246</v>
      </c>
      <c r="C1930" t="s">
        <v>1</v>
      </c>
      <c r="D1930" t="s">
        <v>788</v>
      </c>
      <c r="E1930" t="s">
        <v>1329</v>
      </c>
      <c r="F1930" t="s">
        <v>117</v>
      </c>
      <c r="G1930" t="s">
        <v>208</v>
      </c>
      <c r="H1930">
        <v>35000</v>
      </c>
      <c r="I1930">
        <v>35000</v>
      </c>
      <c r="J1930">
        <v>35378</v>
      </c>
      <c r="K1930">
        <v>0</v>
      </c>
      <c r="L1930">
        <v>0</v>
      </c>
      <c r="M1930">
        <v>0</v>
      </c>
      <c r="N1930">
        <v>35378</v>
      </c>
      <c r="O1930">
        <v>0</v>
      </c>
      <c r="P1930">
        <v>45613</v>
      </c>
      <c r="Q1930">
        <v>45608</v>
      </c>
      <c r="R1930">
        <v>46152</v>
      </c>
      <c r="S1930">
        <v>46152</v>
      </c>
      <c r="W1930" t="s">
        <v>155</v>
      </c>
      <c r="X1930" t="s">
        <v>191</v>
      </c>
      <c r="Z1930" t="s">
        <v>160</v>
      </c>
      <c r="AA1930">
        <v>2</v>
      </c>
      <c r="AB1930" t="s">
        <v>1037</v>
      </c>
      <c r="AC1930" t="s">
        <v>155</v>
      </c>
      <c r="AD1930" t="s">
        <v>162</v>
      </c>
      <c r="AE1930" t="s">
        <v>1276</v>
      </c>
      <c r="AF1930" t="s">
        <v>1277</v>
      </c>
      <c r="AG1930" t="s">
        <v>1278</v>
      </c>
      <c r="AH1930" t="s">
        <v>191</v>
      </c>
    </row>
    <row r="1931" spans="1:34" x14ac:dyDescent="0.25">
      <c r="A1931">
        <v>29767</v>
      </c>
      <c r="B1931" t="s">
        <v>246</v>
      </c>
      <c r="C1931" t="s">
        <v>1</v>
      </c>
      <c r="D1931" t="s">
        <v>807</v>
      </c>
      <c r="E1931" t="s">
        <v>1327</v>
      </c>
      <c r="F1931" t="s">
        <v>117</v>
      </c>
      <c r="G1931" t="s">
        <v>90</v>
      </c>
      <c r="H1931">
        <v>471000</v>
      </c>
      <c r="I1931">
        <v>471000</v>
      </c>
      <c r="J1931">
        <v>476086.76</v>
      </c>
      <c r="K1931">
        <v>0</v>
      </c>
      <c r="L1931">
        <v>0</v>
      </c>
      <c r="M1931">
        <v>0</v>
      </c>
      <c r="N1931">
        <v>476086.76</v>
      </c>
      <c r="P1931">
        <v>45624</v>
      </c>
      <c r="Q1931">
        <v>45603</v>
      </c>
      <c r="R1931">
        <v>46157</v>
      </c>
      <c r="S1931">
        <v>46157</v>
      </c>
      <c r="W1931" t="s">
        <v>155</v>
      </c>
      <c r="X1931" t="s">
        <v>191</v>
      </c>
      <c r="Z1931" t="s">
        <v>160</v>
      </c>
      <c r="AA1931">
        <v>2</v>
      </c>
      <c r="AB1931" t="s">
        <v>1037</v>
      </c>
      <c r="AC1931" t="s">
        <v>155</v>
      </c>
      <c r="AD1931" t="s">
        <v>162</v>
      </c>
      <c r="AE1931" t="s">
        <v>1276</v>
      </c>
      <c r="AF1931" t="s">
        <v>1277</v>
      </c>
      <c r="AG1931" t="s">
        <v>1278</v>
      </c>
    </row>
    <row r="1932" spans="1:34" x14ac:dyDescent="0.25">
      <c r="A1932">
        <v>29774</v>
      </c>
      <c r="B1932" t="s">
        <v>246</v>
      </c>
      <c r="C1932" t="s">
        <v>1</v>
      </c>
      <c r="D1932" t="s">
        <v>807</v>
      </c>
      <c r="E1932" t="s">
        <v>1327</v>
      </c>
      <c r="F1932" t="s">
        <v>117</v>
      </c>
      <c r="G1932" t="s">
        <v>209</v>
      </c>
      <c r="H1932">
        <v>50000</v>
      </c>
      <c r="I1932">
        <v>50000</v>
      </c>
      <c r="J1932">
        <v>50540</v>
      </c>
      <c r="K1932">
        <v>0</v>
      </c>
      <c r="L1932">
        <v>0</v>
      </c>
      <c r="M1932">
        <v>0</v>
      </c>
      <c r="N1932">
        <v>50540</v>
      </c>
      <c r="O1932">
        <v>0</v>
      </c>
      <c r="P1932">
        <v>45624</v>
      </c>
      <c r="Q1932">
        <v>45603</v>
      </c>
      <c r="R1932">
        <v>46157</v>
      </c>
      <c r="S1932">
        <v>46157</v>
      </c>
      <c r="W1932" t="s">
        <v>155</v>
      </c>
      <c r="X1932" t="s">
        <v>191</v>
      </c>
      <c r="Z1932" t="s">
        <v>160</v>
      </c>
      <c r="AA1932">
        <v>2</v>
      </c>
      <c r="AB1932" t="s">
        <v>1037</v>
      </c>
      <c r="AC1932" t="s">
        <v>155</v>
      </c>
      <c r="AD1932" t="s">
        <v>162</v>
      </c>
      <c r="AE1932" t="s">
        <v>1276</v>
      </c>
      <c r="AF1932" t="s">
        <v>1277</v>
      </c>
      <c r="AG1932" t="s">
        <v>1278</v>
      </c>
      <c r="AH1932" t="s">
        <v>191</v>
      </c>
    </row>
    <row r="1933" spans="1:34" x14ac:dyDescent="0.25">
      <c r="A1933">
        <v>16263</v>
      </c>
      <c r="B1933" t="s">
        <v>246</v>
      </c>
      <c r="C1933" t="s">
        <v>1</v>
      </c>
      <c r="D1933" t="s">
        <v>199</v>
      </c>
      <c r="E1933" t="s">
        <v>292</v>
      </c>
      <c r="F1933" t="s">
        <v>117</v>
      </c>
      <c r="G1933" t="s">
        <v>90</v>
      </c>
      <c r="H1933">
        <v>119500</v>
      </c>
      <c r="I1933">
        <v>119500</v>
      </c>
      <c r="J1933">
        <v>130051.94</v>
      </c>
      <c r="K1933">
        <v>0</v>
      </c>
      <c r="L1933">
        <v>0</v>
      </c>
      <c r="M1933">
        <v>0</v>
      </c>
      <c r="N1933">
        <v>130051.94</v>
      </c>
      <c r="P1933">
        <v>45077</v>
      </c>
      <c r="Q1933">
        <v>45062</v>
      </c>
      <c r="R1933">
        <v>46157</v>
      </c>
      <c r="S1933">
        <v>46157</v>
      </c>
      <c r="W1933" t="s">
        <v>155</v>
      </c>
      <c r="X1933" t="s">
        <v>191</v>
      </c>
      <c r="Z1933" t="s">
        <v>160</v>
      </c>
      <c r="AA1933">
        <v>2</v>
      </c>
      <c r="AB1933" t="s">
        <v>161</v>
      </c>
      <c r="AC1933" t="s">
        <v>155</v>
      </c>
      <c r="AD1933" t="s">
        <v>162</v>
      </c>
      <c r="AE1933" t="s">
        <v>1276</v>
      </c>
      <c r="AF1933" t="s">
        <v>1277</v>
      </c>
      <c r="AG1933" t="s">
        <v>1278</v>
      </c>
    </row>
    <row r="1934" spans="1:34" x14ac:dyDescent="0.25">
      <c r="A1934">
        <v>18113</v>
      </c>
      <c r="B1934" t="s">
        <v>246</v>
      </c>
      <c r="C1934" t="s">
        <v>1</v>
      </c>
      <c r="D1934" t="s">
        <v>198</v>
      </c>
      <c r="E1934" t="s">
        <v>965</v>
      </c>
      <c r="F1934" t="s">
        <v>117</v>
      </c>
      <c r="G1934" t="s">
        <v>90</v>
      </c>
      <c r="H1934">
        <v>165000</v>
      </c>
      <c r="I1934">
        <v>165000</v>
      </c>
      <c r="J1934">
        <v>176815.93</v>
      </c>
      <c r="K1934">
        <v>0</v>
      </c>
      <c r="L1934">
        <v>0</v>
      </c>
      <c r="M1934">
        <v>0</v>
      </c>
      <c r="N1934">
        <v>176815.93</v>
      </c>
      <c r="P1934">
        <v>45190</v>
      </c>
      <c r="Q1934">
        <v>45172</v>
      </c>
      <c r="R1934">
        <v>46162</v>
      </c>
      <c r="S1934">
        <v>46162</v>
      </c>
      <c r="W1934" t="s">
        <v>155</v>
      </c>
      <c r="X1934" t="s">
        <v>191</v>
      </c>
      <c r="Z1934" t="s">
        <v>160</v>
      </c>
      <c r="AA1934">
        <v>2</v>
      </c>
      <c r="AB1934" t="s">
        <v>161</v>
      </c>
      <c r="AC1934" t="s">
        <v>155</v>
      </c>
      <c r="AD1934" t="s">
        <v>162</v>
      </c>
      <c r="AE1934" t="s">
        <v>1276</v>
      </c>
      <c r="AF1934" t="s">
        <v>1277</v>
      </c>
      <c r="AG1934" t="s">
        <v>1278</v>
      </c>
    </row>
    <row r="1935" spans="1:34" x14ac:dyDescent="0.25">
      <c r="A1935">
        <v>23218</v>
      </c>
      <c r="B1935" t="s">
        <v>246</v>
      </c>
      <c r="C1935" t="s">
        <v>1</v>
      </c>
      <c r="D1935" t="s">
        <v>833</v>
      </c>
      <c r="E1935" t="s">
        <v>928</v>
      </c>
      <c r="F1935" t="s">
        <v>117</v>
      </c>
      <c r="G1935" t="s">
        <v>90</v>
      </c>
      <c r="H1935">
        <v>654500</v>
      </c>
      <c r="I1935">
        <v>654500</v>
      </c>
      <c r="J1935">
        <v>693838.73</v>
      </c>
      <c r="K1935">
        <v>0</v>
      </c>
      <c r="L1935">
        <v>0</v>
      </c>
      <c r="M1935">
        <v>0</v>
      </c>
      <c r="N1935">
        <v>693838.73</v>
      </c>
      <c r="P1935">
        <v>45345</v>
      </c>
      <c r="Q1935">
        <v>45337</v>
      </c>
      <c r="R1935">
        <v>46162</v>
      </c>
      <c r="S1935">
        <v>46162</v>
      </c>
      <c r="W1935" t="s">
        <v>155</v>
      </c>
      <c r="X1935" t="s">
        <v>191</v>
      </c>
      <c r="Z1935" t="s">
        <v>160</v>
      </c>
      <c r="AA1935">
        <v>2</v>
      </c>
      <c r="AB1935" t="s">
        <v>161</v>
      </c>
      <c r="AC1935" t="s">
        <v>155</v>
      </c>
      <c r="AD1935" t="s">
        <v>162</v>
      </c>
      <c r="AE1935" t="s">
        <v>1276</v>
      </c>
      <c r="AF1935" t="s">
        <v>1277</v>
      </c>
      <c r="AG1935" t="s">
        <v>1278</v>
      </c>
    </row>
    <row r="1936" spans="1:34" x14ac:dyDescent="0.25">
      <c r="A1936">
        <v>23635</v>
      </c>
      <c r="B1936" t="s">
        <v>246</v>
      </c>
      <c r="C1936" t="s">
        <v>252</v>
      </c>
      <c r="D1936" t="s">
        <v>724</v>
      </c>
      <c r="E1936" t="s">
        <v>953</v>
      </c>
      <c r="F1936" t="s">
        <v>117</v>
      </c>
      <c r="G1936" t="s">
        <v>212</v>
      </c>
      <c r="H1936">
        <v>9340</v>
      </c>
      <c r="I1936">
        <v>9340</v>
      </c>
      <c r="J1936">
        <v>9874.7199999999993</v>
      </c>
      <c r="K1936">
        <v>0</v>
      </c>
      <c r="L1936">
        <v>0</v>
      </c>
      <c r="M1936">
        <v>0</v>
      </c>
      <c r="N1936">
        <v>9874.7199999999993</v>
      </c>
      <c r="P1936">
        <v>45371</v>
      </c>
      <c r="Q1936">
        <v>45355</v>
      </c>
      <c r="R1936">
        <v>46162</v>
      </c>
      <c r="S1936">
        <v>46162</v>
      </c>
      <c r="W1936" t="s">
        <v>155</v>
      </c>
      <c r="X1936" t="s">
        <v>191</v>
      </c>
      <c r="Z1936" t="s">
        <v>160</v>
      </c>
      <c r="AA1936">
        <v>2</v>
      </c>
      <c r="AB1936" t="s">
        <v>161</v>
      </c>
      <c r="AC1936" t="s">
        <v>155</v>
      </c>
      <c r="AD1936" t="s">
        <v>162</v>
      </c>
      <c r="AE1936" t="s">
        <v>1276</v>
      </c>
      <c r="AF1936" t="s">
        <v>1277</v>
      </c>
      <c r="AG1936" t="s">
        <v>1278</v>
      </c>
    </row>
    <row r="1937" spans="1:34" x14ac:dyDescent="0.25">
      <c r="A1937">
        <v>28920</v>
      </c>
      <c r="B1937" t="s">
        <v>246</v>
      </c>
      <c r="C1937" t="s">
        <v>1</v>
      </c>
      <c r="D1937" t="s">
        <v>803</v>
      </c>
      <c r="E1937" t="s">
        <v>1261</v>
      </c>
      <c r="F1937" t="s">
        <v>117</v>
      </c>
      <c r="G1937" t="s">
        <v>90</v>
      </c>
      <c r="H1937">
        <v>545161</v>
      </c>
      <c r="I1937">
        <v>545161</v>
      </c>
      <c r="J1937">
        <v>558130.22</v>
      </c>
      <c r="K1937">
        <v>0</v>
      </c>
      <c r="L1937">
        <v>0</v>
      </c>
      <c r="M1937">
        <v>0</v>
      </c>
      <c r="N1937">
        <v>558130.22</v>
      </c>
      <c r="P1937">
        <v>45555</v>
      </c>
      <c r="Q1937">
        <v>45554</v>
      </c>
      <c r="R1937">
        <v>46162</v>
      </c>
      <c r="S1937">
        <v>46162</v>
      </c>
      <c r="W1937" t="s">
        <v>155</v>
      </c>
      <c r="X1937" t="s">
        <v>191</v>
      </c>
      <c r="Z1937" t="s">
        <v>160</v>
      </c>
      <c r="AA1937">
        <v>2</v>
      </c>
      <c r="AB1937" t="s">
        <v>1037</v>
      </c>
      <c r="AC1937" t="s">
        <v>155</v>
      </c>
      <c r="AD1937" t="s">
        <v>162</v>
      </c>
      <c r="AE1937" t="s">
        <v>1276</v>
      </c>
      <c r="AF1937" t="s">
        <v>1277</v>
      </c>
      <c r="AG1937" t="s">
        <v>1278</v>
      </c>
    </row>
    <row r="1938" spans="1:34" x14ac:dyDescent="0.25">
      <c r="A1938">
        <v>25416</v>
      </c>
      <c r="B1938" t="s">
        <v>246</v>
      </c>
      <c r="C1938" t="s">
        <v>252</v>
      </c>
      <c r="D1938" t="s">
        <v>735</v>
      </c>
      <c r="E1938" t="s">
        <v>1151</v>
      </c>
      <c r="F1938" t="s">
        <v>117</v>
      </c>
      <c r="G1938" t="s">
        <v>210</v>
      </c>
      <c r="H1938">
        <v>37500</v>
      </c>
      <c r="I1938">
        <v>37500</v>
      </c>
      <c r="J1938">
        <v>39281.93</v>
      </c>
      <c r="K1938">
        <v>0</v>
      </c>
      <c r="L1938">
        <v>0</v>
      </c>
      <c r="M1938">
        <v>0</v>
      </c>
      <c r="N1938">
        <v>39281.93</v>
      </c>
      <c r="O1938">
        <v>0</v>
      </c>
      <c r="P1938">
        <v>45476</v>
      </c>
      <c r="Q1938">
        <v>45468</v>
      </c>
      <c r="R1938">
        <v>46162</v>
      </c>
      <c r="S1938">
        <v>46162</v>
      </c>
      <c r="W1938" t="s">
        <v>155</v>
      </c>
      <c r="X1938" t="s">
        <v>191</v>
      </c>
      <c r="Z1938" t="s">
        <v>160</v>
      </c>
      <c r="AA1938">
        <v>2</v>
      </c>
      <c r="AB1938" t="s">
        <v>1037</v>
      </c>
      <c r="AC1938" t="s">
        <v>155</v>
      </c>
      <c r="AD1938" t="s">
        <v>162</v>
      </c>
      <c r="AE1938" t="s">
        <v>1276</v>
      </c>
      <c r="AF1938" t="s">
        <v>1277</v>
      </c>
      <c r="AG1938" t="s">
        <v>1278</v>
      </c>
      <c r="AH1938" t="s">
        <v>191</v>
      </c>
    </row>
    <row r="1939" spans="1:34" x14ac:dyDescent="0.25">
      <c r="A1939">
        <v>25413</v>
      </c>
      <c r="B1939" t="s">
        <v>246</v>
      </c>
      <c r="C1939" t="s">
        <v>252</v>
      </c>
      <c r="D1939" t="s">
        <v>735</v>
      </c>
      <c r="E1939" t="s">
        <v>1151</v>
      </c>
      <c r="F1939" t="s">
        <v>117</v>
      </c>
      <c r="G1939" t="s">
        <v>90</v>
      </c>
      <c r="H1939">
        <v>198000</v>
      </c>
      <c r="I1939">
        <v>198000</v>
      </c>
      <c r="J1939">
        <v>207408.6</v>
      </c>
      <c r="K1939">
        <v>0</v>
      </c>
      <c r="L1939">
        <v>0</v>
      </c>
      <c r="M1939">
        <v>0</v>
      </c>
      <c r="N1939">
        <v>207408.6</v>
      </c>
      <c r="P1939">
        <v>45476</v>
      </c>
      <c r="Q1939">
        <v>45468</v>
      </c>
      <c r="R1939">
        <v>46162</v>
      </c>
      <c r="S1939">
        <v>46162</v>
      </c>
      <c r="W1939" t="s">
        <v>155</v>
      </c>
      <c r="X1939" t="s">
        <v>191</v>
      </c>
      <c r="Z1939" t="s">
        <v>160</v>
      </c>
      <c r="AA1939">
        <v>2</v>
      </c>
      <c r="AB1939" t="s">
        <v>1037</v>
      </c>
      <c r="AC1939" t="s">
        <v>155</v>
      </c>
      <c r="AD1939" t="s">
        <v>162</v>
      </c>
      <c r="AE1939" t="s">
        <v>1276</v>
      </c>
      <c r="AF1939" t="s">
        <v>1277</v>
      </c>
      <c r="AG1939" t="s">
        <v>1278</v>
      </c>
    </row>
    <row r="1940" spans="1:34" x14ac:dyDescent="0.25">
      <c r="A1940">
        <v>25450</v>
      </c>
      <c r="B1940" t="s">
        <v>246</v>
      </c>
      <c r="C1940" t="s">
        <v>1</v>
      </c>
      <c r="D1940" t="s">
        <v>839</v>
      </c>
      <c r="E1940" t="s">
        <v>1148</v>
      </c>
      <c r="F1940" t="s">
        <v>117</v>
      </c>
      <c r="G1940" t="s">
        <v>89</v>
      </c>
      <c r="H1940">
        <v>80000</v>
      </c>
      <c r="I1940">
        <v>80000</v>
      </c>
      <c r="J1940">
        <v>83801.45</v>
      </c>
      <c r="K1940">
        <v>0</v>
      </c>
      <c r="L1940">
        <v>0</v>
      </c>
      <c r="M1940">
        <v>0</v>
      </c>
      <c r="N1940">
        <v>83801.45</v>
      </c>
      <c r="P1940">
        <v>45476</v>
      </c>
      <c r="Q1940">
        <v>45469</v>
      </c>
      <c r="R1940">
        <v>46162</v>
      </c>
      <c r="S1940">
        <v>46162</v>
      </c>
      <c r="W1940" t="s">
        <v>155</v>
      </c>
      <c r="X1940" t="s">
        <v>191</v>
      </c>
      <c r="Z1940" t="s">
        <v>160</v>
      </c>
      <c r="AA1940">
        <v>2</v>
      </c>
      <c r="AB1940" t="s">
        <v>1037</v>
      </c>
      <c r="AC1940" t="s">
        <v>155</v>
      </c>
      <c r="AD1940" t="s">
        <v>162</v>
      </c>
      <c r="AE1940" t="s">
        <v>1276</v>
      </c>
      <c r="AF1940" t="s">
        <v>1277</v>
      </c>
      <c r="AG1940" t="s">
        <v>1278</v>
      </c>
    </row>
    <row r="1941" spans="1:34" x14ac:dyDescent="0.25">
      <c r="A1941">
        <v>25352</v>
      </c>
      <c r="B1941" t="s">
        <v>246</v>
      </c>
      <c r="C1941" t="s">
        <v>252</v>
      </c>
      <c r="D1941" t="s">
        <v>731</v>
      </c>
      <c r="E1941" t="s">
        <v>1152</v>
      </c>
      <c r="F1941" t="s">
        <v>117</v>
      </c>
      <c r="G1941" t="s">
        <v>90</v>
      </c>
      <c r="H1941">
        <v>198000</v>
      </c>
      <c r="I1941">
        <v>198000</v>
      </c>
      <c r="J1941">
        <v>207408.6</v>
      </c>
      <c r="K1941">
        <v>0</v>
      </c>
      <c r="L1941">
        <v>0</v>
      </c>
      <c r="M1941">
        <v>0</v>
      </c>
      <c r="N1941">
        <v>207408.6</v>
      </c>
      <c r="P1941">
        <v>45474</v>
      </c>
      <c r="Q1941">
        <v>45460</v>
      </c>
      <c r="R1941">
        <v>46162</v>
      </c>
      <c r="S1941">
        <v>46162</v>
      </c>
      <c r="W1941" t="s">
        <v>155</v>
      </c>
      <c r="X1941" t="s">
        <v>191</v>
      </c>
      <c r="Z1941" t="s">
        <v>160</v>
      </c>
      <c r="AA1941">
        <v>2</v>
      </c>
      <c r="AB1941" t="s">
        <v>1037</v>
      </c>
      <c r="AC1941" t="s">
        <v>155</v>
      </c>
      <c r="AD1941" t="s">
        <v>162</v>
      </c>
      <c r="AE1941" t="s">
        <v>1276</v>
      </c>
      <c r="AF1941" t="s">
        <v>1277</v>
      </c>
      <c r="AG1941" t="s">
        <v>1278</v>
      </c>
    </row>
    <row r="1942" spans="1:34" x14ac:dyDescent="0.25">
      <c r="A1942">
        <v>25355</v>
      </c>
      <c r="B1942" t="s">
        <v>246</v>
      </c>
      <c r="C1942" t="s">
        <v>252</v>
      </c>
      <c r="D1942" t="s">
        <v>731</v>
      </c>
      <c r="E1942" t="s">
        <v>1152</v>
      </c>
      <c r="F1942" t="s">
        <v>117</v>
      </c>
      <c r="G1942" t="s">
        <v>210</v>
      </c>
      <c r="H1942">
        <v>37500</v>
      </c>
      <c r="I1942">
        <v>37500</v>
      </c>
      <c r="J1942">
        <v>39281.93</v>
      </c>
      <c r="K1942">
        <v>0</v>
      </c>
      <c r="L1942">
        <v>0</v>
      </c>
      <c r="M1942">
        <v>0</v>
      </c>
      <c r="N1942">
        <v>39281.93</v>
      </c>
      <c r="O1942">
        <v>0</v>
      </c>
      <c r="P1942">
        <v>45474</v>
      </c>
      <c r="Q1942">
        <v>45460</v>
      </c>
      <c r="R1942">
        <v>46162</v>
      </c>
      <c r="S1942">
        <v>46162</v>
      </c>
      <c r="W1942" t="s">
        <v>155</v>
      </c>
      <c r="X1942" t="s">
        <v>191</v>
      </c>
      <c r="Z1942" t="s">
        <v>160</v>
      </c>
      <c r="AA1942">
        <v>2</v>
      </c>
      <c r="AB1942" t="s">
        <v>1037</v>
      </c>
      <c r="AC1942" t="s">
        <v>155</v>
      </c>
      <c r="AD1942" t="s">
        <v>162</v>
      </c>
      <c r="AE1942" t="s">
        <v>1276</v>
      </c>
      <c r="AF1942" t="s">
        <v>1277</v>
      </c>
      <c r="AG1942" t="s">
        <v>1278</v>
      </c>
      <c r="AH1942" t="s">
        <v>191</v>
      </c>
    </row>
    <row r="1943" spans="1:34" x14ac:dyDescent="0.25">
      <c r="A1943">
        <v>24578</v>
      </c>
      <c r="B1943" t="s">
        <v>246</v>
      </c>
      <c r="C1943" t="s">
        <v>252</v>
      </c>
      <c r="D1943" t="s">
        <v>730</v>
      </c>
      <c r="E1943" t="s">
        <v>1035</v>
      </c>
      <c r="F1943" t="s">
        <v>117</v>
      </c>
      <c r="G1943" t="s">
        <v>212</v>
      </c>
      <c r="H1943">
        <v>2500</v>
      </c>
      <c r="I1943">
        <v>2500</v>
      </c>
      <c r="J1943">
        <v>2639.66</v>
      </c>
      <c r="K1943">
        <v>0</v>
      </c>
      <c r="L1943">
        <v>0</v>
      </c>
      <c r="M1943">
        <v>0</v>
      </c>
      <c r="N1943">
        <v>2639.66</v>
      </c>
      <c r="P1943">
        <v>45406</v>
      </c>
      <c r="Q1943">
        <v>45401</v>
      </c>
      <c r="R1943">
        <v>46167</v>
      </c>
      <c r="S1943">
        <v>46167</v>
      </c>
      <c r="W1943" t="s">
        <v>155</v>
      </c>
      <c r="X1943" t="s">
        <v>191</v>
      </c>
      <c r="Z1943" t="s">
        <v>160</v>
      </c>
      <c r="AA1943">
        <v>2</v>
      </c>
      <c r="AB1943" t="s">
        <v>1037</v>
      </c>
      <c r="AC1943" t="s">
        <v>155</v>
      </c>
      <c r="AD1943" t="s">
        <v>162</v>
      </c>
      <c r="AE1943" t="s">
        <v>1276</v>
      </c>
      <c r="AF1943" t="s">
        <v>1277</v>
      </c>
      <c r="AG1943" t="s">
        <v>1278</v>
      </c>
    </row>
    <row r="1944" spans="1:34" x14ac:dyDescent="0.25">
      <c r="A1944">
        <v>24573</v>
      </c>
      <c r="B1944" t="s">
        <v>246</v>
      </c>
      <c r="C1944" t="s">
        <v>252</v>
      </c>
      <c r="D1944" t="s">
        <v>730</v>
      </c>
      <c r="E1944" t="s">
        <v>1035</v>
      </c>
      <c r="F1944" t="s">
        <v>117</v>
      </c>
      <c r="G1944" t="s">
        <v>90</v>
      </c>
      <c r="H1944">
        <v>220800</v>
      </c>
      <c r="I1944">
        <v>220800</v>
      </c>
      <c r="J1944">
        <v>233134.42</v>
      </c>
      <c r="K1944">
        <v>0</v>
      </c>
      <c r="L1944">
        <v>0</v>
      </c>
      <c r="M1944">
        <v>0</v>
      </c>
      <c r="N1944">
        <v>233134.42</v>
      </c>
      <c r="P1944">
        <v>45406</v>
      </c>
      <c r="Q1944">
        <v>45401</v>
      </c>
      <c r="R1944">
        <v>46167</v>
      </c>
      <c r="S1944">
        <v>46167</v>
      </c>
      <c r="W1944" t="s">
        <v>155</v>
      </c>
      <c r="X1944" t="s">
        <v>191</v>
      </c>
      <c r="Z1944" t="s">
        <v>160</v>
      </c>
      <c r="AA1944">
        <v>2</v>
      </c>
      <c r="AB1944" t="s">
        <v>1037</v>
      </c>
      <c r="AC1944" t="s">
        <v>155</v>
      </c>
      <c r="AD1944" t="s">
        <v>162</v>
      </c>
      <c r="AE1944" t="s">
        <v>1276</v>
      </c>
      <c r="AF1944" t="s">
        <v>1277</v>
      </c>
      <c r="AG1944" t="s">
        <v>1278</v>
      </c>
    </row>
    <row r="1945" spans="1:34" x14ac:dyDescent="0.25">
      <c r="A1945">
        <v>29583</v>
      </c>
      <c r="B1945" t="s">
        <v>246</v>
      </c>
      <c r="C1945" t="s">
        <v>1</v>
      </c>
      <c r="D1945" t="s">
        <v>801</v>
      </c>
      <c r="E1945" t="s">
        <v>1280</v>
      </c>
      <c r="F1945" t="s">
        <v>117</v>
      </c>
      <c r="G1945" t="s">
        <v>107</v>
      </c>
      <c r="H1945">
        <v>400</v>
      </c>
      <c r="I1945">
        <v>400</v>
      </c>
      <c r="J1945">
        <v>406.68</v>
      </c>
      <c r="K1945">
        <v>0</v>
      </c>
      <c r="L1945">
        <v>0</v>
      </c>
      <c r="M1945">
        <v>0</v>
      </c>
      <c r="N1945">
        <v>406.68</v>
      </c>
      <c r="P1945">
        <v>45595</v>
      </c>
      <c r="Q1945">
        <v>45587</v>
      </c>
      <c r="R1945">
        <v>46167</v>
      </c>
      <c r="S1945">
        <v>46167</v>
      </c>
      <c r="W1945" t="s">
        <v>155</v>
      </c>
      <c r="X1945" t="s">
        <v>191</v>
      </c>
      <c r="Z1945" t="s">
        <v>160</v>
      </c>
      <c r="AA1945">
        <v>2</v>
      </c>
      <c r="AB1945" t="s">
        <v>1037</v>
      </c>
      <c r="AC1945" t="s">
        <v>155</v>
      </c>
      <c r="AD1945" t="s">
        <v>162</v>
      </c>
      <c r="AE1945" t="s">
        <v>1276</v>
      </c>
      <c r="AF1945" t="s">
        <v>1277</v>
      </c>
      <c r="AG1945" t="s">
        <v>1278</v>
      </c>
    </row>
    <row r="1946" spans="1:34" x14ac:dyDescent="0.25">
      <c r="A1946">
        <v>29566</v>
      </c>
      <c r="B1946" t="s">
        <v>246</v>
      </c>
      <c r="C1946" t="s">
        <v>1</v>
      </c>
      <c r="D1946" t="s">
        <v>801</v>
      </c>
      <c r="E1946" t="s">
        <v>1280</v>
      </c>
      <c r="F1946" t="s">
        <v>117</v>
      </c>
      <c r="G1946" t="s">
        <v>90</v>
      </c>
      <c r="H1946">
        <v>572400</v>
      </c>
      <c r="I1946">
        <v>572400</v>
      </c>
      <c r="J1946">
        <v>581958.71</v>
      </c>
      <c r="K1946">
        <v>0</v>
      </c>
      <c r="L1946">
        <v>0</v>
      </c>
      <c r="M1946">
        <v>0</v>
      </c>
      <c r="N1946">
        <v>581958.71</v>
      </c>
      <c r="P1946">
        <v>45595</v>
      </c>
      <c r="Q1946">
        <v>45587</v>
      </c>
      <c r="R1946">
        <v>46167</v>
      </c>
      <c r="S1946">
        <v>46167</v>
      </c>
      <c r="W1946" t="s">
        <v>155</v>
      </c>
      <c r="X1946" t="s">
        <v>191</v>
      </c>
      <c r="Z1946" t="s">
        <v>160</v>
      </c>
      <c r="AA1946">
        <v>2</v>
      </c>
      <c r="AB1946" t="s">
        <v>1037</v>
      </c>
      <c r="AC1946" t="s">
        <v>155</v>
      </c>
      <c r="AD1946" t="s">
        <v>162</v>
      </c>
      <c r="AE1946" t="s">
        <v>1276</v>
      </c>
      <c r="AF1946" t="s">
        <v>1277</v>
      </c>
      <c r="AG1946" t="s">
        <v>1278</v>
      </c>
    </row>
    <row r="1947" spans="1:34" x14ac:dyDescent="0.25">
      <c r="A1947">
        <v>30326</v>
      </c>
      <c r="B1947" t="s">
        <v>246</v>
      </c>
      <c r="C1947" t="s">
        <v>1</v>
      </c>
      <c r="D1947" t="s">
        <v>827</v>
      </c>
      <c r="E1947" t="s">
        <v>1341</v>
      </c>
      <c r="F1947" t="s">
        <v>117</v>
      </c>
      <c r="G1947" t="s">
        <v>90</v>
      </c>
      <c r="H1947">
        <v>792540</v>
      </c>
      <c r="I1947">
        <v>792540</v>
      </c>
      <c r="J1947">
        <v>801099.36</v>
      </c>
      <c r="K1947">
        <v>0</v>
      </c>
      <c r="L1947">
        <v>0</v>
      </c>
      <c r="M1947">
        <v>0</v>
      </c>
      <c r="N1947">
        <v>801099.36</v>
      </c>
      <c r="P1947">
        <v>45628</v>
      </c>
      <c r="Q1947">
        <v>45617</v>
      </c>
      <c r="R1947">
        <v>46167</v>
      </c>
      <c r="S1947">
        <v>46167</v>
      </c>
      <c r="W1947" t="s">
        <v>155</v>
      </c>
      <c r="X1947" t="s">
        <v>191</v>
      </c>
      <c r="Z1947" t="s">
        <v>160</v>
      </c>
      <c r="AA1947">
        <v>2</v>
      </c>
      <c r="AB1947" t="s">
        <v>1037</v>
      </c>
      <c r="AC1947" t="s">
        <v>155</v>
      </c>
      <c r="AD1947" t="s">
        <v>162</v>
      </c>
      <c r="AE1947" t="s">
        <v>1276</v>
      </c>
      <c r="AF1947" t="s">
        <v>1277</v>
      </c>
      <c r="AG1947" t="s">
        <v>1278</v>
      </c>
    </row>
    <row r="1948" spans="1:34" x14ac:dyDescent="0.25">
      <c r="A1948">
        <v>22800</v>
      </c>
      <c r="B1948" t="s">
        <v>246</v>
      </c>
      <c r="C1948" t="s">
        <v>1</v>
      </c>
      <c r="D1948" t="s">
        <v>826</v>
      </c>
      <c r="E1948" t="s">
        <v>881</v>
      </c>
      <c r="F1948" t="s">
        <v>117</v>
      </c>
      <c r="G1948" t="s">
        <v>90</v>
      </c>
      <c r="H1948">
        <v>502420.06</v>
      </c>
      <c r="I1948">
        <v>502420.06</v>
      </c>
      <c r="J1948">
        <v>534250.75</v>
      </c>
      <c r="K1948">
        <v>0</v>
      </c>
      <c r="L1948">
        <v>0</v>
      </c>
      <c r="M1948">
        <v>0</v>
      </c>
      <c r="N1948">
        <v>534250.75</v>
      </c>
      <c r="P1948">
        <v>45323</v>
      </c>
      <c r="Q1948">
        <v>45314</v>
      </c>
      <c r="R1948">
        <v>46167</v>
      </c>
      <c r="S1948">
        <v>46167</v>
      </c>
      <c r="W1948" t="s">
        <v>155</v>
      </c>
      <c r="X1948" t="s">
        <v>191</v>
      </c>
      <c r="Z1948" t="s">
        <v>160</v>
      </c>
      <c r="AA1948">
        <v>2</v>
      </c>
      <c r="AB1948" t="s">
        <v>161</v>
      </c>
      <c r="AC1948" t="s">
        <v>155</v>
      </c>
      <c r="AD1948" t="s">
        <v>162</v>
      </c>
      <c r="AE1948" t="s">
        <v>1276</v>
      </c>
      <c r="AF1948" t="s">
        <v>1277</v>
      </c>
      <c r="AG1948" t="s">
        <v>1278</v>
      </c>
    </row>
    <row r="1949" spans="1:34" x14ac:dyDescent="0.25">
      <c r="A1949">
        <v>21850</v>
      </c>
      <c r="B1949" t="s">
        <v>246</v>
      </c>
      <c r="C1949" t="s">
        <v>1</v>
      </c>
      <c r="D1949" t="s">
        <v>296</v>
      </c>
      <c r="E1949" t="s">
        <v>690</v>
      </c>
      <c r="F1949" t="s">
        <v>117</v>
      </c>
      <c r="G1949" t="s">
        <v>90</v>
      </c>
      <c r="H1949">
        <v>741000</v>
      </c>
      <c r="I1949">
        <v>741000</v>
      </c>
      <c r="J1949">
        <v>790044.42</v>
      </c>
      <c r="K1949">
        <v>0</v>
      </c>
      <c r="L1949">
        <v>0</v>
      </c>
      <c r="M1949">
        <v>0</v>
      </c>
      <c r="N1949">
        <v>790044.42</v>
      </c>
      <c r="P1949">
        <v>45259</v>
      </c>
      <c r="Q1949">
        <v>45240</v>
      </c>
      <c r="R1949">
        <v>46167</v>
      </c>
      <c r="S1949">
        <v>46167</v>
      </c>
      <c r="W1949" t="s">
        <v>155</v>
      </c>
      <c r="X1949" t="s">
        <v>191</v>
      </c>
      <c r="Z1949" t="s">
        <v>160</v>
      </c>
      <c r="AA1949">
        <v>2</v>
      </c>
      <c r="AB1949" t="s">
        <v>161</v>
      </c>
      <c r="AC1949" t="s">
        <v>155</v>
      </c>
      <c r="AD1949" t="s">
        <v>162</v>
      </c>
      <c r="AE1949" t="s">
        <v>1276</v>
      </c>
      <c r="AF1949" t="s">
        <v>1277</v>
      </c>
      <c r="AG1949" t="s">
        <v>1278</v>
      </c>
    </row>
    <row r="1950" spans="1:34" x14ac:dyDescent="0.25">
      <c r="A1950">
        <v>19251</v>
      </c>
      <c r="B1950" t="s">
        <v>246</v>
      </c>
      <c r="C1950" t="s">
        <v>1</v>
      </c>
      <c r="D1950" t="s">
        <v>285</v>
      </c>
      <c r="E1950" t="s">
        <v>615</v>
      </c>
      <c r="F1950" t="s">
        <v>117</v>
      </c>
      <c r="G1950" t="s">
        <v>90</v>
      </c>
      <c r="H1950">
        <v>758337</v>
      </c>
      <c r="I1950">
        <v>758337</v>
      </c>
      <c r="J1950">
        <v>812642.79</v>
      </c>
      <c r="K1950">
        <v>0</v>
      </c>
      <c r="L1950">
        <v>0</v>
      </c>
      <c r="M1950">
        <v>0</v>
      </c>
      <c r="N1950">
        <v>812642.79</v>
      </c>
      <c r="P1950">
        <v>45197</v>
      </c>
      <c r="Q1950">
        <v>45188</v>
      </c>
      <c r="R1950">
        <v>46167</v>
      </c>
      <c r="S1950">
        <v>46167</v>
      </c>
      <c r="W1950" t="s">
        <v>155</v>
      </c>
      <c r="X1950" t="s">
        <v>191</v>
      </c>
      <c r="Z1950" t="s">
        <v>160</v>
      </c>
      <c r="AA1950">
        <v>2</v>
      </c>
      <c r="AB1950" t="s">
        <v>161</v>
      </c>
      <c r="AC1950" t="s">
        <v>155</v>
      </c>
      <c r="AD1950" t="s">
        <v>162</v>
      </c>
      <c r="AE1950" t="s">
        <v>1276</v>
      </c>
      <c r="AF1950" t="s">
        <v>1277</v>
      </c>
      <c r="AG1950" t="s">
        <v>1278</v>
      </c>
    </row>
    <row r="1951" spans="1:34" x14ac:dyDescent="0.25">
      <c r="A1951">
        <v>25508</v>
      </c>
      <c r="B1951" t="s">
        <v>246</v>
      </c>
      <c r="C1951" t="s">
        <v>1</v>
      </c>
      <c r="D1951" t="s">
        <v>286</v>
      </c>
      <c r="E1951" t="s">
        <v>616</v>
      </c>
      <c r="F1951" t="s">
        <v>117</v>
      </c>
      <c r="G1951" t="s">
        <v>90</v>
      </c>
      <c r="H1951">
        <v>810358.26</v>
      </c>
      <c r="I1951">
        <v>810358.26</v>
      </c>
      <c r="J1951">
        <v>868389.38</v>
      </c>
      <c r="K1951">
        <v>0</v>
      </c>
      <c r="L1951">
        <v>0</v>
      </c>
      <c r="M1951">
        <v>0</v>
      </c>
      <c r="N1951">
        <v>868389.38</v>
      </c>
      <c r="P1951">
        <v>45484</v>
      </c>
      <c r="Q1951">
        <v>45186</v>
      </c>
      <c r="R1951">
        <v>46172</v>
      </c>
      <c r="S1951">
        <v>46172</v>
      </c>
      <c r="W1951" t="s">
        <v>155</v>
      </c>
      <c r="X1951" t="s">
        <v>191</v>
      </c>
      <c r="Z1951" t="s">
        <v>160</v>
      </c>
      <c r="AA1951">
        <v>2</v>
      </c>
      <c r="AB1951" t="s">
        <v>161</v>
      </c>
      <c r="AC1951" t="s">
        <v>155</v>
      </c>
      <c r="AD1951" t="s">
        <v>162</v>
      </c>
      <c r="AE1951" t="s">
        <v>1276</v>
      </c>
      <c r="AF1951" t="s">
        <v>1277</v>
      </c>
      <c r="AG1951" t="s">
        <v>1278</v>
      </c>
    </row>
    <row r="1952" spans="1:34" x14ac:dyDescent="0.25">
      <c r="A1952">
        <v>17156</v>
      </c>
      <c r="B1952" t="s">
        <v>246</v>
      </c>
      <c r="C1952" t="s">
        <v>1</v>
      </c>
      <c r="D1952" t="s">
        <v>204</v>
      </c>
      <c r="E1952" t="s">
        <v>411</v>
      </c>
      <c r="F1952" t="s">
        <v>117</v>
      </c>
      <c r="G1952" t="s">
        <v>90</v>
      </c>
      <c r="H1952">
        <v>558000</v>
      </c>
      <c r="I1952">
        <v>558000</v>
      </c>
      <c r="J1952">
        <v>602834.63</v>
      </c>
      <c r="K1952">
        <v>0</v>
      </c>
      <c r="L1952">
        <v>0</v>
      </c>
      <c r="M1952">
        <v>0</v>
      </c>
      <c r="N1952">
        <v>602834.63</v>
      </c>
      <c r="P1952">
        <v>45140</v>
      </c>
      <c r="Q1952">
        <v>45129</v>
      </c>
      <c r="R1952">
        <v>46172</v>
      </c>
      <c r="S1952">
        <v>46172</v>
      </c>
      <c r="W1952" t="s">
        <v>155</v>
      </c>
      <c r="X1952" t="s">
        <v>191</v>
      </c>
      <c r="Z1952" t="s">
        <v>160</v>
      </c>
      <c r="AA1952">
        <v>2</v>
      </c>
      <c r="AB1952" t="s">
        <v>161</v>
      </c>
      <c r="AC1952" t="s">
        <v>155</v>
      </c>
      <c r="AD1952" t="s">
        <v>162</v>
      </c>
      <c r="AE1952" t="s">
        <v>1276</v>
      </c>
      <c r="AF1952" t="s">
        <v>1277</v>
      </c>
      <c r="AG1952" t="s">
        <v>1278</v>
      </c>
    </row>
    <row r="1953" spans="1:33" x14ac:dyDescent="0.25">
      <c r="A1953">
        <v>16014</v>
      </c>
      <c r="B1953" t="s">
        <v>246</v>
      </c>
      <c r="C1953" t="s">
        <v>1</v>
      </c>
      <c r="D1953" t="s">
        <v>202</v>
      </c>
      <c r="E1953" t="s">
        <v>294</v>
      </c>
      <c r="F1953" t="s">
        <v>117</v>
      </c>
      <c r="G1953" t="s">
        <v>90</v>
      </c>
      <c r="H1953">
        <v>655700</v>
      </c>
      <c r="I1953">
        <v>655700</v>
      </c>
      <c r="J1953">
        <v>713598.78</v>
      </c>
      <c r="K1953">
        <v>0</v>
      </c>
      <c r="L1953">
        <v>0</v>
      </c>
      <c r="M1953">
        <v>0</v>
      </c>
      <c r="N1953">
        <v>713598.78</v>
      </c>
      <c r="P1953">
        <v>45057</v>
      </c>
      <c r="Q1953">
        <v>45052</v>
      </c>
      <c r="R1953">
        <v>46172</v>
      </c>
      <c r="S1953">
        <v>46172</v>
      </c>
      <c r="W1953" t="s">
        <v>155</v>
      </c>
      <c r="X1953" t="s">
        <v>191</v>
      </c>
      <c r="Z1953" t="s">
        <v>160</v>
      </c>
      <c r="AA1953">
        <v>2</v>
      </c>
      <c r="AB1953" t="s">
        <v>161</v>
      </c>
      <c r="AC1953" t="s">
        <v>155</v>
      </c>
      <c r="AD1953" t="s">
        <v>162</v>
      </c>
      <c r="AE1953" t="s">
        <v>1276</v>
      </c>
      <c r="AF1953" t="s">
        <v>1277</v>
      </c>
      <c r="AG1953" t="s">
        <v>1278</v>
      </c>
    </row>
    <row r="1954" spans="1:33" x14ac:dyDescent="0.25">
      <c r="A1954">
        <v>19382</v>
      </c>
      <c r="B1954" t="s">
        <v>246</v>
      </c>
      <c r="C1954" t="s">
        <v>252</v>
      </c>
      <c r="D1954" t="s">
        <v>279</v>
      </c>
      <c r="E1954" t="s">
        <v>614</v>
      </c>
      <c r="F1954" t="s">
        <v>117</v>
      </c>
      <c r="G1954" t="s">
        <v>90</v>
      </c>
      <c r="H1954">
        <v>109666</v>
      </c>
      <c r="I1954">
        <v>109666</v>
      </c>
      <c r="J1954">
        <v>117519.37</v>
      </c>
      <c r="K1954">
        <v>0</v>
      </c>
      <c r="L1954">
        <v>0</v>
      </c>
      <c r="M1954">
        <v>0</v>
      </c>
      <c r="N1954">
        <v>117519.37</v>
      </c>
      <c r="P1954">
        <v>45205</v>
      </c>
      <c r="Q1954">
        <v>45197</v>
      </c>
      <c r="R1954">
        <v>46172</v>
      </c>
      <c r="S1954">
        <v>46172</v>
      </c>
      <c r="W1954" t="s">
        <v>155</v>
      </c>
      <c r="X1954" t="s">
        <v>191</v>
      </c>
      <c r="Z1954" t="s">
        <v>160</v>
      </c>
      <c r="AA1954">
        <v>2</v>
      </c>
      <c r="AB1954" t="s">
        <v>161</v>
      </c>
      <c r="AC1954" t="s">
        <v>155</v>
      </c>
      <c r="AD1954" t="s">
        <v>162</v>
      </c>
      <c r="AE1954" t="s">
        <v>1276</v>
      </c>
      <c r="AF1954" t="s">
        <v>1277</v>
      </c>
      <c r="AG1954" t="s">
        <v>1278</v>
      </c>
    </row>
    <row r="1955" spans="1:33" x14ac:dyDescent="0.25">
      <c r="A1955">
        <v>23817</v>
      </c>
      <c r="B1955" t="s">
        <v>246</v>
      </c>
      <c r="C1955" t="s">
        <v>1</v>
      </c>
      <c r="D1955" t="s">
        <v>824</v>
      </c>
      <c r="E1955" t="s">
        <v>955</v>
      </c>
      <c r="F1955" t="s">
        <v>117</v>
      </c>
      <c r="G1955" t="s">
        <v>90</v>
      </c>
      <c r="H1955">
        <v>641000</v>
      </c>
      <c r="I1955">
        <v>641000</v>
      </c>
      <c r="J1955">
        <v>677697.8</v>
      </c>
      <c r="K1955">
        <v>0</v>
      </c>
      <c r="L1955">
        <v>0</v>
      </c>
      <c r="M1955">
        <v>0</v>
      </c>
      <c r="N1955">
        <v>677697.8</v>
      </c>
      <c r="P1955">
        <v>45377</v>
      </c>
      <c r="Q1955">
        <v>45371</v>
      </c>
      <c r="R1955">
        <v>46172</v>
      </c>
      <c r="S1955">
        <v>46172</v>
      </c>
      <c r="W1955" t="s">
        <v>155</v>
      </c>
      <c r="X1955" t="s">
        <v>191</v>
      </c>
      <c r="Z1955" t="s">
        <v>160</v>
      </c>
      <c r="AA1955">
        <v>2</v>
      </c>
      <c r="AB1955" t="s">
        <v>161</v>
      </c>
      <c r="AC1955" t="s">
        <v>155</v>
      </c>
      <c r="AD1955" t="s">
        <v>162</v>
      </c>
      <c r="AE1955" t="s">
        <v>1276</v>
      </c>
      <c r="AF1955" t="s">
        <v>1277</v>
      </c>
      <c r="AG1955" t="s">
        <v>1278</v>
      </c>
    </row>
    <row r="1956" spans="1:33" x14ac:dyDescent="0.25">
      <c r="A1956">
        <v>23253</v>
      </c>
      <c r="B1956" t="s">
        <v>246</v>
      </c>
      <c r="C1956" t="s">
        <v>252</v>
      </c>
      <c r="D1956" t="s">
        <v>742</v>
      </c>
      <c r="E1956" t="s">
        <v>926</v>
      </c>
      <c r="F1956" t="s">
        <v>117</v>
      </c>
      <c r="G1956" t="s">
        <v>90</v>
      </c>
      <c r="H1956">
        <v>161000</v>
      </c>
      <c r="I1956">
        <v>161000</v>
      </c>
      <c r="J1956">
        <v>170676.91</v>
      </c>
      <c r="K1956">
        <v>0</v>
      </c>
      <c r="L1956">
        <v>0</v>
      </c>
      <c r="M1956">
        <v>0</v>
      </c>
      <c r="N1956">
        <v>170676.91</v>
      </c>
      <c r="P1956">
        <v>45345</v>
      </c>
      <c r="Q1956">
        <v>45331</v>
      </c>
      <c r="R1956">
        <v>46172</v>
      </c>
      <c r="S1956">
        <v>46172</v>
      </c>
      <c r="W1956" t="s">
        <v>155</v>
      </c>
      <c r="X1956" t="s">
        <v>191</v>
      </c>
      <c r="Z1956" t="s">
        <v>160</v>
      </c>
      <c r="AA1956">
        <v>2</v>
      </c>
      <c r="AB1956" t="s">
        <v>161</v>
      </c>
      <c r="AC1956" t="s">
        <v>155</v>
      </c>
      <c r="AD1956" t="s">
        <v>162</v>
      </c>
      <c r="AE1956" t="s">
        <v>1276</v>
      </c>
      <c r="AF1956" t="s">
        <v>1277</v>
      </c>
      <c r="AG1956" t="s">
        <v>1278</v>
      </c>
    </row>
    <row r="1957" spans="1:33" x14ac:dyDescent="0.25">
      <c r="A1957">
        <v>24378</v>
      </c>
      <c r="B1957" t="s">
        <v>246</v>
      </c>
      <c r="C1957" t="s">
        <v>252</v>
      </c>
      <c r="D1957" t="s">
        <v>738</v>
      </c>
      <c r="E1957" t="s">
        <v>964</v>
      </c>
      <c r="F1957" t="s">
        <v>117</v>
      </c>
      <c r="G1957" t="s">
        <v>90</v>
      </c>
      <c r="H1957">
        <v>172800</v>
      </c>
      <c r="I1957">
        <v>172800</v>
      </c>
      <c r="J1957">
        <v>182453.02</v>
      </c>
      <c r="K1957">
        <v>0</v>
      </c>
      <c r="L1957">
        <v>0</v>
      </c>
      <c r="M1957">
        <v>0</v>
      </c>
      <c r="N1957">
        <v>182453.02</v>
      </c>
      <c r="P1957">
        <v>45399</v>
      </c>
      <c r="Q1957">
        <v>45391</v>
      </c>
      <c r="R1957">
        <v>46172</v>
      </c>
      <c r="S1957">
        <v>46172</v>
      </c>
      <c r="W1957" t="s">
        <v>155</v>
      </c>
      <c r="X1957" t="s">
        <v>191</v>
      </c>
      <c r="Z1957" t="s">
        <v>160</v>
      </c>
      <c r="AA1957">
        <v>2</v>
      </c>
      <c r="AB1957" t="s">
        <v>1037</v>
      </c>
      <c r="AC1957" t="s">
        <v>155</v>
      </c>
      <c r="AD1957" t="s">
        <v>162</v>
      </c>
      <c r="AE1957" t="s">
        <v>1276</v>
      </c>
      <c r="AF1957" t="s">
        <v>1277</v>
      </c>
      <c r="AG1957" t="s">
        <v>1278</v>
      </c>
    </row>
    <row r="1958" spans="1:33" x14ac:dyDescent="0.25">
      <c r="A1958">
        <v>30302</v>
      </c>
      <c r="B1958" t="s">
        <v>246</v>
      </c>
      <c r="C1958" t="s">
        <v>1</v>
      </c>
      <c r="D1958" t="s">
        <v>782</v>
      </c>
      <c r="E1958" t="s">
        <v>1330</v>
      </c>
      <c r="F1958" t="s">
        <v>117</v>
      </c>
      <c r="G1958" t="s">
        <v>90</v>
      </c>
      <c r="H1958">
        <v>846000</v>
      </c>
      <c r="I1958">
        <v>846000</v>
      </c>
      <c r="J1958">
        <v>855136.73</v>
      </c>
      <c r="K1958">
        <v>0</v>
      </c>
      <c r="L1958">
        <v>0</v>
      </c>
      <c r="M1958">
        <v>0</v>
      </c>
      <c r="N1958">
        <v>855136.73</v>
      </c>
      <c r="P1958">
        <v>45628</v>
      </c>
      <c r="Q1958">
        <v>45621</v>
      </c>
      <c r="R1958">
        <v>46172</v>
      </c>
      <c r="S1958">
        <v>46172</v>
      </c>
      <c r="W1958" t="s">
        <v>155</v>
      </c>
      <c r="X1958" t="s">
        <v>191</v>
      </c>
      <c r="Z1958" t="s">
        <v>160</v>
      </c>
      <c r="AA1958">
        <v>2</v>
      </c>
      <c r="AB1958" t="s">
        <v>1037</v>
      </c>
      <c r="AC1958" t="s">
        <v>155</v>
      </c>
      <c r="AD1958" t="s">
        <v>162</v>
      </c>
      <c r="AE1958" t="s">
        <v>1276</v>
      </c>
      <c r="AF1958" t="s">
        <v>1277</v>
      </c>
      <c r="AG1958" t="s">
        <v>1278</v>
      </c>
    </row>
    <row r="1959" spans="1:33" x14ac:dyDescent="0.25">
      <c r="A1959">
        <v>28875</v>
      </c>
      <c r="B1959" t="s">
        <v>246</v>
      </c>
      <c r="C1959" t="s">
        <v>1</v>
      </c>
      <c r="D1959" t="s">
        <v>816</v>
      </c>
      <c r="E1959" t="s">
        <v>886</v>
      </c>
      <c r="F1959" t="s">
        <v>117</v>
      </c>
      <c r="G1959" t="s">
        <v>90</v>
      </c>
      <c r="H1959">
        <v>530000</v>
      </c>
      <c r="I1959">
        <v>530000</v>
      </c>
      <c r="J1959">
        <v>563578.01</v>
      </c>
      <c r="K1959">
        <v>0</v>
      </c>
      <c r="L1959">
        <v>0</v>
      </c>
      <c r="M1959">
        <v>0</v>
      </c>
      <c r="N1959">
        <v>563578.01</v>
      </c>
      <c r="P1959">
        <v>45552</v>
      </c>
      <c r="Q1959">
        <v>45318</v>
      </c>
      <c r="R1959">
        <v>46172</v>
      </c>
      <c r="S1959">
        <v>46172</v>
      </c>
      <c r="W1959" t="s">
        <v>155</v>
      </c>
      <c r="X1959" t="s">
        <v>191</v>
      </c>
      <c r="Z1959" t="s">
        <v>160</v>
      </c>
      <c r="AA1959">
        <v>2</v>
      </c>
      <c r="AB1959" t="s">
        <v>161</v>
      </c>
      <c r="AC1959" t="s">
        <v>155</v>
      </c>
      <c r="AD1959" t="s">
        <v>162</v>
      </c>
      <c r="AE1959" t="s">
        <v>1276</v>
      </c>
      <c r="AF1959" t="s">
        <v>1277</v>
      </c>
      <c r="AG1959" t="s">
        <v>1278</v>
      </c>
    </row>
    <row r="1960" spans="1:33" x14ac:dyDescent="0.25">
      <c r="A1960">
        <v>29812</v>
      </c>
      <c r="B1960" t="s">
        <v>246</v>
      </c>
      <c r="C1960" t="s">
        <v>1</v>
      </c>
      <c r="D1960" t="s">
        <v>788</v>
      </c>
      <c r="E1960" t="s">
        <v>1329</v>
      </c>
      <c r="F1960" t="s">
        <v>117</v>
      </c>
      <c r="G1960" t="s">
        <v>90</v>
      </c>
      <c r="H1960">
        <v>969668.5</v>
      </c>
      <c r="I1960">
        <v>969668.5</v>
      </c>
      <c r="J1960">
        <v>980140.84</v>
      </c>
      <c r="K1960">
        <v>0</v>
      </c>
      <c r="L1960">
        <v>0</v>
      </c>
      <c r="M1960">
        <v>0</v>
      </c>
      <c r="N1960">
        <v>980140.84</v>
      </c>
      <c r="P1960">
        <v>45613</v>
      </c>
      <c r="Q1960">
        <v>45608</v>
      </c>
      <c r="R1960">
        <v>46172</v>
      </c>
      <c r="S1960">
        <v>46172</v>
      </c>
      <c r="W1960" t="s">
        <v>155</v>
      </c>
      <c r="X1960" t="s">
        <v>191</v>
      </c>
      <c r="Z1960" t="s">
        <v>160</v>
      </c>
      <c r="AA1960">
        <v>2</v>
      </c>
      <c r="AB1960" t="s">
        <v>1037</v>
      </c>
      <c r="AC1960" t="s">
        <v>155</v>
      </c>
      <c r="AD1960" t="s">
        <v>162</v>
      </c>
      <c r="AE1960" t="s">
        <v>1276</v>
      </c>
      <c r="AF1960" t="s">
        <v>1277</v>
      </c>
      <c r="AG1960" t="s">
        <v>1278</v>
      </c>
    </row>
    <row r="1961" spans="1:33" x14ac:dyDescent="0.25">
      <c r="A1961">
        <v>27735</v>
      </c>
      <c r="B1961" t="s">
        <v>246</v>
      </c>
      <c r="C1961" t="s">
        <v>1</v>
      </c>
      <c r="D1961" t="s">
        <v>814</v>
      </c>
      <c r="E1961" t="s">
        <v>1208</v>
      </c>
      <c r="F1961" t="s">
        <v>117</v>
      </c>
      <c r="G1961" t="s">
        <v>90</v>
      </c>
      <c r="H1961">
        <v>243000</v>
      </c>
      <c r="I1961">
        <v>243000</v>
      </c>
      <c r="J1961">
        <v>250579.56</v>
      </c>
      <c r="K1961">
        <v>0</v>
      </c>
      <c r="L1961">
        <v>0</v>
      </c>
      <c r="M1961">
        <v>0</v>
      </c>
      <c r="N1961">
        <v>250579.56</v>
      </c>
      <c r="P1961">
        <v>45541</v>
      </c>
      <c r="Q1961">
        <v>45535</v>
      </c>
      <c r="R1961">
        <v>46172</v>
      </c>
      <c r="S1961">
        <v>46172</v>
      </c>
      <c r="W1961" t="s">
        <v>155</v>
      </c>
      <c r="X1961" t="s">
        <v>191</v>
      </c>
      <c r="Z1961" t="s">
        <v>160</v>
      </c>
      <c r="AA1961">
        <v>2</v>
      </c>
      <c r="AB1961" t="s">
        <v>1037</v>
      </c>
      <c r="AC1961" t="s">
        <v>155</v>
      </c>
      <c r="AD1961" t="s">
        <v>162</v>
      </c>
      <c r="AE1961" t="s">
        <v>1276</v>
      </c>
      <c r="AF1961" t="s">
        <v>1277</v>
      </c>
      <c r="AG1961" t="s">
        <v>1278</v>
      </c>
    </row>
    <row r="1962" spans="1:33" x14ac:dyDescent="0.25">
      <c r="A1962">
        <v>26159</v>
      </c>
      <c r="B1962" t="s">
        <v>246</v>
      </c>
      <c r="C1962" t="s">
        <v>1</v>
      </c>
      <c r="D1962" t="s">
        <v>755</v>
      </c>
      <c r="E1962" t="s">
        <v>1211</v>
      </c>
      <c r="F1962" t="s">
        <v>117</v>
      </c>
      <c r="G1962" t="s">
        <v>90</v>
      </c>
      <c r="H1962">
        <v>599000</v>
      </c>
      <c r="I1962">
        <v>599000</v>
      </c>
      <c r="J1962">
        <v>617683.77</v>
      </c>
      <c r="K1962">
        <v>0</v>
      </c>
      <c r="L1962">
        <v>0</v>
      </c>
      <c r="M1962">
        <v>0</v>
      </c>
      <c r="N1962">
        <v>617683.77</v>
      </c>
      <c r="P1962">
        <v>45537</v>
      </c>
      <c r="Q1962">
        <v>45531</v>
      </c>
      <c r="R1962">
        <v>46172</v>
      </c>
      <c r="S1962">
        <v>46172</v>
      </c>
      <c r="W1962" t="s">
        <v>155</v>
      </c>
      <c r="X1962" t="s">
        <v>191</v>
      </c>
      <c r="Z1962" t="s">
        <v>160</v>
      </c>
      <c r="AA1962">
        <v>2</v>
      </c>
      <c r="AB1962" t="s">
        <v>1037</v>
      </c>
      <c r="AC1962" t="s">
        <v>155</v>
      </c>
      <c r="AD1962" t="s">
        <v>162</v>
      </c>
      <c r="AE1962" t="s">
        <v>1276</v>
      </c>
      <c r="AF1962" t="s">
        <v>1277</v>
      </c>
      <c r="AG1962" t="s">
        <v>1278</v>
      </c>
    </row>
    <row r="1963" spans="1:33" x14ac:dyDescent="0.25">
      <c r="A1963">
        <v>25981</v>
      </c>
      <c r="B1963" t="s">
        <v>246</v>
      </c>
      <c r="C1963" t="s">
        <v>1</v>
      </c>
      <c r="D1963" t="s">
        <v>715</v>
      </c>
      <c r="E1963" t="s">
        <v>1206</v>
      </c>
      <c r="F1963" t="s">
        <v>117</v>
      </c>
      <c r="G1963" t="s">
        <v>90</v>
      </c>
      <c r="H1963">
        <v>764500</v>
      </c>
      <c r="I1963">
        <v>764500</v>
      </c>
      <c r="J1963">
        <v>788345.98</v>
      </c>
      <c r="K1963">
        <v>0</v>
      </c>
      <c r="L1963">
        <v>0</v>
      </c>
      <c r="M1963">
        <v>0</v>
      </c>
      <c r="N1963">
        <v>788345.98</v>
      </c>
      <c r="P1963">
        <v>45537</v>
      </c>
      <c r="Q1963">
        <v>45522</v>
      </c>
      <c r="R1963">
        <v>46172</v>
      </c>
      <c r="S1963">
        <v>46172</v>
      </c>
      <c r="W1963" t="s">
        <v>155</v>
      </c>
      <c r="X1963" t="s">
        <v>191</v>
      </c>
      <c r="Z1963" t="s">
        <v>160</v>
      </c>
      <c r="AA1963">
        <v>2</v>
      </c>
      <c r="AB1963" t="s">
        <v>1037</v>
      </c>
      <c r="AC1963" t="s">
        <v>155</v>
      </c>
      <c r="AD1963" t="s">
        <v>162</v>
      </c>
      <c r="AE1963" t="s">
        <v>1276</v>
      </c>
      <c r="AF1963" t="s">
        <v>1277</v>
      </c>
      <c r="AG1963" t="s">
        <v>1278</v>
      </c>
    </row>
    <row r="1964" spans="1:33" x14ac:dyDescent="0.25">
      <c r="A1964">
        <v>25779</v>
      </c>
      <c r="B1964" t="s">
        <v>246</v>
      </c>
      <c r="C1964" t="s">
        <v>1</v>
      </c>
      <c r="D1964" t="s">
        <v>753</v>
      </c>
      <c r="E1964" t="s">
        <v>1201</v>
      </c>
      <c r="F1964" t="s">
        <v>117</v>
      </c>
      <c r="G1964" t="s">
        <v>90</v>
      </c>
      <c r="H1964">
        <v>864000</v>
      </c>
      <c r="I1964">
        <v>864000</v>
      </c>
      <c r="J1964">
        <v>897317.55</v>
      </c>
      <c r="K1964">
        <v>0</v>
      </c>
      <c r="L1964">
        <v>0</v>
      </c>
      <c r="M1964">
        <v>0</v>
      </c>
      <c r="N1964">
        <v>897317.55</v>
      </c>
      <c r="P1964">
        <v>45510</v>
      </c>
      <c r="Q1964">
        <v>45504</v>
      </c>
      <c r="R1964">
        <v>46172</v>
      </c>
      <c r="S1964">
        <v>46172</v>
      </c>
      <c r="W1964" t="s">
        <v>155</v>
      </c>
      <c r="X1964" t="s">
        <v>191</v>
      </c>
      <c r="Z1964" t="s">
        <v>160</v>
      </c>
      <c r="AA1964">
        <v>2</v>
      </c>
      <c r="AB1964" t="s">
        <v>1037</v>
      </c>
      <c r="AC1964" t="s">
        <v>155</v>
      </c>
      <c r="AD1964" t="s">
        <v>162</v>
      </c>
      <c r="AE1964" t="s">
        <v>1276</v>
      </c>
      <c r="AF1964" t="s">
        <v>1277</v>
      </c>
      <c r="AG1964" t="s">
        <v>1278</v>
      </c>
    </row>
    <row r="1965" spans="1:33" x14ac:dyDescent="0.25">
      <c r="A1965">
        <v>24651</v>
      </c>
      <c r="B1965" t="s">
        <v>246</v>
      </c>
      <c r="C1965" t="s">
        <v>1</v>
      </c>
      <c r="D1965" t="s">
        <v>830</v>
      </c>
      <c r="E1965" t="s">
        <v>1029</v>
      </c>
      <c r="F1965" t="s">
        <v>117</v>
      </c>
      <c r="G1965" t="s">
        <v>90</v>
      </c>
      <c r="H1965">
        <v>523500</v>
      </c>
      <c r="I1965">
        <v>523500</v>
      </c>
      <c r="J1965">
        <v>552743.96</v>
      </c>
      <c r="K1965">
        <v>0</v>
      </c>
      <c r="L1965">
        <v>0</v>
      </c>
      <c r="M1965">
        <v>0</v>
      </c>
      <c r="N1965">
        <v>552743.96</v>
      </c>
      <c r="P1965">
        <v>45412</v>
      </c>
      <c r="Q1965">
        <v>45404</v>
      </c>
      <c r="R1965">
        <v>46172</v>
      </c>
      <c r="S1965">
        <v>46172</v>
      </c>
      <c r="W1965" t="s">
        <v>155</v>
      </c>
      <c r="X1965" t="s">
        <v>191</v>
      </c>
      <c r="Z1965" t="s">
        <v>160</v>
      </c>
      <c r="AA1965">
        <v>2</v>
      </c>
      <c r="AB1965" t="s">
        <v>1037</v>
      </c>
      <c r="AC1965" t="s">
        <v>155</v>
      </c>
      <c r="AD1965" t="s">
        <v>162</v>
      </c>
      <c r="AE1965" t="s">
        <v>1276</v>
      </c>
      <c r="AF1965" t="s">
        <v>1277</v>
      </c>
      <c r="AG1965" t="s">
        <v>1278</v>
      </c>
    </row>
    <row r="1966" spans="1:33" x14ac:dyDescent="0.25">
      <c r="A1966">
        <v>24679</v>
      </c>
      <c r="B1966" t="s">
        <v>246</v>
      </c>
      <c r="C1966" t="s">
        <v>1</v>
      </c>
      <c r="D1966" t="s">
        <v>804</v>
      </c>
      <c r="E1966" t="s">
        <v>1030</v>
      </c>
      <c r="F1966" t="s">
        <v>117</v>
      </c>
      <c r="G1966" t="s">
        <v>90</v>
      </c>
      <c r="H1966">
        <v>608400</v>
      </c>
      <c r="I1966">
        <v>608400</v>
      </c>
      <c r="J1966">
        <v>642386.68000000005</v>
      </c>
      <c r="K1966">
        <v>0</v>
      </c>
      <c r="L1966">
        <v>0</v>
      </c>
      <c r="M1966">
        <v>0</v>
      </c>
      <c r="N1966">
        <v>642386.68000000005</v>
      </c>
      <c r="P1966">
        <v>45408</v>
      </c>
      <c r="Q1966">
        <v>45404</v>
      </c>
      <c r="R1966">
        <v>46172</v>
      </c>
      <c r="S1966">
        <v>46172</v>
      </c>
      <c r="W1966" t="s">
        <v>155</v>
      </c>
      <c r="X1966" t="s">
        <v>191</v>
      </c>
      <c r="Z1966" t="s">
        <v>160</v>
      </c>
      <c r="AA1966">
        <v>2</v>
      </c>
      <c r="AB1966" t="s">
        <v>1037</v>
      </c>
      <c r="AC1966" t="s">
        <v>155</v>
      </c>
      <c r="AD1966" t="s">
        <v>162</v>
      </c>
      <c r="AE1966" t="s">
        <v>1276</v>
      </c>
      <c r="AF1966" t="s">
        <v>1277</v>
      </c>
      <c r="AG1966" t="s">
        <v>1278</v>
      </c>
    </row>
    <row r="1967" spans="1:33" x14ac:dyDescent="0.25">
      <c r="A1967">
        <v>24881</v>
      </c>
      <c r="B1967" t="s">
        <v>246</v>
      </c>
      <c r="C1967" t="s">
        <v>1</v>
      </c>
      <c r="D1967" t="s">
        <v>802</v>
      </c>
      <c r="E1967" t="s">
        <v>1032</v>
      </c>
      <c r="F1967" t="s">
        <v>117</v>
      </c>
      <c r="G1967" t="s">
        <v>90</v>
      </c>
      <c r="H1967">
        <v>610000</v>
      </c>
      <c r="I1967">
        <v>610000</v>
      </c>
      <c r="J1967">
        <v>644076.06000000006</v>
      </c>
      <c r="K1967">
        <v>0</v>
      </c>
      <c r="L1967">
        <v>0</v>
      </c>
      <c r="M1967">
        <v>0</v>
      </c>
      <c r="N1967">
        <v>644076.06000000006</v>
      </c>
      <c r="P1967">
        <v>45421</v>
      </c>
      <c r="Q1967">
        <v>45410</v>
      </c>
      <c r="R1967">
        <v>46172</v>
      </c>
      <c r="S1967">
        <v>46172</v>
      </c>
      <c r="W1967" t="s">
        <v>155</v>
      </c>
      <c r="X1967" t="s">
        <v>191</v>
      </c>
      <c r="Z1967" t="s">
        <v>160</v>
      </c>
      <c r="AA1967">
        <v>2</v>
      </c>
      <c r="AB1967" t="s">
        <v>1037</v>
      </c>
      <c r="AC1967" t="s">
        <v>155</v>
      </c>
      <c r="AD1967" t="s">
        <v>162</v>
      </c>
      <c r="AE1967" t="s">
        <v>1276</v>
      </c>
      <c r="AF1967" t="s">
        <v>1277</v>
      </c>
      <c r="AG1967" t="s">
        <v>1278</v>
      </c>
    </row>
    <row r="1968" spans="1:33" x14ac:dyDescent="0.25">
      <c r="A1968">
        <v>24886</v>
      </c>
      <c r="B1968" t="s">
        <v>246</v>
      </c>
      <c r="C1968" t="s">
        <v>1</v>
      </c>
      <c r="D1968" t="s">
        <v>802</v>
      </c>
      <c r="E1968" t="s">
        <v>1032</v>
      </c>
      <c r="F1968" t="s">
        <v>117</v>
      </c>
      <c r="G1968" t="s">
        <v>212</v>
      </c>
      <c r="H1968">
        <v>6000</v>
      </c>
      <c r="I1968">
        <v>6000</v>
      </c>
      <c r="J1968">
        <v>6335.17</v>
      </c>
      <c r="K1968">
        <v>0</v>
      </c>
      <c r="L1968">
        <v>0</v>
      </c>
      <c r="M1968">
        <v>0</v>
      </c>
      <c r="N1968">
        <v>6335.17</v>
      </c>
      <c r="P1968">
        <v>45421</v>
      </c>
      <c r="Q1968">
        <v>45410</v>
      </c>
      <c r="R1968">
        <v>46172</v>
      </c>
      <c r="S1968">
        <v>46172</v>
      </c>
      <c r="W1968" t="s">
        <v>155</v>
      </c>
      <c r="X1968" t="s">
        <v>191</v>
      </c>
      <c r="Z1968" t="s">
        <v>160</v>
      </c>
      <c r="AA1968">
        <v>2</v>
      </c>
      <c r="AB1968" t="s">
        <v>1037</v>
      </c>
      <c r="AC1968" t="s">
        <v>155</v>
      </c>
      <c r="AD1968" t="s">
        <v>162</v>
      </c>
      <c r="AE1968" t="s">
        <v>1276</v>
      </c>
      <c r="AF1968" t="s">
        <v>1277</v>
      </c>
      <c r="AG1968" t="s">
        <v>1278</v>
      </c>
    </row>
    <row r="1969" spans="1:33" x14ac:dyDescent="0.25">
      <c r="A1969">
        <v>25232</v>
      </c>
      <c r="B1969" t="s">
        <v>246</v>
      </c>
      <c r="C1969" t="s">
        <v>252</v>
      </c>
      <c r="D1969" t="s">
        <v>736</v>
      </c>
      <c r="E1969" t="s">
        <v>1114</v>
      </c>
      <c r="F1969" t="s">
        <v>117</v>
      </c>
      <c r="G1969" t="s">
        <v>90</v>
      </c>
      <c r="H1969">
        <v>99830</v>
      </c>
      <c r="I1969">
        <v>99830</v>
      </c>
      <c r="J1969">
        <v>104573.74</v>
      </c>
      <c r="K1969">
        <v>0</v>
      </c>
      <c r="L1969">
        <v>0</v>
      </c>
      <c r="M1969">
        <v>0</v>
      </c>
      <c r="N1969">
        <v>104573.74</v>
      </c>
      <c r="P1969">
        <v>45476</v>
      </c>
      <c r="Q1969">
        <v>45450</v>
      </c>
      <c r="R1969">
        <v>46172</v>
      </c>
      <c r="S1969">
        <v>46172</v>
      </c>
      <c r="W1969" t="s">
        <v>155</v>
      </c>
      <c r="X1969" t="s">
        <v>191</v>
      </c>
      <c r="Z1969" t="s">
        <v>160</v>
      </c>
      <c r="AA1969">
        <v>2</v>
      </c>
      <c r="AB1969" t="s">
        <v>1037</v>
      </c>
      <c r="AC1969" t="s">
        <v>155</v>
      </c>
      <c r="AD1969" t="s">
        <v>162</v>
      </c>
      <c r="AE1969" t="s">
        <v>1276</v>
      </c>
      <c r="AF1969" t="s">
        <v>1277</v>
      </c>
      <c r="AG1969" t="s">
        <v>1278</v>
      </c>
    </row>
    <row r="1970" spans="1:33" x14ac:dyDescent="0.25">
      <c r="A1970">
        <v>25086</v>
      </c>
      <c r="B1970" t="s">
        <v>246</v>
      </c>
      <c r="C1970" t="s">
        <v>1</v>
      </c>
      <c r="D1970" t="s">
        <v>832</v>
      </c>
      <c r="E1970" t="s">
        <v>1116</v>
      </c>
      <c r="F1970" t="s">
        <v>117</v>
      </c>
      <c r="G1970" t="s">
        <v>90</v>
      </c>
      <c r="H1970">
        <v>507600</v>
      </c>
      <c r="I1970">
        <v>507600</v>
      </c>
      <c r="J1970">
        <v>534462.43999999994</v>
      </c>
      <c r="K1970">
        <v>0</v>
      </c>
      <c r="L1970">
        <v>0</v>
      </c>
      <c r="M1970">
        <v>0</v>
      </c>
      <c r="N1970">
        <v>534462.43999999994</v>
      </c>
      <c r="P1970">
        <v>45443</v>
      </c>
      <c r="Q1970">
        <v>45436</v>
      </c>
      <c r="R1970">
        <v>46172</v>
      </c>
      <c r="S1970">
        <v>46172</v>
      </c>
      <c r="W1970" t="s">
        <v>155</v>
      </c>
      <c r="X1970" t="s">
        <v>191</v>
      </c>
      <c r="Z1970" t="s">
        <v>160</v>
      </c>
      <c r="AA1970">
        <v>2</v>
      </c>
      <c r="AB1970" t="s">
        <v>1037</v>
      </c>
      <c r="AC1970" t="s">
        <v>155</v>
      </c>
      <c r="AD1970" t="s">
        <v>162</v>
      </c>
      <c r="AE1970" t="s">
        <v>1276</v>
      </c>
      <c r="AF1970" t="s">
        <v>1277</v>
      </c>
      <c r="AG1970" t="s">
        <v>1278</v>
      </c>
    </row>
    <row r="1971" spans="1:33" x14ac:dyDescent="0.25">
      <c r="A1971">
        <v>25005</v>
      </c>
      <c r="B1971" t="s">
        <v>246</v>
      </c>
      <c r="C1971" t="s">
        <v>1</v>
      </c>
      <c r="D1971" t="s">
        <v>790</v>
      </c>
      <c r="E1971" t="s">
        <v>1115</v>
      </c>
      <c r="F1971" t="s">
        <v>117</v>
      </c>
      <c r="G1971" t="s">
        <v>90</v>
      </c>
      <c r="H1971">
        <v>814000</v>
      </c>
      <c r="I1971">
        <v>814000</v>
      </c>
      <c r="J1971">
        <v>857077.28</v>
      </c>
      <c r="K1971">
        <v>0</v>
      </c>
      <c r="L1971">
        <v>0</v>
      </c>
      <c r="M1971">
        <v>0</v>
      </c>
      <c r="N1971">
        <v>857077.28</v>
      </c>
      <c r="P1971">
        <v>45435</v>
      </c>
      <c r="Q1971">
        <v>45423</v>
      </c>
      <c r="R1971">
        <v>46172</v>
      </c>
      <c r="S1971">
        <v>46172</v>
      </c>
      <c r="W1971" t="s">
        <v>155</v>
      </c>
      <c r="X1971" t="s">
        <v>191</v>
      </c>
      <c r="Z1971" t="s">
        <v>160</v>
      </c>
      <c r="AA1971">
        <v>2</v>
      </c>
      <c r="AB1971" t="s">
        <v>1037</v>
      </c>
      <c r="AC1971" t="s">
        <v>155</v>
      </c>
      <c r="AD1971" t="s">
        <v>162</v>
      </c>
      <c r="AE1971" t="s">
        <v>1276</v>
      </c>
      <c r="AF1971" t="s">
        <v>1277</v>
      </c>
      <c r="AG1971" t="s">
        <v>1278</v>
      </c>
    </row>
    <row r="1972" spans="1:33" x14ac:dyDescent="0.25">
      <c r="A1972">
        <v>25136</v>
      </c>
      <c r="B1972" t="s">
        <v>246</v>
      </c>
      <c r="C1972" t="s">
        <v>1</v>
      </c>
      <c r="D1972" t="s">
        <v>783</v>
      </c>
      <c r="E1972" t="s">
        <v>1112</v>
      </c>
      <c r="F1972" t="s">
        <v>117</v>
      </c>
      <c r="G1972" t="s">
        <v>90</v>
      </c>
      <c r="H1972">
        <v>595000</v>
      </c>
      <c r="I1972">
        <v>595000</v>
      </c>
      <c r="J1972">
        <v>626487.69999999995</v>
      </c>
      <c r="K1972">
        <v>0</v>
      </c>
      <c r="L1972">
        <v>0</v>
      </c>
      <c r="M1972">
        <v>0</v>
      </c>
      <c r="N1972">
        <v>626487.69999999995</v>
      </c>
      <c r="P1972">
        <v>45453</v>
      </c>
      <c r="Q1972">
        <v>45442</v>
      </c>
      <c r="R1972">
        <v>46173</v>
      </c>
      <c r="S1972">
        <v>46173</v>
      </c>
      <c r="W1972" t="s">
        <v>155</v>
      </c>
      <c r="X1972" t="s">
        <v>191</v>
      </c>
      <c r="Z1972" t="s">
        <v>160</v>
      </c>
      <c r="AA1972">
        <v>2</v>
      </c>
      <c r="AB1972" t="s">
        <v>1037</v>
      </c>
      <c r="AC1972" t="s">
        <v>155</v>
      </c>
      <c r="AD1972" t="s">
        <v>162</v>
      </c>
      <c r="AE1972" t="s">
        <v>1276</v>
      </c>
      <c r="AF1972" t="s">
        <v>1277</v>
      </c>
      <c r="AG1972" t="s">
        <v>1278</v>
      </c>
    </row>
    <row r="1973" spans="1:33" x14ac:dyDescent="0.25">
      <c r="A1973">
        <v>25377</v>
      </c>
      <c r="B1973" t="s">
        <v>246</v>
      </c>
      <c r="C1973" t="s">
        <v>1</v>
      </c>
      <c r="D1973" t="s">
        <v>200</v>
      </c>
      <c r="E1973" t="s">
        <v>1150</v>
      </c>
      <c r="F1973" t="s">
        <v>117</v>
      </c>
      <c r="G1973" t="s">
        <v>90</v>
      </c>
      <c r="H1973">
        <v>200000</v>
      </c>
      <c r="I1973">
        <v>200000</v>
      </c>
      <c r="J1973">
        <v>209503.64</v>
      </c>
      <c r="K1973">
        <v>0</v>
      </c>
      <c r="L1973">
        <v>0</v>
      </c>
      <c r="M1973">
        <v>0</v>
      </c>
      <c r="N1973">
        <v>209503.64</v>
      </c>
      <c r="P1973">
        <v>45470</v>
      </c>
      <c r="Q1973">
        <v>45461</v>
      </c>
      <c r="R1973">
        <v>46173</v>
      </c>
      <c r="S1973">
        <v>46173</v>
      </c>
      <c r="W1973" t="s">
        <v>155</v>
      </c>
      <c r="X1973" t="s">
        <v>191</v>
      </c>
      <c r="Z1973" t="s">
        <v>160</v>
      </c>
      <c r="AA1973">
        <v>2</v>
      </c>
      <c r="AB1973" t="s">
        <v>1037</v>
      </c>
      <c r="AC1973" t="s">
        <v>155</v>
      </c>
      <c r="AD1973" t="s">
        <v>162</v>
      </c>
      <c r="AE1973" t="s">
        <v>1276</v>
      </c>
      <c r="AF1973" t="s">
        <v>1277</v>
      </c>
      <c r="AG1973" t="s">
        <v>1278</v>
      </c>
    </row>
    <row r="1974" spans="1:33" x14ac:dyDescent="0.25">
      <c r="A1974">
        <v>27512</v>
      </c>
      <c r="B1974" t="s">
        <v>246</v>
      </c>
      <c r="C1974" t="s">
        <v>1</v>
      </c>
      <c r="D1974" t="s">
        <v>789</v>
      </c>
      <c r="E1974" t="s">
        <v>1210</v>
      </c>
      <c r="F1974" t="s">
        <v>117</v>
      </c>
      <c r="G1974" t="s">
        <v>90</v>
      </c>
      <c r="H1974">
        <v>566968.94999999995</v>
      </c>
      <c r="I1974">
        <v>566968.94999999995</v>
      </c>
      <c r="J1974">
        <v>584653.62</v>
      </c>
      <c r="K1974">
        <v>0</v>
      </c>
      <c r="L1974">
        <v>0</v>
      </c>
      <c r="M1974">
        <v>0</v>
      </c>
      <c r="N1974">
        <v>584653.62</v>
      </c>
      <c r="P1974">
        <v>45541</v>
      </c>
      <c r="Q1974">
        <v>45533</v>
      </c>
      <c r="R1974">
        <v>46173</v>
      </c>
      <c r="S1974">
        <v>46173</v>
      </c>
      <c r="W1974" t="s">
        <v>155</v>
      </c>
      <c r="X1974" t="s">
        <v>191</v>
      </c>
      <c r="Z1974" t="s">
        <v>160</v>
      </c>
      <c r="AA1974">
        <v>2</v>
      </c>
      <c r="AB1974" t="s">
        <v>1037</v>
      </c>
      <c r="AC1974" t="s">
        <v>155</v>
      </c>
      <c r="AD1974" t="s">
        <v>162</v>
      </c>
      <c r="AE1974" t="s">
        <v>1276</v>
      </c>
      <c r="AF1974" t="s">
        <v>1277</v>
      </c>
      <c r="AG1974" t="s">
        <v>1278</v>
      </c>
    </row>
    <row r="1975" spans="1:33" x14ac:dyDescent="0.25">
      <c r="A1975">
        <v>24448</v>
      </c>
      <c r="B1975" t="s">
        <v>246</v>
      </c>
      <c r="C1975" t="s">
        <v>1</v>
      </c>
      <c r="D1975" t="s">
        <v>811</v>
      </c>
      <c r="E1975" t="s">
        <v>1352</v>
      </c>
      <c r="F1975" t="s">
        <v>117</v>
      </c>
      <c r="G1975" t="s">
        <v>90</v>
      </c>
      <c r="H1975">
        <v>766000</v>
      </c>
      <c r="I1975">
        <v>766000</v>
      </c>
      <c r="J1975">
        <v>808790.59</v>
      </c>
      <c r="K1975">
        <v>0</v>
      </c>
      <c r="L1975">
        <v>0</v>
      </c>
      <c r="M1975">
        <v>0</v>
      </c>
      <c r="N1975">
        <v>808790.59</v>
      </c>
      <c r="P1975">
        <v>45400</v>
      </c>
      <c r="Q1975">
        <v>45397</v>
      </c>
      <c r="R1975">
        <v>46173</v>
      </c>
      <c r="S1975">
        <v>46173</v>
      </c>
      <c r="W1975" t="s">
        <v>155</v>
      </c>
      <c r="X1975" t="s">
        <v>191</v>
      </c>
      <c r="Z1975" t="s">
        <v>160</v>
      </c>
      <c r="AA1975">
        <v>2</v>
      </c>
      <c r="AB1975" t="s">
        <v>1037</v>
      </c>
      <c r="AC1975" t="s">
        <v>155</v>
      </c>
      <c r="AD1975" t="s">
        <v>162</v>
      </c>
      <c r="AE1975" t="s">
        <v>1276</v>
      </c>
      <c r="AF1975" t="s">
        <v>1277</v>
      </c>
      <c r="AG1975" t="s">
        <v>1278</v>
      </c>
    </row>
    <row r="1976" spans="1:33" x14ac:dyDescent="0.25">
      <c r="A1976">
        <v>24191</v>
      </c>
      <c r="B1976" t="s">
        <v>246</v>
      </c>
      <c r="C1976" t="s">
        <v>1</v>
      </c>
      <c r="D1976" t="s">
        <v>775</v>
      </c>
      <c r="E1976" t="s">
        <v>966</v>
      </c>
      <c r="F1976" t="s">
        <v>117</v>
      </c>
      <c r="G1976" t="s">
        <v>89</v>
      </c>
      <c r="H1976">
        <v>249000.01</v>
      </c>
      <c r="I1976">
        <v>249000.01</v>
      </c>
      <c r="J1976">
        <v>263255.46999999997</v>
      </c>
      <c r="K1976">
        <v>0</v>
      </c>
      <c r="L1976">
        <v>0</v>
      </c>
      <c r="M1976">
        <v>0</v>
      </c>
      <c r="N1976">
        <v>263255.46999999997</v>
      </c>
      <c r="P1976">
        <v>45383</v>
      </c>
      <c r="Q1976">
        <v>45381</v>
      </c>
      <c r="R1976">
        <v>46173</v>
      </c>
      <c r="S1976">
        <v>46173</v>
      </c>
      <c r="W1976" t="s">
        <v>155</v>
      </c>
      <c r="X1976" t="s">
        <v>191</v>
      </c>
      <c r="Z1976" t="s">
        <v>160</v>
      </c>
      <c r="AA1976">
        <v>2</v>
      </c>
      <c r="AB1976" t="s">
        <v>161</v>
      </c>
      <c r="AC1976" t="s">
        <v>155</v>
      </c>
      <c r="AD1976" t="s">
        <v>162</v>
      </c>
      <c r="AE1976" t="s">
        <v>1276</v>
      </c>
      <c r="AF1976" t="s">
        <v>1277</v>
      </c>
      <c r="AG1976" t="s">
        <v>1278</v>
      </c>
    </row>
    <row r="1977" spans="1:33" x14ac:dyDescent="0.25">
      <c r="A1977">
        <v>24066</v>
      </c>
      <c r="B1977" t="s">
        <v>246</v>
      </c>
      <c r="C1977" t="s">
        <v>1</v>
      </c>
      <c r="D1977" t="s">
        <v>818</v>
      </c>
      <c r="E1977" t="s">
        <v>958</v>
      </c>
      <c r="F1977" t="s">
        <v>117</v>
      </c>
      <c r="G1977" t="s">
        <v>90</v>
      </c>
      <c r="H1977">
        <v>734965.98</v>
      </c>
      <c r="I1977">
        <v>734965.98</v>
      </c>
      <c r="J1977">
        <v>777043.41</v>
      </c>
      <c r="K1977">
        <v>0</v>
      </c>
      <c r="L1977">
        <v>0</v>
      </c>
      <c r="M1977">
        <v>0</v>
      </c>
      <c r="N1977">
        <v>777043.41</v>
      </c>
      <c r="P1977">
        <v>45385</v>
      </c>
      <c r="Q1977">
        <v>45373</v>
      </c>
      <c r="R1977">
        <v>46173</v>
      </c>
      <c r="S1977">
        <v>46173</v>
      </c>
      <c r="W1977" t="s">
        <v>155</v>
      </c>
      <c r="X1977" t="s">
        <v>191</v>
      </c>
      <c r="Z1977" t="s">
        <v>160</v>
      </c>
      <c r="AA1977">
        <v>2</v>
      </c>
      <c r="AB1977" t="s">
        <v>161</v>
      </c>
      <c r="AC1977" t="s">
        <v>155</v>
      </c>
      <c r="AD1977" t="s">
        <v>162</v>
      </c>
      <c r="AE1977" t="s">
        <v>1276</v>
      </c>
      <c r="AF1977" t="s">
        <v>1277</v>
      </c>
      <c r="AG1977" t="s">
        <v>1278</v>
      </c>
    </row>
    <row r="1978" spans="1:33" x14ac:dyDescent="0.25">
      <c r="A1978">
        <v>16052</v>
      </c>
      <c r="B1978" t="s">
        <v>246</v>
      </c>
      <c r="C1978" t="s">
        <v>1</v>
      </c>
      <c r="D1978" t="s">
        <v>249</v>
      </c>
      <c r="E1978" t="s">
        <v>250</v>
      </c>
      <c r="F1978" t="s">
        <v>117</v>
      </c>
      <c r="G1978" t="s">
        <v>89</v>
      </c>
      <c r="H1978">
        <v>600</v>
      </c>
      <c r="I1978">
        <v>600</v>
      </c>
      <c r="J1978">
        <v>652.98</v>
      </c>
      <c r="K1978">
        <v>0</v>
      </c>
      <c r="L1978">
        <v>0</v>
      </c>
      <c r="M1978">
        <v>0</v>
      </c>
      <c r="N1978">
        <v>652.98</v>
      </c>
      <c r="P1978">
        <v>45056</v>
      </c>
      <c r="Q1978">
        <v>45052</v>
      </c>
      <c r="R1978">
        <v>46183</v>
      </c>
      <c r="S1978">
        <v>46183</v>
      </c>
      <c r="W1978" t="s">
        <v>155</v>
      </c>
      <c r="X1978" t="s">
        <v>191</v>
      </c>
      <c r="Z1978" t="s">
        <v>160</v>
      </c>
      <c r="AA1978">
        <v>2</v>
      </c>
      <c r="AB1978" t="s">
        <v>161</v>
      </c>
      <c r="AC1978" t="s">
        <v>155</v>
      </c>
      <c r="AD1978" t="s">
        <v>162</v>
      </c>
      <c r="AE1978" t="s">
        <v>1276</v>
      </c>
      <c r="AF1978" t="s">
        <v>1277</v>
      </c>
      <c r="AG1978" t="s">
        <v>1278</v>
      </c>
    </row>
    <row r="1979" spans="1:33" x14ac:dyDescent="0.25">
      <c r="A1979">
        <v>16157</v>
      </c>
      <c r="B1979" t="s">
        <v>246</v>
      </c>
      <c r="C1979" t="s">
        <v>252</v>
      </c>
      <c r="D1979" t="s">
        <v>259</v>
      </c>
      <c r="E1979" t="s">
        <v>260</v>
      </c>
      <c r="F1979" t="s">
        <v>117</v>
      </c>
      <c r="G1979" t="s">
        <v>89</v>
      </c>
      <c r="H1979">
        <v>250</v>
      </c>
      <c r="I1979">
        <v>250</v>
      </c>
      <c r="J1979">
        <v>272.08</v>
      </c>
      <c r="K1979">
        <v>0</v>
      </c>
      <c r="L1979">
        <v>0</v>
      </c>
      <c r="M1979">
        <v>0</v>
      </c>
      <c r="N1979">
        <v>272.08</v>
      </c>
      <c r="P1979">
        <v>45063</v>
      </c>
      <c r="Q1979">
        <v>45054</v>
      </c>
      <c r="R1979">
        <v>46183</v>
      </c>
      <c r="S1979">
        <v>46183</v>
      </c>
      <c r="W1979" t="s">
        <v>155</v>
      </c>
      <c r="X1979" t="s">
        <v>191</v>
      </c>
      <c r="Z1979" t="s">
        <v>160</v>
      </c>
      <c r="AA1979">
        <v>2</v>
      </c>
      <c r="AB1979" t="s">
        <v>161</v>
      </c>
      <c r="AC1979" t="s">
        <v>155</v>
      </c>
      <c r="AD1979" t="s">
        <v>162</v>
      </c>
      <c r="AE1979" t="s">
        <v>1276</v>
      </c>
      <c r="AF1979" t="s">
        <v>1277</v>
      </c>
      <c r="AG1979" t="s">
        <v>1278</v>
      </c>
    </row>
    <row r="1980" spans="1:33" x14ac:dyDescent="0.25">
      <c r="A1980">
        <v>16587</v>
      </c>
      <c r="B1980" t="s">
        <v>246</v>
      </c>
      <c r="C1980" t="s">
        <v>1</v>
      </c>
      <c r="D1980" t="s">
        <v>201</v>
      </c>
      <c r="E1980" t="s">
        <v>290</v>
      </c>
      <c r="F1980" t="s">
        <v>117</v>
      </c>
      <c r="G1980" t="s">
        <v>89</v>
      </c>
      <c r="H1980">
        <v>500</v>
      </c>
      <c r="I1980">
        <v>500</v>
      </c>
      <c r="J1980">
        <v>544.15</v>
      </c>
      <c r="K1980">
        <v>0</v>
      </c>
      <c r="L1980">
        <v>0</v>
      </c>
      <c r="M1980">
        <v>0</v>
      </c>
      <c r="N1980">
        <v>544.15</v>
      </c>
      <c r="P1980">
        <v>45083</v>
      </c>
      <c r="Q1980">
        <v>45062</v>
      </c>
      <c r="R1980">
        <v>46183</v>
      </c>
      <c r="S1980">
        <v>46183</v>
      </c>
      <c r="W1980" t="s">
        <v>155</v>
      </c>
      <c r="X1980" t="s">
        <v>191</v>
      </c>
      <c r="Z1980" t="s">
        <v>160</v>
      </c>
      <c r="AA1980">
        <v>2</v>
      </c>
      <c r="AB1980" t="s">
        <v>161</v>
      </c>
      <c r="AC1980" t="s">
        <v>155</v>
      </c>
      <c r="AD1980" t="s">
        <v>162</v>
      </c>
      <c r="AE1980" t="s">
        <v>1276</v>
      </c>
      <c r="AF1980" t="s">
        <v>1277</v>
      </c>
      <c r="AG1980" t="s">
        <v>1278</v>
      </c>
    </row>
    <row r="1981" spans="1:33" x14ac:dyDescent="0.25">
      <c r="A1981">
        <v>16264</v>
      </c>
      <c r="B1981" t="s">
        <v>246</v>
      </c>
      <c r="C1981" t="s">
        <v>1</v>
      </c>
      <c r="D1981" t="s">
        <v>199</v>
      </c>
      <c r="E1981" t="s">
        <v>292</v>
      </c>
      <c r="F1981" t="s">
        <v>117</v>
      </c>
      <c r="G1981" t="s">
        <v>89</v>
      </c>
      <c r="H1981">
        <v>500</v>
      </c>
      <c r="I1981">
        <v>500</v>
      </c>
      <c r="J1981">
        <v>544.15</v>
      </c>
      <c r="K1981">
        <v>0</v>
      </c>
      <c r="L1981">
        <v>0</v>
      </c>
      <c r="M1981">
        <v>0</v>
      </c>
      <c r="N1981">
        <v>544.15</v>
      </c>
      <c r="P1981">
        <v>45077</v>
      </c>
      <c r="Q1981">
        <v>45062</v>
      </c>
      <c r="R1981">
        <v>46188</v>
      </c>
      <c r="S1981">
        <v>46188</v>
      </c>
      <c r="W1981" t="s">
        <v>155</v>
      </c>
      <c r="X1981" t="s">
        <v>191</v>
      </c>
      <c r="Z1981" t="s">
        <v>160</v>
      </c>
      <c r="AA1981">
        <v>2</v>
      </c>
      <c r="AB1981" t="s">
        <v>161</v>
      </c>
      <c r="AC1981" t="s">
        <v>155</v>
      </c>
      <c r="AD1981" t="s">
        <v>162</v>
      </c>
      <c r="AE1981" t="s">
        <v>1276</v>
      </c>
      <c r="AF1981" t="s">
        <v>1277</v>
      </c>
      <c r="AG1981" t="s">
        <v>1278</v>
      </c>
    </row>
    <row r="1982" spans="1:33" x14ac:dyDescent="0.25">
      <c r="A1982">
        <v>25451</v>
      </c>
      <c r="B1982" t="s">
        <v>246</v>
      </c>
      <c r="C1982" t="s">
        <v>1</v>
      </c>
      <c r="D1982" t="s">
        <v>839</v>
      </c>
      <c r="E1982" t="s">
        <v>1148</v>
      </c>
      <c r="F1982" t="s">
        <v>117</v>
      </c>
      <c r="G1982" t="s">
        <v>90</v>
      </c>
      <c r="H1982">
        <v>656000</v>
      </c>
      <c r="I1982">
        <v>656000</v>
      </c>
      <c r="J1982">
        <v>687171.93</v>
      </c>
      <c r="K1982">
        <v>0</v>
      </c>
      <c r="L1982">
        <v>0</v>
      </c>
      <c r="M1982">
        <v>0</v>
      </c>
      <c r="N1982">
        <v>687171.93</v>
      </c>
      <c r="P1982">
        <v>45476</v>
      </c>
      <c r="Q1982">
        <v>45469</v>
      </c>
      <c r="R1982">
        <v>46193</v>
      </c>
      <c r="S1982">
        <v>46193</v>
      </c>
      <c r="W1982" t="s">
        <v>155</v>
      </c>
      <c r="X1982" t="s">
        <v>191</v>
      </c>
      <c r="Z1982" t="s">
        <v>160</v>
      </c>
      <c r="AA1982">
        <v>2</v>
      </c>
      <c r="AB1982" t="s">
        <v>1037</v>
      </c>
      <c r="AC1982" t="s">
        <v>155</v>
      </c>
      <c r="AD1982" t="s">
        <v>162</v>
      </c>
      <c r="AE1982" t="s">
        <v>1276</v>
      </c>
      <c r="AF1982" t="s">
        <v>1277</v>
      </c>
      <c r="AG1982" t="s">
        <v>1278</v>
      </c>
    </row>
    <row r="1983" spans="1:33" x14ac:dyDescent="0.25">
      <c r="A1983">
        <v>29584</v>
      </c>
      <c r="B1983" t="s">
        <v>246</v>
      </c>
      <c r="C1983" t="s">
        <v>1</v>
      </c>
      <c r="D1983" t="s">
        <v>801</v>
      </c>
      <c r="E1983" t="s">
        <v>1280</v>
      </c>
      <c r="F1983" t="s">
        <v>117</v>
      </c>
      <c r="G1983" t="s">
        <v>108</v>
      </c>
      <c r="H1983">
        <v>400</v>
      </c>
      <c r="I1983">
        <v>400</v>
      </c>
      <c r="J1983">
        <v>406.68</v>
      </c>
      <c r="K1983">
        <v>0</v>
      </c>
      <c r="L1983">
        <v>0</v>
      </c>
      <c r="M1983">
        <v>0</v>
      </c>
      <c r="N1983">
        <v>406.68</v>
      </c>
      <c r="P1983">
        <v>45595</v>
      </c>
      <c r="Q1983">
        <v>45587</v>
      </c>
      <c r="R1983">
        <v>46198</v>
      </c>
      <c r="S1983">
        <v>46198</v>
      </c>
      <c r="W1983" t="s">
        <v>155</v>
      </c>
      <c r="X1983" t="s">
        <v>191</v>
      </c>
      <c r="Z1983" t="s">
        <v>160</v>
      </c>
      <c r="AA1983">
        <v>2</v>
      </c>
      <c r="AB1983" t="s">
        <v>1037</v>
      </c>
      <c r="AC1983" t="s">
        <v>155</v>
      </c>
      <c r="AD1983" t="s">
        <v>162</v>
      </c>
      <c r="AE1983" t="s">
        <v>1276</v>
      </c>
      <c r="AF1983" t="s">
        <v>1277</v>
      </c>
      <c r="AG1983" t="s">
        <v>1278</v>
      </c>
    </row>
    <row r="1984" spans="1:33" x14ac:dyDescent="0.25">
      <c r="A1984">
        <v>24579</v>
      </c>
      <c r="B1984" t="s">
        <v>246</v>
      </c>
      <c r="C1984" t="s">
        <v>252</v>
      </c>
      <c r="D1984" t="s">
        <v>730</v>
      </c>
      <c r="E1984" t="s">
        <v>1035</v>
      </c>
      <c r="F1984" t="s">
        <v>117</v>
      </c>
      <c r="G1984" t="s">
        <v>213</v>
      </c>
      <c r="H1984">
        <v>2500</v>
      </c>
      <c r="I1984">
        <v>2500</v>
      </c>
      <c r="J1984">
        <v>2639.66</v>
      </c>
      <c r="K1984">
        <v>0</v>
      </c>
      <c r="L1984">
        <v>0</v>
      </c>
      <c r="M1984">
        <v>0</v>
      </c>
      <c r="N1984">
        <v>2639.66</v>
      </c>
      <c r="P1984">
        <v>45406</v>
      </c>
      <c r="Q1984">
        <v>45401</v>
      </c>
      <c r="R1984">
        <v>46198</v>
      </c>
      <c r="S1984">
        <v>46198</v>
      </c>
      <c r="W1984" t="s">
        <v>155</v>
      </c>
      <c r="X1984" t="s">
        <v>191</v>
      </c>
      <c r="Z1984" t="s">
        <v>160</v>
      </c>
      <c r="AA1984">
        <v>2</v>
      </c>
      <c r="AB1984" t="s">
        <v>1037</v>
      </c>
      <c r="AC1984" t="s">
        <v>155</v>
      </c>
      <c r="AD1984" t="s">
        <v>162</v>
      </c>
      <c r="AE1984" t="s">
        <v>1276</v>
      </c>
      <c r="AF1984" t="s">
        <v>1277</v>
      </c>
      <c r="AG1984" t="s">
        <v>1278</v>
      </c>
    </row>
    <row r="1985" spans="1:33" x14ac:dyDescent="0.25">
      <c r="A1985">
        <v>24887</v>
      </c>
      <c r="B1985" t="s">
        <v>246</v>
      </c>
      <c r="C1985" t="s">
        <v>1</v>
      </c>
      <c r="D1985" t="s">
        <v>802</v>
      </c>
      <c r="E1985" t="s">
        <v>1032</v>
      </c>
      <c r="F1985" t="s">
        <v>117</v>
      </c>
      <c r="G1985" t="s">
        <v>213</v>
      </c>
      <c r="H1985">
        <v>6000</v>
      </c>
      <c r="I1985">
        <v>6000</v>
      </c>
      <c r="J1985">
        <v>6335.17</v>
      </c>
      <c r="K1985">
        <v>0</v>
      </c>
      <c r="L1985">
        <v>0</v>
      </c>
      <c r="M1985">
        <v>0</v>
      </c>
      <c r="N1985">
        <v>6335.17</v>
      </c>
      <c r="P1985">
        <v>45421</v>
      </c>
      <c r="Q1985">
        <v>45410</v>
      </c>
      <c r="R1985">
        <v>46203</v>
      </c>
      <c r="S1985">
        <v>46203</v>
      </c>
      <c r="W1985" t="s">
        <v>155</v>
      </c>
      <c r="X1985" t="s">
        <v>191</v>
      </c>
      <c r="Z1985" t="s">
        <v>160</v>
      </c>
      <c r="AA1985">
        <v>2</v>
      </c>
      <c r="AB1985" t="s">
        <v>1037</v>
      </c>
      <c r="AC1985" t="s">
        <v>155</v>
      </c>
      <c r="AD1985" t="s">
        <v>162</v>
      </c>
      <c r="AE1985" t="s">
        <v>1276</v>
      </c>
      <c r="AF1985" t="s">
        <v>1277</v>
      </c>
      <c r="AG1985" t="s">
        <v>1278</v>
      </c>
    </row>
    <row r="1986" spans="1:33" x14ac:dyDescent="0.25">
      <c r="A1986">
        <v>16733</v>
      </c>
      <c r="B1986" t="s">
        <v>246</v>
      </c>
      <c r="C1986" t="s">
        <v>1</v>
      </c>
      <c r="D1986" t="s">
        <v>284</v>
      </c>
      <c r="E1986" t="s">
        <v>367</v>
      </c>
      <c r="F1986" t="s">
        <v>117</v>
      </c>
      <c r="G1986" t="s">
        <v>89</v>
      </c>
      <c r="H1986">
        <v>627.01</v>
      </c>
      <c r="I1986">
        <v>627.01</v>
      </c>
      <c r="J1986">
        <v>681.4</v>
      </c>
      <c r="K1986">
        <v>0</v>
      </c>
      <c r="L1986">
        <v>0</v>
      </c>
      <c r="M1986">
        <v>0</v>
      </c>
      <c r="N1986">
        <v>681.4</v>
      </c>
      <c r="P1986">
        <v>45110</v>
      </c>
      <c r="Q1986">
        <v>45094</v>
      </c>
      <c r="R1986">
        <v>46203</v>
      </c>
      <c r="S1986">
        <v>46203</v>
      </c>
      <c r="W1986" t="s">
        <v>155</v>
      </c>
      <c r="X1986" t="s">
        <v>191</v>
      </c>
      <c r="Z1986" t="s">
        <v>160</v>
      </c>
      <c r="AA1986">
        <v>2</v>
      </c>
      <c r="AB1986" t="s">
        <v>161</v>
      </c>
      <c r="AC1986" t="s">
        <v>155</v>
      </c>
      <c r="AD1986" t="s">
        <v>162</v>
      </c>
      <c r="AE1986" t="s">
        <v>1276</v>
      </c>
      <c r="AF1986" t="s">
        <v>1277</v>
      </c>
      <c r="AG1986" t="s">
        <v>1278</v>
      </c>
    </row>
    <row r="1987" spans="1:33" x14ac:dyDescent="0.25">
      <c r="A1987">
        <v>17157</v>
      </c>
      <c r="B1987" t="s">
        <v>246</v>
      </c>
      <c r="C1987" t="s">
        <v>1</v>
      </c>
      <c r="D1987" t="s">
        <v>204</v>
      </c>
      <c r="E1987" t="s">
        <v>411</v>
      </c>
      <c r="F1987" t="s">
        <v>117</v>
      </c>
      <c r="G1987" t="s">
        <v>89</v>
      </c>
      <c r="H1987">
        <v>587.64</v>
      </c>
      <c r="I1987">
        <v>587.64</v>
      </c>
      <c r="J1987">
        <v>634.86</v>
      </c>
      <c r="K1987">
        <v>0</v>
      </c>
      <c r="L1987">
        <v>0</v>
      </c>
      <c r="M1987">
        <v>0</v>
      </c>
      <c r="N1987">
        <v>634.86</v>
      </c>
      <c r="P1987">
        <v>45140</v>
      </c>
      <c r="Q1987">
        <v>45129</v>
      </c>
      <c r="R1987">
        <v>46203</v>
      </c>
      <c r="S1987">
        <v>46203</v>
      </c>
      <c r="W1987" t="s">
        <v>155</v>
      </c>
      <c r="X1987" t="s">
        <v>191</v>
      </c>
      <c r="Z1987" t="s">
        <v>160</v>
      </c>
      <c r="AA1987">
        <v>2</v>
      </c>
      <c r="AB1987" t="s">
        <v>161</v>
      </c>
      <c r="AC1987" t="s">
        <v>155</v>
      </c>
      <c r="AD1987" t="s">
        <v>162</v>
      </c>
      <c r="AE1987" t="s">
        <v>1276</v>
      </c>
      <c r="AF1987" t="s">
        <v>1277</v>
      </c>
      <c r="AG1987" t="s">
        <v>1278</v>
      </c>
    </row>
    <row r="1988" spans="1:33" x14ac:dyDescent="0.25">
      <c r="A1988">
        <v>16015</v>
      </c>
      <c r="B1988" t="s">
        <v>246</v>
      </c>
      <c r="C1988" t="s">
        <v>1</v>
      </c>
      <c r="D1988" t="s">
        <v>202</v>
      </c>
      <c r="E1988" t="s">
        <v>294</v>
      </c>
      <c r="F1988" t="s">
        <v>117</v>
      </c>
      <c r="G1988" t="s">
        <v>89</v>
      </c>
      <c r="H1988">
        <v>500</v>
      </c>
      <c r="I1988">
        <v>500</v>
      </c>
      <c r="J1988">
        <v>544.15</v>
      </c>
      <c r="K1988">
        <v>0</v>
      </c>
      <c r="L1988">
        <v>0</v>
      </c>
      <c r="M1988">
        <v>0</v>
      </c>
      <c r="N1988">
        <v>544.15</v>
      </c>
      <c r="P1988">
        <v>45057</v>
      </c>
      <c r="Q1988">
        <v>45052</v>
      </c>
      <c r="R1988">
        <v>46203</v>
      </c>
      <c r="S1988">
        <v>46203</v>
      </c>
      <c r="W1988" t="s">
        <v>155</v>
      </c>
      <c r="X1988" t="s">
        <v>191</v>
      </c>
      <c r="Z1988" t="s">
        <v>160</v>
      </c>
      <c r="AA1988">
        <v>2</v>
      </c>
      <c r="AB1988" t="s">
        <v>161</v>
      </c>
      <c r="AC1988" t="s">
        <v>155</v>
      </c>
      <c r="AD1988" t="s">
        <v>162</v>
      </c>
      <c r="AE1988" t="s">
        <v>1276</v>
      </c>
      <c r="AF1988" t="s">
        <v>1277</v>
      </c>
      <c r="AG1988" t="s">
        <v>1278</v>
      </c>
    </row>
    <row r="1989" spans="1:33" x14ac:dyDescent="0.25">
      <c r="A1989">
        <v>24580</v>
      </c>
      <c r="B1989" t="s">
        <v>246</v>
      </c>
      <c r="C1989" t="s">
        <v>252</v>
      </c>
      <c r="D1989" t="s">
        <v>730</v>
      </c>
      <c r="E1989" t="s">
        <v>1035</v>
      </c>
      <c r="F1989" t="s">
        <v>117</v>
      </c>
      <c r="G1989" t="s">
        <v>214</v>
      </c>
      <c r="H1989">
        <v>2500</v>
      </c>
      <c r="I1989">
        <v>2500</v>
      </c>
      <c r="J1989">
        <v>2639.66</v>
      </c>
      <c r="K1989">
        <v>0</v>
      </c>
      <c r="L1989">
        <v>0</v>
      </c>
      <c r="M1989">
        <v>0</v>
      </c>
      <c r="N1989">
        <v>2639.66</v>
      </c>
      <c r="P1989">
        <v>45406</v>
      </c>
      <c r="Q1989">
        <v>45401</v>
      </c>
      <c r="R1989">
        <v>46228</v>
      </c>
      <c r="S1989">
        <v>46228</v>
      </c>
      <c r="W1989" t="s">
        <v>155</v>
      </c>
      <c r="X1989" t="s">
        <v>191</v>
      </c>
      <c r="Z1989" t="s">
        <v>160</v>
      </c>
      <c r="AA1989">
        <v>2</v>
      </c>
      <c r="AB1989" t="s">
        <v>1037</v>
      </c>
      <c r="AC1989" t="s">
        <v>155</v>
      </c>
      <c r="AD1989" t="s">
        <v>162</v>
      </c>
      <c r="AE1989" t="s">
        <v>1276</v>
      </c>
      <c r="AF1989" t="s">
        <v>1277</v>
      </c>
      <c r="AG1989" t="s">
        <v>1278</v>
      </c>
    </row>
    <row r="1990" spans="1:33" x14ac:dyDescent="0.25">
      <c r="A1990">
        <v>17289</v>
      </c>
      <c r="B1990" t="s">
        <v>246</v>
      </c>
      <c r="C1990" t="s">
        <v>1</v>
      </c>
      <c r="D1990" t="s">
        <v>196</v>
      </c>
      <c r="E1990" t="s">
        <v>435</v>
      </c>
      <c r="F1990" t="s">
        <v>117</v>
      </c>
      <c r="G1990" t="s">
        <v>89</v>
      </c>
      <c r="H1990">
        <v>600.94000000000005</v>
      </c>
      <c r="I1990">
        <v>600.94000000000005</v>
      </c>
      <c r="J1990">
        <v>644.62</v>
      </c>
      <c r="K1990">
        <v>0</v>
      </c>
      <c r="L1990">
        <v>0</v>
      </c>
      <c r="M1990">
        <v>0</v>
      </c>
      <c r="N1990">
        <v>644.62</v>
      </c>
      <c r="P1990">
        <v>45154</v>
      </c>
      <c r="Q1990">
        <v>45145</v>
      </c>
      <c r="R1990">
        <v>46244</v>
      </c>
      <c r="S1990">
        <v>46244</v>
      </c>
      <c r="W1990" t="s">
        <v>155</v>
      </c>
      <c r="X1990" t="s">
        <v>191</v>
      </c>
      <c r="Z1990" t="s">
        <v>160</v>
      </c>
      <c r="AA1990">
        <v>2</v>
      </c>
      <c r="AB1990" t="s">
        <v>161</v>
      </c>
      <c r="AC1990" t="s">
        <v>155</v>
      </c>
      <c r="AD1990" t="s">
        <v>162</v>
      </c>
      <c r="AE1990" t="s">
        <v>1276</v>
      </c>
      <c r="AF1990" t="s">
        <v>1277</v>
      </c>
      <c r="AG1990" t="s">
        <v>1278</v>
      </c>
    </row>
    <row r="1991" spans="1:33" x14ac:dyDescent="0.25">
      <c r="A1991">
        <v>17273</v>
      </c>
      <c r="B1991" t="s">
        <v>246</v>
      </c>
      <c r="C1991" t="s">
        <v>252</v>
      </c>
      <c r="D1991" t="s">
        <v>258</v>
      </c>
      <c r="E1991" t="s">
        <v>422</v>
      </c>
      <c r="F1991" t="s">
        <v>117</v>
      </c>
      <c r="G1991" t="s">
        <v>89</v>
      </c>
      <c r="H1991">
        <v>181.95</v>
      </c>
      <c r="I1991">
        <v>181.95</v>
      </c>
      <c r="J1991">
        <v>195.18</v>
      </c>
      <c r="K1991">
        <v>0</v>
      </c>
      <c r="L1991">
        <v>0</v>
      </c>
      <c r="M1991">
        <v>0</v>
      </c>
      <c r="N1991">
        <v>195.18</v>
      </c>
      <c r="P1991">
        <v>45148</v>
      </c>
      <c r="Q1991">
        <v>45140</v>
      </c>
      <c r="R1991">
        <v>46244</v>
      </c>
      <c r="S1991">
        <v>46244</v>
      </c>
      <c r="W1991" t="s">
        <v>155</v>
      </c>
      <c r="X1991" t="s">
        <v>191</v>
      </c>
      <c r="Z1991" t="s">
        <v>160</v>
      </c>
      <c r="AA1991">
        <v>2</v>
      </c>
      <c r="AB1991" t="s">
        <v>161</v>
      </c>
      <c r="AC1991" t="s">
        <v>155</v>
      </c>
      <c r="AD1991" t="s">
        <v>162</v>
      </c>
      <c r="AE1991" t="s">
        <v>1276</v>
      </c>
      <c r="AF1991" t="s">
        <v>1277</v>
      </c>
      <c r="AG1991" t="s">
        <v>1278</v>
      </c>
    </row>
    <row r="1992" spans="1:33" x14ac:dyDescent="0.25">
      <c r="A1992">
        <v>17575</v>
      </c>
      <c r="B1992" t="s">
        <v>246</v>
      </c>
      <c r="C1992" t="s">
        <v>1</v>
      </c>
      <c r="D1992" t="s">
        <v>195</v>
      </c>
      <c r="E1992" t="s">
        <v>596</v>
      </c>
      <c r="F1992" t="s">
        <v>117</v>
      </c>
      <c r="G1992" t="s">
        <v>89</v>
      </c>
      <c r="H1992">
        <v>640.04999999999995</v>
      </c>
      <c r="I1992">
        <v>640.04999999999995</v>
      </c>
      <c r="J1992">
        <v>686.58</v>
      </c>
      <c r="K1992">
        <v>0</v>
      </c>
      <c r="L1992">
        <v>0</v>
      </c>
      <c r="M1992">
        <v>0</v>
      </c>
      <c r="N1992">
        <v>686.58</v>
      </c>
      <c r="P1992">
        <v>45173</v>
      </c>
      <c r="Q1992">
        <v>45168</v>
      </c>
      <c r="R1992">
        <v>46244</v>
      </c>
      <c r="S1992">
        <v>46244</v>
      </c>
      <c r="W1992" t="s">
        <v>155</v>
      </c>
      <c r="X1992" t="s">
        <v>191</v>
      </c>
      <c r="Z1992" t="s">
        <v>160</v>
      </c>
      <c r="AA1992">
        <v>2</v>
      </c>
      <c r="AB1992" t="s">
        <v>161</v>
      </c>
      <c r="AC1992" t="s">
        <v>155</v>
      </c>
      <c r="AD1992" t="s">
        <v>162</v>
      </c>
      <c r="AE1992" t="s">
        <v>1276</v>
      </c>
      <c r="AF1992" t="s">
        <v>1277</v>
      </c>
      <c r="AG1992" t="s">
        <v>1278</v>
      </c>
    </row>
    <row r="1993" spans="1:33" x14ac:dyDescent="0.25">
      <c r="A1993">
        <v>24096</v>
      </c>
      <c r="B1993" t="s">
        <v>246</v>
      </c>
      <c r="C1993" t="s">
        <v>1</v>
      </c>
      <c r="D1993" t="s">
        <v>796</v>
      </c>
      <c r="E1993" t="s">
        <v>960</v>
      </c>
      <c r="F1993" t="s">
        <v>117</v>
      </c>
      <c r="G1993" t="s">
        <v>89</v>
      </c>
      <c r="H1993">
        <v>614.54999999999995</v>
      </c>
      <c r="I1993">
        <v>614.54999999999995</v>
      </c>
      <c r="J1993">
        <v>649.73</v>
      </c>
      <c r="K1993">
        <v>0</v>
      </c>
      <c r="L1993">
        <v>0</v>
      </c>
      <c r="M1993">
        <v>0</v>
      </c>
      <c r="N1993">
        <v>649.73</v>
      </c>
      <c r="P1993">
        <v>45394</v>
      </c>
      <c r="Q1993">
        <v>45366</v>
      </c>
      <c r="R1993">
        <v>46244</v>
      </c>
      <c r="S1993">
        <v>46244</v>
      </c>
      <c r="W1993" t="s">
        <v>155</v>
      </c>
      <c r="X1993" t="s">
        <v>191</v>
      </c>
      <c r="Z1993" t="s">
        <v>160</v>
      </c>
      <c r="AA1993">
        <v>2</v>
      </c>
      <c r="AB1993" t="s">
        <v>161</v>
      </c>
      <c r="AC1993" t="s">
        <v>155</v>
      </c>
      <c r="AD1993" t="s">
        <v>162</v>
      </c>
      <c r="AE1993" t="s">
        <v>1276</v>
      </c>
      <c r="AF1993" t="s">
        <v>1277</v>
      </c>
      <c r="AG1993" t="s">
        <v>1278</v>
      </c>
    </row>
    <row r="1994" spans="1:33" x14ac:dyDescent="0.25">
      <c r="A1994">
        <v>20713</v>
      </c>
      <c r="B1994" t="s">
        <v>246</v>
      </c>
      <c r="C1994" t="s">
        <v>1</v>
      </c>
      <c r="D1994" t="s">
        <v>289</v>
      </c>
      <c r="E1994" t="s">
        <v>688</v>
      </c>
      <c r="F1994" t="s">
        <v>117</v>
      </c>
      <c r="G1994" t="s">
        <v>89</v>
      </c>
      <c r="H1994">
        <v>635.78</v>
      </c>
      <c r="I1994">
        <v>635.78</v>
      </c>
      <c r="J1994">
        <v>680.18</v>
      </c>
      <c r="K1994">
        <v>0</v>
      </c>
      <c r="L1994">
        <v>0</v>
      </c>
      <c r="M1994">
        <v>0</v>
      </c>
      <c r="N1994">
        <v>680.18</v>
      </c>
      <c r="P1994">
        <v>45240</v>
      </c>
      <c r="Q1994">
        <v>45230</v>
      </c>
      <c r="R1994">
        <v>46244</v>
      </c>
      <c r="S1994">
        <v>46244</v>
      </c>
      <c r="W1994" t="s">
        <v>155</v>
      </c>
      <c r="X1994" t="s">
        <v>191</v>
      </c>
      <c r="Z1994" t="s">
        <v>160</v>
      </c>
      <c r="AA1994">
        <v>2</v>
      </c>
      <c r="AB1994" t="s">
        <v>161</v>
      </c>
      <c r="AC1994" t="s">
        <v>155</v>
      </c>
      <c r="AD1994" t="s">
        <v>162</v>
      </c>
      <c r="AE1994" t="s">
        <v>1276</v>
      </c>
      <c r="AF1994" t="s">
        <v>1277</v>
      </c>
      <c r="AG1994" t="s">
        <v>1278</v>
      </c>
    </row>
    <row r="1995" spans="1:33" x14ac:dyDescent="0.25">
      <c r="A1995">
        <v>22530</v>
      </c>
      <c r="B1995" t="s">
        <v>246</v>
      </c>
      <c r="C1995" t="s">
        <v>252</v>
      </c>
      <c r="D1995" t="s">
        <v>733</v>
      </c>
      <c r="E1995" t="s">
        <v>885</v>
      </c>
      <c r="F1995" t="s">
        <v>117</v>
      </c>
      <c r="G1995" t="s">
        <v>89</v>
      </c>
      <c r="H1995">
        <v>176.26</v>
      </c>
      <c r="I1995">
        <v>176.26</v>
      </c>
      <c r="J1995">
        <v>187.43</v>
      </c>
      <c r="K1995">
        <v>0</v>
      </c>
      <c r="L1995">
        <v>0</v>
      </c>
      <c r="M1995">
        <v>0</v>
      </c>
      <c r="N1995">
        <v>187.43</v>
      </c>
      <c r="P1995">
        <v>45314</v>
      </c>
      <c r="Q1995">
        <v>45301</v>
      </c>
      <c r="R1995">
        <v>46244</v>
      </c>
      <c r="S1995">
        <v>46244</v>
      </c>
      <c r="W1995" t="s">
        <v>155</v>
      </c>
      <c r="X1995" t="s">
        <v>191</v>
      </c>
      <c r="Z1995" t="s">
        <v>160</v>
      </c>
      <c r="AA1995">
        <v>2</v>
      </c>
      <c r="AB1995" t="s">
        <v>161</v>
      </c>
      <c r="AC1995" t="s">
        <v>155</v>
      </c>
      <c r="AD1995" t="s">
        <v>162</v>
      </c>
      <c r="AE1995" t="s">
        <v>1276</v>
      </c>
      <c r="AF1995" t="s">
        <v>1277</v>
      </c>
      <c r="AG1995" t="s">
        <v>1278</v>
      </c>
    </row>
    <row r="1996" spans="1:33" x14ac:dyDescent="0.25">
      <c r="A1996">
        <v>24680</v>
      </c>
      <c r="B1996" t="s">
        <v>246</v>
      </c>
      <c r="C1996" t="s">
        <v>1</v>
      </c>
      <c r="D1996" t="s">
        <v>804</v>
      </c>
      <c r="E1996" t="s">
        <v>1030</v>
      </c>
      <c r="F1996" t="s">
        <v>117</v>
      </c>
      <c r="G1996" t="s">
        <v>89</v>
      </c>
      <c r="H1996">
        <v>600</v>
      </c>
      <c r="I1996">
        <v>600</v>
      </c>
      <c r="J1996">
        <v>633.52</v>
      </c>
      <c r="K1996">
        <v>0</v>
      </c>
      <c r="L1996">
        <v>0</v>
      </c>
      <c r="M1996">
        <v>0</v>
      </c>
      <c r="N1996">
        <v>633.52</v>
      </c>
      <c r="P1996">
        <v>45408</v>
      </c>
      <c r="Q1996">
        <v>45404</v>
      </c>
      <c r="R1996">
        <v>46249</v>
      </c>
      <c r="S1996">
        <v>46249</v>
      </c>
      <c r="W1996" t="s">
        <v>155</v>
      </c>
      <c r="X1996" t="s">
        <v>191</v>
      </c>
      <c r="Z1996" t="s">
        <v>160</v>
      </c>
      <c r="AA1996">
        <v>2</v>
      </c>
      <c r="AB1996" t="s">
        <v>1037</v>
      </c>
      <c r="AC1996" t="s">
        <v>155</v>
      </c>
      <c r="AD1996" t="s">
        <v>162</v>
      </c>
      <c r="AE1996" t="s">
        <v>1276</v>
      </c>
      <c r="AF1996" t="s">
        <v>1277</v>
      </c>
      <c r="AG1996" t="s">
        <v>1278</v>
      </c>
    </row>
    <row r="1997" spans="1:33" x14ac:dyDescent="0.25">
      <c r="A1997">
        <v>25353</v>
      </c>
      <c r="B1997" t="s">
        <v>246</v>
      </c>
      <c r="C1997" t="s">
        <v>252</v>
      </c>
      <c r="D1997" t="s">
        <v>731</v>
      </c>
      <c r="E1997" t="s">
        <v>1152</v>
      </c>
      <c r="F1997" t="s">
        <v>117</v>
      </c>
      <c r="G1997" t="s">
        <v>89</v>
      </c>
      <c r="H1997">
        <v>175.95</v>
      </c>
      <c r="I1997">
        <v>175.95</v>
      </c>
      <c r="J1997">
        <v>184.31</v>
      </c>
      <c r="K1997">
        <v>0</v>
      </c>
      <c r="L1997">
        <v>0</v>
      </c>
      <c r="M1997">
        <v>0</v>
      </c>
      <c r="N1997">
        <v>184.31</v>
      </c>
      <c r="P1997">
        <v>45474</v>
      </c>
      <c r="Q1997">
        <v>45460</v>
      </c>
      <c r="R1997">
        <v>46254</v>
      </c>
      <c r="S1997">
        <v>46254</v>
      </c>
      <c r="W1997" t="s">
        <v>155</v>
      </c>
      <c r="X1997" t="s">
        <v>191</v>
      </c>
      <c r="Z1997" t="s">
        <v>160</v>
      </c>
      <c r="AA1997">
        <v>2</v>
      </c>
      <c r="AB1997" t="s">
        <v>1037</v>
      </c>
      <c r="AC1997" t="s">
        <v>155</v>
      </c>
      <c r="AD1997" t="s">
        <v>162</v>
      </c>
      <c r="AE1997" t="s">
        <v>1276</v>
      </c>
      <c r="AF1997" t="s">
        <v>1277</v>
      </c>
      <c r="AG1997" t="s">
        <v>1278</v>
      </c>
    </row>
    <row r="1998" spans="1:33" x14ac:dyDescent="0.25">
      <c r="A1998">
        <v>28921</v>
      </c>
      <c r="B1998" t="s">
        <v>246</v>
      </c>
      <c r="C1998" t="s">
        <v>1</v>
      </c>
      <c r="D1998" t="s">
        <v>803</v>
      </c>
      <c r="E1998" t="s">
        <v>1261</v>
      </c>
      <c r="F1998" t="s">
        <v>117</v>
      </c>
      <c r="G1998" t="s">
        <v>89</v>
      </c>
      <c r="H1998">
        <v>439</v>
      </c>
      <c r="I1998">
        <v>439</v>
      </c>
      <c r="J1998">
        <v>449.44</v>
      </c>
      <c r="K1998">
        <v>0</v>
      </c>
      <c r="L1998">
        <v>0</v>
      </c>
      <c r="M1998">
        <v>0</v>
      </c>
      <c r="N1998">
        <v>449.44</v>
      </c>
      <c r="P1998">
        <v>45555</v>
      </c>
      <c r="Q1998">
        <v>45554</v>
      </c>
      <c r="R1998">
        <v>46254</v>
      </c>
      <c r="S1998">
        <v>46254</v>
      </c>
      <c r="W1998" t="s">
        <v>155</v>
      </c>
      <c r="X1998" t="s">
        <v>191</v>
      </c>
      <c r="Z1998" t="s">
        <v>160</v>
      </c>
      <c r="AA1998">
        <v>2</v>
      </c>
      <c r="AB1998" t="s">
        <v>1037</v>
      </c>
      <c r="AC1998" t="s">
        <v>155</v>
      </c>
      <c r="AD1998" t="s">
        <v>162</v>
      </c>
      <c r="AE1998" t="s">
        <v>1276</v>
      </c>
      <c r="AF1998" t="s">
        <v>1277</v>
      </c>
      <c r="AG1998" t="s">
        <v>1278</v>
      </c>
    </row>
    <row r="1999" spans="1:33" x14ac:dyDescent="0.25">
      <c r="A1999">
        <v>25414</v>
      </c>
      <c r="B1999" t="s">
        <v>246</v>
      </c>
      <c r="C1999" t="s">
        <v>252</v>
      </c>
      <c r="D1999" t="s">
        <v>735</v>
      </c>
      <c r="E1999" t="s">
        <v>1151</v>
      </c>
      <c r="F1999" t="s">
        <v>117</v>
      </c>
      <c r="G1999" t="s">
        <v>89</v>
      </c>
      <c r="H1999">
        <v>174.02</v>
      </c>
      <c r="I1999">
        <v>174.02</v>
      </c>
      <c r="J1999">
        <v>182.29</v>
      </c>
      <c r="K1999">
        <v>0</v>
      </c>
      <c r="L1999">
        <v>0</v>
      </c>
      <c r="M1999">
        <v>0</v>
      </c>
      <c r="N1999">
        <v>182.29</v>
      </c>
      <c r="P1999">
        <v>45476</v>
      </c>
      <c r="Q1999">
        <v>45468</v>
      </c>
      <c r="R1999">
        <v>46254</v>
      </c>
      <c r="S1999">
        <v>46254</v>
      </c>
      <c r="W1999" t="s">
        <v>155</v>
      </c>
      <c r="X1999" t="s">
        <v>191</v>
      </c>
      <c r="Z1999" t="s">
        <v>160</v>
      </c>
      <c r="AA1999">
        <v>2</v>
      </c>
      <c r="AB1999" t="s">
        <v>1037</v>
      </c>
      <c r="AC1999" t="s">
        <v>155</v>
      </c>
      <c r="AD1999" t="s">
        <v>162</v>
      </c>
      <c r="AE1999" t="s">
        <v>1276</v>
      </c>
      <c r="AF1999" t="s">
        <v>1277</v>
      </c>
      <c r="AG1999" t="s">
        <v>1278</v>
      </c>
    </row>
    <row r="2000" spans="1:33" x14ac:dyDescent="0.25">
      <c r="A2000">
        <v>23219</v>
      </c>
      <c r="B2000" t="s">
        <v>246</v>
      </c>
      <c r="C2000" t="s">
        <v>1</v>
      </c>
      <c r="D2000" t="s">
        <v>833</v>
      </c>
      <c r="E2000" t="s">
        <v>928</v>
      </c>
      <c r="F2000" t="s">
        <v>117</v>
      </c>
      <c r="G2000" t="s">
        <v>89</v>
      </c>
      <c r="H2000">
        <v>500</v>
      </c>
      <c r="I2000">
        <v>500</v>
      </c>
      <c r="J2000">
        <v>530.04999999999995</v>
      </c>
      <c r="K2000">
        <v>0</v>
      </c>
      <c r="L2000">
        <v>0</v>
      </c>
      <c r="M2000">
        <v>0</v>
      </c>
      <c r="N2000">
        <v>530.04999999999995</v>
      </c>
      <c r="P2000">
        <v>45345</v>
      </c>
      <c r="Q2000">
        <v>45337</v>
      </c>
      <c r="R2000">
        <v>46254</v>
      </c>
      <c r="S2000">
        <v>46254</v>
      </c>
      <c r="W2000" t="s">
        <v>155</v>
      </c>
      <c r="X2000" t="s">
        <v>191</v>
      </c>
      <c r="Z2000" t="s">
        <v>160</v>
      </c>
      <c r="AA2000">
        <v>2</v>
      </c>
      <c r="AB2000" t="s">
        <v>161</v>
      </c>
      <c r="AC2000" t="s">
        <v>155</v>
      </c>
      <c r="AD2000" t="s">
        <v>162</v>
      </c>
      <c r="AE2000" t="s">
        <v>1276</v>
      </c>
      <c r="AF2000" t="s">
        <v>1277</v>
      </c>
      <c r="AG2000" t="s">
        <v>1278</v>
      </c>
    </row>
    <row r="2001" spans="1:33" x14ac:dyDescent="0.25">
      <c r="A2001">
        <v>19439</v>
      </c>
      <c r="B2001" t="s">
        <v>246</v>
      </c>
      <c r="C2001" t="s">
        <v>252</v>
      </c>
      <c r="D2001" t="s">
        <v>262</v>
      </c>
      <c r="E2001" t="s">
        <v>613</v>
      </c>
      <c r="F2001" t="s">
        <v>117</v>
      </c>
      <c r="G2001" t="s">
        <v>89</v>
      </c>
      <c r="H2001">
        <v>175.76</v>
      </c>
      <c r="I2001">
        <v>175.76</v>
      </c>
      <c r="J2001">
        <v>188.03</v>
      </c>
      <c r="K2001">
        <v>0</v>
      </c>
      <c r="L2001">
        <v>0</v>
      </c>
      <c r="M2001">
        <v>0</v>
      </c>
      <c r="N2001">
        <v>188.03</v>
      </c>
      <c r="P2001">
        <v>45218</v>
      </c>
      <c r="Q2001">
        <v>45211</v>
      </c>
      <c r="R2001">
        <v>46254</v>
      </c>
      <c r="S2001">
        <v>46254</v>
      </c>
      <c r="W2001" t="s">
        <v>155</v>
      </c>
      <c r="X2001" t="s">
        <v>191</v>
      </c>
      <c r="Z2001" t="s">
        <v>160</v>
      </c>
      <c r="AA2001">
        <v>2</v>
      </c>
      <c r="AB2001" t="s">
        <v>161</v>
      </c>
      <c r="AC2001" t="s">
        <v>155</v>
      </c>
      <c r="AD2001" t="s">
        <v>162</v>
      </c>
      <c r="AE2001" t="s">
        <v>1276</v>
      </c>
      <c r="AF2001" t="s">
        <v>1277</v>
      </c>
      <c r="AG2001" t="s">
        <v>1278</v>
      </c>
    </row>
    <row r="2002" spans="1:33" x14ac:dyDescent="0.25">
      <c r="A2002">
        <v>23627</v>
      </c>
      <c r="B2002" t="s">
        <v>246</v>
      </c>
      <c r="C2002" t="s">
        <v>252</v>
      </c>
      <c r="D2002" t="s">
        <v>724</v>
      </c>
      <c r="E2002" t="s">
        <v>953</v>
      </c>
      <c r="F2002" t="s">
        <v>117</v>
      </c>
      <c r="G2002" t="s">
        <v>89</v>
      </c>
      <c r="H2002">
        <v>220</v>
      </c>
      <c r="I2002">
        <v>220</v>
      </c>
      <c r="J2002">
        <v>232.6</v>
      </c>
      <c r="K2002">
        <v>0</v>
      </c>
      <c r="L2002">
        <v>0</v>
      </c>
      <c r="M2002">
        <v>0</v>
      </c>
      <c r="N2002">
        <v>232.6</v>
      </c>
      <c r="P2002">
        <v>45371</v>
      </c>
      <c r="Q2002">
        <v>45355</v>
      </c>
      <c r="R2002">
        <v>46254</v>
      </c>
      <c r="S2002">
        <v>46254</v>
      </c>
      <c r="W2002" t="s">
        <v>155</v>
      </c>
      <c r="X2002" t="s">
        <v>191</v>
      </c>
      <c r="Z2002" t="s">
        <v>160</v>
      </c>
      <c r="AA2002">
        <v>2</v>
      </c>
      <c r="AB2002" t="s">
        <v>161</v>
      </c>
      <c r="AC2002" t="s">
        <v>155</v>
      </c>
      <c r="AD2002" t="s">
        <v>162</v>
      </c>
      <c r="AE2002" t="s">
        <v>1276</v>
      </c>
      <c r="AF2002" t="s">
        <v>1277</v>
      </c>
      <c r="AG2002" t="s">
        <v>1278</v>
      </c>
    </row>
    <row r="2003" spans="1:33" x14ac:dyDescent="0.25">
      <c r="A2003">
        <v>18114</v>
      </c>
      <c r="B2003" t="s">
        <v>246</v>
      </c>
      <c r="C2003" t="s">
        <v>1</v>
      </c>
      <c r="D2003" t="s">
        <v>198</v>
      </c>
      <c r="E2003" t="s">
        <v>965</v>
      </c>
      <c r="F2003" t="s">
        <v>117</v>
      </c>
      <c r="G2003" t="s">
        <v>89</v>
      </c>
      <c r="H2003">
        <v>412.53</v>
      </c>
      <c r="I2003">
        <v>412.53</v>
      </c>
      <c r="J2003">
        <v>442.07</v>
      </c>
      <c r="K2003">
        <v>0</v>
      </c>
      <c r="L2003">
        <v>0</v>
      </c>
      <c r="M2003">
        <v>0</v>
      </c>
      <c r="N2003">
        <v>442.07</v>
      </c>
      <c r="P2003">
        <v>45190</v>
      </c>
      <c r="Q2003">
        <v>45172</v>
      </c>
      <c r="R2003">
        <v>46254</v>
      </c>
      <c r="S2003">
        <v>46254</v>
      </c>
      <c r="W2003" t="s">
        <v>155</v>
      </c>
      <c r="X2003" t="s">
        <v>191</v>
      </c>
      <c r="Z2003" t="s">
        <v>160</v>
      </c>
      <c r="AA2003">
        <v>2</v>
      </c>
      <c r="AB2003" t="s">
        <v>161</v>
      </c>
      <c r="AC2003" t="s">
        <v>155</v>
      </c>
      <c r="AD2003" t="s">
        <v>162</v>
      </c>
      <c r="AE2003" t="s">
        <v>1276</v>
      </c>
      <c r="AF2003" t="s">
        <v>1277</v>
      </c>
      <c r="AG2003" t="s">
        <v>1278</v>
      </c>
    </row>
    <row r="2004" spans="1:33" x14ac:dyDescent="0.25">
      <c r="A2004">
        <v>19279</v>
      </c>
      <c r="B2004" t="s">
        <v>246</v>
      </c>
      <c r="C2004" t="s">
        <v>1</v>
      </c>
      <c r="D2004" t="s">
        <v>285</v>
      </c>
      <c r="E2004" t="s">
        <v>615</v>
      </c>
      <c r="F2004" t="s">
        <v>117</v>
      </c>
      <c r="G2004" t="s">
        <v>89</v>
      </c>
      <c r="H2004">
        <v>600</v>
      </c>
      <c r="I2004">
        <v>600</v>
      </c>
      <c r="J2004">
        <v>642.97</v>
      </c>
      <c r="K2004">
        <v>0</v>
      </c>
      <c r="L2004">
        <v>0</v>
      </c>
      <c r="M2004">
        <v>0</v>
      </c>
      <c r="N2004">
        <v>642.97</v>
      </c>
      <c r="P2004">
        <v>45197</v>
      </c>
      <c r="Q2004">
        <v>45188</v>
      </c>
      <c r="R2004">
        <v>46259</v>
      </c>
      <c r="S2004">
        <v>46259</v>
      </c>
      <c r="W2004" t="s">
        <v>155</v>
      </c>
      <c r="X2004" t="s">
        <v>191</v>
      </c>
      <c r="Z2004" t="s">
        <v>160</v>
      </c>
      <c r="AA2004">
        <v>2</v>
      </c>
      <c r="AB2004" t="s">
        <v>161</v>
      </c>
      <c r="AC2004" t="s">
        <v>155</v>
      </c>
      <c r="AD2004" t="s">
        <v>162</v>
      </c>
      <c r="AE2004" t="s">
        <v>1276</v>
      </c>
      <c r="AF2004" t="s">
        <v>1277</v>
      </c>
      <c r="AG2004" t="s">
        <v>1278</v>
      </c>
    </row>
    <row r="2005" spans="1:33" x14ac:dyDescent="0.25">
      <c r="A2005">
        <v>22801</v>
      </c>
      <c r="B2005" t="s">
        <v>246</v>
      </c>
      <c r="C2005" t="s">
        <v>1</v>
      </c>
      <c r="D2005" t="s">
        <v>826</v>
      </c>
      <c r="E2005" t="s">
        <v>881</v>
      </c>
      <c r="F2005" t="s">
        <v>117</v>
      </c>
      <c r="G2005" t="s">
        <v>89</v>
      </c>
      <c r="H2005">
        <v>579.94000000000005</v>
      </c>
      <c r="I2005">
        <v>579.94000000000005</v>
      </c>
      <c r="J2005">
        <v>616.67999999999995</v>
      </c>
      <c r="K2005">
        <v>0</v>
      </c>
      <c r="L2005">
        <v>0</v>
      </c>
      <c r="M2005">
        <v>0</v>
      </c>
      <c r="N2005">
        <v>616.67999999999995</v>
      </c>
      <c r="P2005">
        <v>45323</v>
      </c>
      <c r="Q2005">
        <v>45314</v>
      </c>
      <c r="R2005">
        <v>46259</v>
      </c>
      <c r="S2005">
        <v>46259</v>
      </c>
      <c r="W2005" t="s">
        <v>155</v>
      </c>
      <c r="X2005" t="s">
        <v>191</v>
      </c>
      <c r="Z2005" t="s">
        <v>160</v>
      </c>
      <c r="AA2005">
        <v>2</v>
      </c>
      <c r="AB2005" t="s">
        <v>161</v>
      </c>
      <c r="AC2005" t="s">
        <v>155</v>
      </c>
      <c r="AD2005" t="s">
        <v>162</v>
      </c>
      <c r="AE2005" t="s">
        <v>1276</v>
      </c>
      <c r="AF2005" t="s">
        <v>1277</v>
      </c>
      <c r="AG2005" t="s">
        <v>1278</v>
      </c>
    </row>
    <row r="2006" spans="1:33" x14ac:dyDescent="0.25">
      <c r="A2006">
        <v>21871</v>
      </c>
      <c r="B2006" t="s">
        <v>246</v>
      </c>
      <c r="C2006" t="s">
        <v>1</v>
      </c>
      <c r="D2006" t="s">
        <v>296</v>
      </c>
      <c r="E2006" t="s">
        <v>690</v>
      </c>
      <c r="F2006" t="s">
        <v>117</v>
      </c>
      <c r="G2006" t="s">
        <v>89</v>
      </c>
      <c r="H2006">
        <v>569.73</v>
      </c>
      <c r="I2006">
        <v>569.73</v>
      </c>
      <c r="J2006">
        <v>607.44000000000005</v>
      </c>
      <c r="K2006">
        <v>0</v>
      </c>
      <c r="L2006">
        <v>0</v>
      </c>
      <c r="M2006">
        <v>0</v>
      </c>
      <c r="N2006">
        <v>607.44000000000005</v>
      </c>
      <c r="P2006">
        <v>45259</v>
      </c>
      <c r="Q2006">
        <v>45240</v>
      </c>
      <c r="R2006">
        <v>46259</v>
      </c>
      <c r="S2006">
        <v>46259</v>
      </c>
      <c r="W2006" t="s">
        <v>155</v>
      </c>
      <c r="X2006" t="s">
        <v>191</v>
      </c>
      <c r="Z2006" t="s">
        <v>160</v>
      </c>
      <c r="AA2006">
        <v>2</v>
      </c>
      <c r="AB2006" t="s">
        <v>161</v>
      </c>
      <c r="AC2006" t="s">
        <v>155</v>
      </c>
      <c r="AD2006" t="s">
        <v>162</v>
      </c>
      <c r="AE2006" t="s">
        <v>1276</v>
      </c>
      <c r="AF2006" t="s">
        <v>1277</v>
      </c>
      <c r="AG2006" t="s">
        <v>1278</v>
      </c>
    </row>
    <row r="2007" spans="1:33" x14ac:dyDescent="0.25">
      <c r="A2007">
        <v>29567</v>
      </c>
      <c r="B2007" t="s">
        <v>246</v>
      </c>
      <c r="C2007" t="s">
        <v>1</v>
      </c>
      <c r="D2007" t="s">
        <v>801</v>
      </c>
      <c r="E2007" t="s">
        <v>1280</v>
      </c>
      <c r="F2007" t="s">
        <v>117</v>
      </c>
      <c r="G2007" t="s">
        <v>89</v>
      </c>
      <c r="H2007">
        <v>400</v>
      </c>
      <c r="I2007">
        <v>400</v>
      </c>
      <c r="J2007">
        <v>406.68</v>
      </c>
      <c r="K2007">
        <v>0</v>
      </c>
      <c r="L2007">
        <v>0</v>
      </c>
      <c r="M2007">
        <v>0</v>
      </c>
      <c r="N2007">
        <v>406.68</v>
      </c>
      <c r="P2007">
        <v>45595</v>
      </c>
      <c r="Q2007">
        <v>45587</v>
      </c>
      <c r="R2007">
        <v>46259</v>
      </c>
      <c r="S2007">
        <v>46259</v>
      </c>
      <c r="W2007" t="s">
        <v>155</v>
      </c>
      <c r="X2007" t="s">
        <v>191</v>
      </c>
      <c r="Z2007" t="s">
        <v>160</v>
      </c>
      <c r="AA2007">
        <v>2</v>
      </c>
      <c r="AB2007" t="s">
        <v>1037</v>
      </c>
      <c r="AC2007" t="s">
        <v>155</v>
      </c>
      <c r="AD2007" t="s">
        <v>162</v>
      </c>
      <c r="AE2007" t="s">
        <v>1276</v>
      </c>
      <c r="AF2007" t="s">
        <v>1277</v>
      </c>
      <c r="AG2007" t="s">
        <v>1278</v>
      </c>
    </row>
    <row r="2008" spans="1:33" x14ac:dyDescent="0.25">
      <c r="A2008">
        <v>24574</v>
      </c>
      <c r="B2008" t="s">
        <v>246</v>
      </c>
      <c r="C2008" t="s">
        <v>252</v>
      </c>
      <c r="D2008" t="s">
        <v>730</v>
      </c>
      <c r="E2008" t="s">
        <v>1035</v>
      </c>
      <c r="F2008" t="s">
        <v>117</v>
      </c>
      <c r="G2008" t="s">
        <v>89</v>
      </c>
      <c r="H2008">
        <v>200</v>
      </c>
      <c r="I2008">
        <v>200</v>
      </c>
      <c r="J2008">
        <v>211.17</v>
      </c>
      <c r="K2008">
        <v>0</v>
      </c>
      <c r="L2008">
        <v>0</v>
      </c>
      <c r="M2008">
        <v>0</v>
      </c>
      <c r="N2008">
        <v>211.17</v>
      </c>
      <c r="P2008">
        <v>45406</v>
      </c>
      <c r="Q2008">
        <v>45401</v>
      </c>
      <c r="R2008">
        <v>46259</v>
      </c>
      <c r="S2008">
        <v>46259</v>
      </c>
      <c r="W2008" t="s">
        <v>155</v>
      </c>
      <c r="X2008" t="s">
        <v>191</v>
      </c>
      <c r="Z2008" t="s">
        <v>160</v>
      </c>
      <c r="AA2008">
        <v>2</v>
      </c>
      <c r="AB2008" t="s">
        <v>1037</v>
      </c>
      <c r="AC2008" t="s">
        <v>155</v>
      </c>
      <c r="AD2008" t="s">
        <v>162</v>
      </c>
      <c r="AE2008" t="s">
        <v>1276</v>
      </c>
      <c r="AF2008" t="s">
        <v>1277</v>
      </c>
      <c r="AG2008" t="s">
        <v>1278</v>
      </c>
    </row>
    <row r="2009" spans="1:33" x14ac:dyDescent="0.25">
      <c r="A2009">
        <v>24652</v>
      </c>
      <c r="B2009" t="s">
        <v>246</v>
      </c>
      <c r="C2009" t="s">
        <v>1</v>
      </c>
      <c r="D2009" t="s">
        <v>830</v>
      </c>
      <c r="E2009" t="s">
        <v>1029</v>
      </c>
      <c r="F2009" t="s">
        <v>117</v>
      </c>
      <c r="G2009" t="s">
        <v>89</v>
      </c>
      <c r="H2009">
        <v>400</v>
      </c>
      <c r="I2009">
        <v>400</v>
      </c>
      <c r="J2009">
        <v>422.34</v>
      </c>
      <c r="K2009">
        <v>0</v>
      </c>
      <c r="L2009">
        <v>0</v>
      </c>
      <c r="M2009">
        <v>0</v>
      </c>
      <c r="N2009">
        <v>422.34</v>
      </c>
      <c r="P2009">
        <v>45412</v>
      </c>
      <c r="Q2009">
        <v>45404</v>
      </c>
      <c r="R2009">
        <v>46264</v>
      </c>
      <c r="S2009">
        <v>46264</v>
      </c>
      <c r="W2009" t="s">
        <v>155</v>
      </c>
      <c r="X2009" t="s">
        <v>191</v>
      </c>
      <c r="Z2009" t="s">
        <v>160</v>
      </c>
      <c r="AA2009">
        <v>2</v>
      </c>
      <c r="AB2009" t="s">
        <v>1037</v>
      </c>
      <c r="AC2009" t="s">
        <v>155</v>
      </c>
      <c r="AD2009" t="s">
        <v>162</v>
      </c>
      <c r="AE2009" t="s">
        <v>1276</v>
      </c>
      <c r="AF2009" t="s">
        <v>1277</v>
      </c>
      <c r="AG2009" t="s">
        <v>1278</v>
      </c>
    </row>
    <row r="2010" spans="1:33" x14ac:dyDescent="0.25">
      <c r="A2010">
        <v>24882</v>
      </c>
      <c r="B2010" t="s">
        <v>246</v>
      </c>
      <c r="C2010" t="s">
        <v>1</v>
      </c>
      <c r="D2010" t="s">
        <v>802</v>
      </c>
      <c r="E2010" t="s">
        <v>1032</v>
      </c>
      <c r="F2010" t="s">
        <v>117</v>
      </c>
      <c r="G2010" t="s">
        <v>89</v>
      </c>
      <c r="H2010">
        <v>1000</v>
      </c>
      <c r="I2010">
        <v>1000</v>
      </c>
      <c r="J2010">
        <v>1055.8599999999999</v>
      </c>
      <c r="K2010">
        <v>0</v>
      </c>
      <c r="L2010">
        <v>0</v>
      </c>
      <c r="M2010">
        <v>0</v>
      </c>
      <c r="N2010">
        <v>1055.8599999999999</v>
      </c>
      <c r="P2010">
        <v>45421</v>
      </c>
      <c r="Q2010">
        <v>45410</v>
      </c>
      <c r="R2010">
        <v>46264</v>
      </c>
      <c r="S2010">
        <v>46264</v>
      </c>
      <c r="W2010" t="s">
        <v>155</v>
      </c>
      <c r="X2010" t="s">
        <v>191</v>
      </c>
      <c r="Z2010" t="s">
        <v>160</v>
      </c>
      <c r="AA2010">
        <v>2</v>
      </c>
      <c r="AB2010" t="s">
        <v>1037</v>
      </c>
      <c r="AC2010" t="s">
        <v>155</v>
      </c>
      <c r="AD2010" t="s">
        <v>162</v>
      </c>
      <c r="AE2010" t="s">
        <v>1276</v>
      </c>
      <c r="AF2010" t="s">
        <v>1277</v>
      </c>
      <c r="AG2010" t="s">
        <v>1278</v>
      </c>
    </row>
    <row r="2011" spans="1:33" x14ac:dyDescent="0.25">
      <c r="A2011">
        <v>24737</v>
      </c>
      <c r="B2011" t="s">
        <v>246</v>
      </c>
      <c r="C2011" t="s">
        <v>1</v>
      </c>
      <c r="D2011" t="s">
        <v>795</v>
      </c>
      <c r="E2011" t="s">
        <v>1034</v>
      </c>
      <c r="F2011" t="s">
        <v>117</v>
      </c>
      <c r="G2011" t="s">
        <v>89</v>
      </c>
      <c r="H2011">
        <v>431.29</v>
      </c>
      <c r="I2011">
        <v>431.29</v>
      </c>
      <c r="J2011">
        <v>455.38</v>
      </c>
      <c r="K2011">
        <v>0</v>
      </c>
      <c r="L2011">
        <v>0</v>
      </c>
      <c r="M2011">
        <v>0</v>
      </c>
      <c r="N2011">
        <v>455.38</v>
      </c>
      <c r="P2011">
        <v>45412</v>
      </c>
      <c r="Q2011">
        <v>45407</v>
      </c>
      <c r="R2011">
        <v>46264</v>
      </c>
      <c r="S2011">
        <v>46264</v>
      </c>
      <c r="W2011" t="s">
        <v>155</v>
      </c>
      <c r="X2011" t="s">
        <v>191</v>
      </c>
      <c r="Z2011" t="s">
        <v>160</v>
      </c>
      <c r="AA2011">
        <v>2</v>
      </c>
      <c r="AB2011" t="s">
        <v>1037</v>
      </c>
      <c r="AC2011" t="s">
        <v>155</v>
      </c>
      <c r="AD2011" t="s">
        <v>162</v>
      </c>
      <c r="AE2011" t="s">
        <v>1276</v>
      </c>
      <c r="AF2011" t="s">
        <v>1277</v>
      </c>
      <c r="AG2011" t="s">
        <v>1278</v>
      </c>
    </row>
    <row r="2012" spans="1:33" x14ac:dyDescent="0.25">
      <c r="A2012">
        <v>25233</v>
      </c>
      <c r="B2012" t="s">
        <v>246</v>
      </c>
      <c r="C2012" t="s">
        <v>252</v>
      </c>
      <c r="D2012" t="s">
        <v>736</v>
      </c>
      <c r="E2012" t="s">
        <v>1114</v>
      </c>
      <c r="F2012" t="s">
        <v>117</v>
      </c>
      <c r="G2012" t="s">
        <v>89</v>
      </c>
      <c r="H2012">
        <v>170</v>
      </c>
      <c r="I2012">
        <v>170</v>
      </c>
      <c r="J2012">
        <v>178.08</v>
      </c>
      <c r="K2012">
        <v>0</v>
      </c>
      <c r="L2012">
        <v>0</v>
      </c>
      <c r="M2012">
        <v>0</v>
      </c>
      <c r="N2012">
        <v>178.08</v>
      </c>
      <c r="P2012">
        <v>45476</v>
      </c>
      <c r="Q2012">
        <v>45450</v>
      </c>
      <c r="R2012">
        <v>46264</v>
      </c>
      <c r="S2012">
        <v>46264</v>
      </c>
      <c r="W2012" t="s">
        <v>155</v>
      </c>
      <c r="X2012" t="s">
        <v>191</v>
      </c>
      <c r="Z2012" t="s">
        <v>160</v>
      </c>
      <c r="AA2012">
        <v>2</v>
      </c>
      <c r="AB2012" t="s">
        <v>1037</v>
      </c>
      <c r="AC2012" t="s">
        <v>155</v>
      </c>
      <c r="AD2012" t="s">
        <v>162</v>
      </c>
      <c r="AE2012" t="s">
        <v>1276</v>
      </c>
      <c r="AF2012" t="s">
        <v>1277</v>
      </c>
      <c r="AG2012" t="s">
        <v>1278</v>
      </c>
    </row>
    <row r="2013" spans="1:33" x14ac:dyDescent="0.25">
      <c r="A2013">
        <v>25087</v>
      </c>
      <c r="B2013" t="s">
        <v>246</v>
      </c>
      <c r="C2013" t="s">
        <v>1</v>
      </c>
      <c r="D2013" t="s">
        <v>832</v>
      </c>
      <c r="E2013" t="s">
        <v>1116</v>
      </c>
      <c r="F2013" t="s">
        <v>117</v>
      </c>
      <c r="G2013" t="s">
        <v>89</v>
      </c>
      <c r="H2013">
        <v>400</v>
      </c>
      <c r="I2013">
        <v>400</v>
      </c>
      <c r="J2013">
        <v>421.17</v>
      </c>
      <c r="K2013">
        <v>0</v>
      </c>
      <c r="L2013">
        <v>0</v>
      </c>
      <c r="M2013">
        <v>0</v>
      </c>
      <c r="N2013">
        <v>421.17</v>
      </c>
      <c r="P2013">
        <v>45443</v>
      </c>
      <c r="Q2013">
        <v>45436</v>
      </c>
      <c r="R2013">
        <v>46264</v>
      </c>
      <c r="S2013">
        <v>46264</v>
      </c>
      <c r="W2013" t="s">
        <v>155</v>
      </c>
      <c r="X2013" t="s">
        <v>191</v>
      </c>
      <c r="Z2013" t="s">
        <v>160</v>
      </c>
      <c r="AA2013">
        <v>2</v>
      </c>
      <c r="AB2013" t="s">
        <v>1037</v>
      </c>
      <c r="AC2013" t="s">
        <v>155</v>
      </c>
      <c r="AD2013" t="s">
        <v>162</v>
      </c>
      <c r="AE2013" t="s">
        <v>1276</v>
      </c>
      <c r="AF2013" t="s">
        <v>1277</v>
      </c>
      <c r="AG2013" t="s">
        <v>1278</v>
      </c>
    </row>
    <row r="2014" spans="1:33" x14ac:dyDescent="0.25">
      <c r="A2014">
        <v>25006</v>
      </c>
      <c r="B2014" t="s">
        <v>246</v>
      </c>
      <c r="C2014" t="s">
        <v>1</v>
      </c>
      <c r="D2014" t="s">
        <v>790</v>
      </c>
      <c r="E2014" t="s">
        <v>1115</v>
      </c>
      <c r="F2014" t="s">
        <v>117</v>
      </c>
      <c r="G2014" t="s">
        <v>89</v>
      </c>
      <c r="H2014">
        <v>620.48</v>
      </c>
      <c r="I2014">
        <v>620.48</v>
      </c>
      <c r="J2014">
        <v>653.32000000000005</v>
      </c>
      <c r="K2014">
        <v>0</v>
      </c>
      <c r="L2014">
        <v>0</v>
      </c>
      <c r="M2014">
        <v>0</v>
      </c>
      <c r="N2014">
        <v>653.32000000000005</v>
      </c>
      <c r="P2014">
        <v>45435</v>
      </c>
      <c r="Q2014">
        <v>45423</v>
      </c>
      <c r="R2014">
        <v>46264</v>
      </c>
      <c r="S2014">
        <v>46264</v>
      </c>
      <c r="W2014" t="s">
        <v>155</v>
      </c>
      <c r="X2014" t="s">
        <v>191</v>
      </c>
      <c r="Z2014" t="s">
        <v>160</v>
      </c>
      <c r="AA2014">
        <v>2</v>
      </c>
      <c r="AB2014" t="s">
        <v>1037</v>
      </c>
      <c r="AC2014" t="s">
        <v>155</v>
      </c>
      <c r="AD2014" t="s">
        <v>162</v>
      </c>
      <c r="AE2014" t="s">
        <v>1276</v>
      </c>
      <c r="AF2014" t="s">
        <v>1277</v>
      </c>
      <c r="AG2014" t="s">
        <v>1278</v>
      </c>
    </row>
    <row r="2015" spans="1:33" x14ac:dyDescent="0.25">
      <c r="A2015">
        <v>27736</v>
      </c>
      <c r="B2015" t="s">
        <v>246</v>
      </c>
      <c r="C2015" t="s">
        <v>1</v>
      </c>
      <c r="D2015" t="s">
        <v>814</v>
      </c>
      <c r="E2015" t="s">
        <v>1208</v>
      </c>
      <c r="F2015" t="s">
        <v>117</v>
      </c>
      <c r="G2015" t="s">
        <v>89</v>
      </c>
      <c r="H2015">
        <v>623</v>
      </c>
      <c r="I2015">
        <v>623</v>
      </c>
      <c r="J2015">
        <v>642.42999999999995</v>
      </c>
      <c r="K2015">
        <v>0</v>
      </c>
      <c r="L2015">
        <v>0</v>
      </c>
      <c r="M2015">
        <v>0</v>
      </c>
      <c r="N2015">
        <v>642.42999999999995</v>
      </c>
      <c r="P2015">
        <v>45541</v>
      </c>
      <c r="Q2015">
        <v>45535</v>
      </c>
      <c r="R2015">
        <v>46264</v>
      </c>
      <c r="S2015">
        <v>46264</v>
      </c>
      <c r="W2015" t="s">
        <v>155</v>
      </c>
      <c r="X2015" t="s">
        <v>191</v>
      </c>
      <c r="Z2015" t="s">
        <v>160</v>
      </c>
      <c r="AA2015">
        <v>2</v>
      </c>
      <c r="AB2015" t="s">
        <v>1037</v>
      </c>
      <c r="AC2015" t="s">
        <v>155</v>
      </c>
      <c r="AD2015" t="s">
        <v>162</v>
      </c>
      <c r="AE2015" t="s">
        <v>1276</v>
      </c>
      <c r="AF2015" t="s">
        <v>1277</v>
      </c>
      <c r="AG2015" t="s">
        <v>1278</v>
      </c>
    </row>
    <row r="2016" spans="1:33" x14ac:dyDescent="0.25">
      <c r="A2016">
        <v>25780</v>
      </c>
      <c r="B2016" t="s">
        <v>246</v>
      </c>
      <c r="C2016" t="s">
        <v>1</v>
      </c>
      <c r="D2016" t="s">
        <v>753</v>
      </c>
      <c r="E2016" t="s">
        <v>1201</v>
      </c>
      <c r="F2016" t="s">
        <v>117</v>
      </c>
      <c r="G2016" t="s">
        <v>89</v>
      </c>
      <c r="H2016">
        <v>673.27</v>
      </c>
      <c r="I2016">
        <v>673.27</v>
      </c>
      <c r="J2016">
        <v>699.23</v>
      </c>
      <c r="K2016">
        <v>0</v>
      </c>
      <c r="L2016">
        <v>0</v>
      </c>
      <c r="M2016">
        <v>0</v>
      </c>
      <c r="N2016">
        <v>699.23</v>
      </c>
      <c r="P2016">
        <v>45510</v>
      </c>
      <c r="Q2016">
        <v>45504</v>
      </c>
      <c r="R2016">
        <v>46264</v>
      </c>
      <c r="S2016">
        <v>46264</v>
      </c>
      <c r="W2016" t="s">
        <v>155</v>
      </c>
      <c r="X2016" t="s">
        <v>191</v>
      </c>
      <c r="Z2016" t="s">
        <v>160</v>
      </c>
      <c r="AA2016">
        <v>2</v>
      </c>
      <c r="AB2016" t="s">
        <v>1037</v>
      </c>
      <c r="AC2016" t="s">
        <v>155</v>
      </c>
      <c r="AD2016" t="s">
        <v>162</v>
      </c>
      <c r="AE2016" t="s">
        <v>1276</v>
      </c>
      <c r="AF2016" t="s">
        <v>1277</v>
      </c>
      <c r="AG2016" t="s">
        <v>1278</v>
      </c>
    </row>
    <row r="2017" spans="1:33" x14ac:dyDescent="0.25">
      <c r="A2017">
        <v>25982</v>
      </c>
      <c r="B2017" t="s">
        <v>246</v>
      </c>
      <c r="C2017" t="s">
        <v>1</v>
      </c>
      <c r="D2017" t="s">
        <v>715</v>
      </c>
      <c r="E2017" t="s">
        <v>1206</v>
      </c>
      <c r="F2017" t="s">
        <v>117</v>
      </c>
      <c r="G2017" t="s">
        <v>89</v>
      </c>
      <c r="H2017">
        <v>500</v>
      </c>
      <c r="I2017">
        <v>500</v>
      </c>
      <c r="J2017">
        <v>515.6</v>
      </c>
      <c r="K2017">
        <v>0</v>
      </c>
      <c r="L2017">
        <v>0</v>
      </c>
      <c r="M2017">
        <v>0</v>
      </c>
      <c r="N2017">
        <v>515.6</v>
      </c>
      <c r="P2017">
        <v>45537</v>
      </c>
      <c r="Q2017">
        <v>45522</v>
      </c>
      <c r="R2017">
        <v>46264</v>
      </c>
      <c r="S2017">
        <v>46264</v>
      </c>
      <c r="W2017" t="s">
        <v>155</v>
      </c>
      <c r="X2017" t="s">
        <v>191</v>
      </c>
      <c r="Z2017" t="s">
        <v>160</v>
      </c>
      <c r="AA2017">
        <v>2</v>
      </c>
      <c r="AB2017" t="s">
        <v>1037</v>
      </c>
      <c r="AC2017" t="s">
        <v>155</v>
      </c>
      <c r="AD2017" t="s">
        <v>162</v>
      </c>
      <c r="AE2017" t="s">
        <v>1276</v>
      </c>
      <c r="AF2017" t="s">
        <v>1277</v>
      </c>
      <c r="AG2017" t="s">
        <v>1278</v>
      </c>
    </row>
    <row r="2018" spans="1:33" x14ac:dyDescent="0.25">
      <c r="A2018">
        <v>26160</v>
      </c>
      <c r="B2018" t="s">
        <v>246</v>
      </c>
      <c r="C2018" t="s">
        <v>1</v>
      </c>
      <c r="D2018" t="s">
        <v>755</v>
      </c>
      <c r="E2018" t="s">
        <v>1211</v>
      </c>
      <c r="F2018" t="s">
        <v>117</v>
      </c>
      <c r="G2018" t="s">
        <v>89</v>
      </c>
      <c r="H2018">
        <v>1000</v>
      </c>
      <c r="I2018">
        <v>1000</v>
      </c>
      <c r="J2018">
        <v>1031.19</v>
      </c>
      <c r="K2018">
        <v>0</v>
      </c>
      <c r="L2018">
        <v>0</v>
      </c>
      <c r="M2018">
        <v>0</v>
      </c>
      <c r="N2018">
        <v>1031.19</v>
      </c>
      <c r="P2018">
        <v>45537</v>
      </c>
      <c r="Q2018">
        <v>45531</v>
      </c>
      <c r="R2018">
        <v>46264</v>
      </c>
      <c r="S2018">
        <v>46264</v>
      </c>
      <c r="W2018" t="s">
        <v>155</v>
      </c>
      <c r="X2018" t="s">
        <v>191</v>
      </c>
      <c r="Z2018" t="s">
        <v>160</v>
      </c>
      <c r="AA2018">
        <v>2</v>
      </c>
      <c r="AB2018" t="s">
        <v>1037</v>
      </c>
      <c r="AC2018" t="s">
        <v>155</v>
      </c>
      <c r="AD2018" t="s">
        <v>162</v>
      </c>
      <c r="AE2018" t="s">
        <v>1276</v>
      </c>
      <c r="AF2018" t="s">
        <v>1277</v>
      </c>
      <c r="AG2018" t="s">
        <v>1278</v>
      </c>
    </row>
    <row r="2019" spans="1:33" x14ac:dyDescent="0.25">
      <c r="A2019">
        <v>22947</v>
      </c>
      <c r="B2019" t="s">
        <v>246</v>
      </c>
      <c r="C2019" t="s">
        <v>1</v>
      </c>
      <c r="D2019" t="s">
        <v>810</v>
      </c>
      <c r="E2019" t="s">
        <v>884</v>
      </c>
      <c r="F2019" t="s">
        <v>117</v>
      </c>
      <c r="G2019" t="s">
        <v>89</v>
      </c>
      <c r="H2019">
        <v>400</v>
      </c>
      <c r="I2019">
        <v>400</v>
      </c>
      <c r="J2019">
        <v>425.34</v>
      </c>
      <c r="K2019">
        <v>0</v>
      </c>
      <c r="L2019">
        <v>0</v>
      </c>
      <c r="M2019">
        <v>0</v>
      </c>
      <c r="N2019">
        <v>425.34</v>
      </c>
      <c r="P2019">
        <v>45323</v>
      </c>
      <c r="Q2019">
        <v>45320</v>
      </c>
      <c r="R2019">
        <v>46264</v>
      </c>
      <c r="S2019">
        <v>46264</v>
      </c>
      <c r="W2019" t="s">
        <v>155</v>
      </c>
      <c r="X2019" t="s">
        <v>191</v>
      </c>
      <c r="Z2019" t="s">
        <v>160</v>
      </c>
      <c r="AA2019">
        <v>2</v>
      </c>
      <c r="AB2019" t="s">
        <v>161</v>
      </c>
      <c r="AC2019" t="s">
        <v>155</v>
      </c>
      <c r="AD2019" t="s">
        <v>162</v>
      </c>
      <c r="AE2019" t="s">
        <v>1276</v>
      </c>
      <c r="AF2019" t="s">
        <v>1277</v>
      </c>
      <c r="AG2019" t="s">
        <v>1278</v>
      </c>
    </row>
    <row r="2020" spans="1:33" x14ac:dyDescent="0.25">
      <c r="A2020">
        <v>19383</v>
      </c>
      <c r="B2020" t="s">
        <v>246</v>
      </c>
      <c r="C2020" t="s">
        <v>252</v>
      </c>
      <c r="D2020" t="s">
        <v>279</v>
      </c>
      <c r="E2020" t="s">
        <v>614</v>
      </c>
      <c r="F2020" t="s">
        <v>117</v>
      </c>
      <c r="G2020" t="s">
        <v>89</v>
      </c>
      <c r="H2020">
        <v>174</v>
      </c>
      <c r="I2020">
        <v>174</v>
      </c>
      <c r="J2020">
        <v>186.46</v>
      </c>
      <c r="K2020">
        <v>0</v>
      </c>
      <c r="L2020">
        <v>0</v>
      </c>
      <c r="M2020">
        <v>0</v>
      </c>
      <c r="N2020">
        <v>186.46</v>
      </c>
      <c r="P2020">
        <v>45205</v>
      </c>
      <c r="Q2020">
        <v>45197</v>
      </c>
      <c r="R2020">
        <v>46264</v>
      </c>
      <c r="S2020">
        <v>46264</v>
      </c>
      <c r="W2020" t="s">
        <v>155</v>
      </c>
      <c r="X2020" t="s">
        <v>191</v>
      </c>
      <c r="Z2020" t="s">
        <v>160</v>
      </c>
      <c r="AA2020">
        <v>2</v>
      </c>
      <c r="AB2020" t="s">
        <v>161</v>
      </c>
      <c r="AC2020" t="s">
        <v>155</v>
      </c>
      <c r="AD2020" t="s">
        <v>162</v>
      </c>
      <c r="AE2020" t="s">
        <v>1276</v>
      </c>
      <c r="AF2020" t="s">
        <v>1277</v>
      </c>
      <c r="AG2020" t="s">
        <v>1278</v>
      </c>
    </row>
    <row r="2021" spans="1:33" x14ac:dyDescent="0.25">
      <c r="A2021">
        <v>19603</v>
      </c>
      <c r="B2021" t="s">
        <v>246</v>
      </c>
      <c r="C2021" t="s">
        <v>1</v>
      </c>
      <c r="D2021" t="s">
        <v>197</v>
      </c>
      <c r="E2021" t="s">
        <v>669</v>
      </c>
      <c r="F2021" t="s">
        <v>117</v>
      </c>
      <c r="G2021" t="s">
        <v>89</v>
      </c>
      <c r="H2021">
        <v>410.13</v>
      </c>
      <c r="I2021">
        <v>410.13</v>
      </c>
      <c r="J2021">
        <v>438.77</v>
      </c>
      <c r="K2021">
        <v>0</v>
      </c>
      <c r="L2021">
        <v>0</v>
      </c>
      <c r="M2021">
        <v>0</v>
      </c>
      <c r="N2021">
        <v>438.77</v>
      </c>
      <c r="P2021">
        <v>45229</v>
      </c>
      <c r="Q2021">
        <v>45221</v>
      </c>
      <c r="R2021">
        <v>46264</v>
      </c>
      <c r="S2021">
        <v>46264</v>
      </c>
      <c r="W2021" t="s">
        <v>155</v>
      </c>
      <c r="X2021" t="s">
        <v>191</v>
      </c>
      <c r="Z2021" t="s">
        <v>160</v>
      </c>
      <c r="AA2021">
        <v>2</v>
      </c>
      <c r="AB2021" t="s">
        <v>161</v>
      </c>
      <c r="AC2021" t="s">
        <v>155</v>
      </c>
      <c r="AD2021" t="s">
        <v>162</v>
      </c>
      <c r="AE2021" t="s">
        <v>1276</v>
      </c>
      <c r="AF2021" t="s">
        <v>1277</v>
      </c>
      <c r="AG2021" t="s">
        <v>1278</v>
      </c>
    </row>
    <row r="2022" spans="1:33" x14ac:dyDescent="0.25">
      <c r="A2022">
        <v>23275</v>
      </c>
      <c r="B2022" t="s">
        <v>246</v>
      </c>
      <c r="C2022" t="s">
        <v>252</v>
      </c>
      <c r="D2022" t="s">
        <v>742</v>
      </c>
      <c r="E2022" t="s">
        <v>926</v>
      </c>
      <c r="F2022" t="s">
        <v>117</v>
      </c>
      <c r="G2022" t="s">
        <v>89</v>
      </c>
      <c r="H2022">
        <v>170</v>
      </c>
      <c r="I2022">
        <v>170</v>
      </c>
      <c r="J2022">
        <v>180.22</v>
      </c>
      <c r="K2022">
        <v>0</v>
      </c>
      <c r="L2022">
        <v>0</v>
      </c>
      <c r="M2022">
        <v>0</v>
      </c>
      <c r="N2022">
        <v>180.22</v>
      </c>
      <c r="P2022">
        <v>45345</v>
      </c>
      <c r="Q2022">
        <v>45331</v>
      </c>
      <c r="R2022">
        <v>46264</v>
      </c>
      <c r="S2022">
        <v>46264</v>
      </c>
      <c r="W2022" t="s">
        <v>155</v>
      </c>
      <c r="X2022" t="s">
        <v>191</v>
      </c>
      <c r="Z2022" t="s">
        <v>160</v>
      </c>
      <c r="AA2022">
        <v>2</v>
      </c>
      <c r="AB2022" t="s">
        <v>161</v>
      </c>
      <c r="AC2022" t="s">
        <v>155</v>
      </c>
      <c r="AD2022" t="s">
        <v>162</v>
      </c>
      <c r="AE2022" t="s">
        <v>1276</v>
      </c>
      <c r="AF2022" t="s">
        <v>1277</v>
      </c>
      <c r="AG2022" t="s">
        <v>1278</v>
      </c>
    </row>
    <row r="2023" spans="1:33" x14ac:dyDescent="0.25">
      <c r="A2023">
        <v>24379</v>
      </c>
      <c r="B2023" t="s">
        <v>246</v>
      </c>
      <c r="C2023" t="s">
        <v>252</v>
      </c>
      <c r="D2023" t="s">
        <v>738</v>
      </c>
      <c r="E2023" t="s">
        <v>964</v>
      </c>
      <c r="F2023" t="s">
        <v>117</v>
      </c>
      <c r="G2023" t="s">
        <v>89</v>
      </c>
      <c r="H2023">
        <v>200</v>
      </c>
      <c r="I2023">
        <v>200</v>
      </c>
      <c r="J2023">
        <v>211.17</v>
      </c>
      <c r="K2023">
        <v>0</v>
      </c>
      <c r="L2023">
        <v>0</v>
      </c>
      <c r="M2023">
        <v>0</v>
      </c>
      <c r="N2023">
        <v>211.17</v>
      </c>
      <c r="P2023">
        <v>45399</v>
      </c>
      <c r="Q2023">
        <v>45391</v>
      </c>
      <c r="R2023">
        <v>46264</v>
      </c>
      <c r="S2023">
        <v>46264</v>
      </c>
      <c r="W2023" t="s">
        <v>155</v>
      </c>
      <c r="X2023" t="s">
        <v>191</v>
      </c>
      <c r="Z2023" t="s">
        <v>160</v>
      </c>
      <c r="AA2023">
        <v>2</v>
      </c>
      <c r="AB2023" t="s">
        <v>1037</v>
      </c>
      <c r="AC2023" t="s">
        <v>155</v>
      </c>
      <c r="AD2023" t="s">
        <v>162</v>
      </c>
      <c r="AE2023" t="s">
        <v>1276</v>
      </c>
      <c r="AF2023" t="s">
        <v>1277</v>
      </c>
      <c r="AG2023" t="s">
        <v>1278</v>
      </c>
    </row>
    <row r="2024" spans="1:33" x14ac:dyDescent="0.25">
      <c r="A2024">
        <v>25509</v>
      </c>
      <c r="B2024" t="s">
        <v>246</v>
      </c>
      <c r="C2024" t="s">
        <v>1</v>
      </c>
      <c r="D2024" t="s">
        <v>286</v>
      </c>
      <c r="E2024" t="s">
        <v>616</v>
      </c>
      <c r="F2024" t="s">
        <v>117</v>
      </c>
      <c r="G2024" t="s">
        <v>89</v>
      </c>
      <c r="H2024">
        <v>641.74</v>
      </c>
      <c r="I2024">
        <v>641.74</v>
      </c>
      <c r="J2024">
        <v>687.7</v>
      </c>
      <c r="K2024">
        <v>0</v>
      </c>
      <c r="L2024">
        <v>0</v>
      </c>
      <c r="M2024">
        <v>0</v>
      </c>
      <c r="N2024">
        <v>687.7</v>
      </c>
      <c r="P2024">
        <v>45484</v>
      </c>
      <c r="Q2024">
        <v>45186</v>
      </c>
      <c r="R2024">
        <v>46264</v>
      </c>
      <c r="S2024">
        <v>46264</v>
      </c>
      <c r="W2024" t="s">
        <v>155</v>
      </c>
      <c r="X2024" t="s">
        <v>191</v>
      </c>
      <c r="Z2024" t="s">
        <v>160</v>
      </c>
      <c r="AA2024">
        <v>2</v>
      </c>
      <c r="AB2024" t="s">
        <v>161</v>
      </c>
      <c r="AC2024" t="s">
        <v>155</v>
      </c>
      <c r="AD2024" t="s">
        <v>162</v>
      </c>
      <c r="AE2024" t="s">
        <v>1276</v>
      </c>
      <c r="AF2024" t="s">
        <v>1277</v>
      </c>
      <c r="AG2024" t="s">
        <v>1278</v>
      </c>
    </row>
    <row r="2025" spans="1:33" x14ac:dyDescent="0.25">
      <c r="A2025">
        <v>24449</v>
      </c>
      <c r="B2025" t="s">
        <v>246</v>
      </c>
      <c r="C2025" t="s">
        <v>1</v>
      </c>
      <c r="D2025" t="s">
        <v>811</v>
      </c>
      <c r="E2025" t="s">
        <v>1352</v>
      </c>
      <c r="F2025" t="s">
        <v>117</v>
      </c>
      <c r="G2025" t="s">
        <v>89</v>
      </c>
      <c r="H2025">
        <v>605</v>
      </c>
      <c r="I2025">
        <v>605</v>
      </c>
      <c r="J2025">
        <v>638.79999999999995</v>
      </c>
      <c r="K2025">
        <v>0</v>
      </c>
      <c r="L2025">
        <v>0</v>
      </c>
      <c r="M2025">
        <v>0</v>
      </c>
      <c r="N2025">
        <v>638.79999999999995</v>
      </c>
      <c r="P2025">
        <v>45400</v>
      </c>
      <c r="Q2025">
        <v>45397</v>
      </c>
      <c r="R2025">
        <v>46265</v>
      </c>
      <c r="S2025">
        <v>46265</v>
      </c>
      <c r="W2025" t="s">
        <v>155</v>
      </c>
      <c r="X2025" t="s">
        <v>191</v>
      </c>
      <c r="Z2025" t="s">
        <v>160</v>
      </c>
      <c r="AA2025">
        <v>2</v>
      </c>
      <c r="AB2025" t="s">
        <v>1037</v>
      </c>
      <c r="AC2025" t="s">
        <v>155</v>
      </c>
      <c r="AD2025" t="s">
        <v>162</v>
      </c>
      <c r="AE2025" t="s">
        <v>1276</v>
      </c>
      <c r="AF2025" t="s">
        <v>1277</v>
      </c>
      <c r="AG2025" t="s">
        <v>1278</v>
      </c>
    </row>
    <row r="2026" spans="1:33" x14ac:dyDescent="0.25">
      <c r="A2026">
        <v>24192</v>
      </c>
      <c r="B2026" t="s">
        <v>246</v>
      </c>
      <c r="C2026" t="s">
        <v>1</v>
      </c>
      <c r="D2026" t="s">
        <v>775</v>
      </c>
      <c r="E2026" t="s">
        <v>966</v>
      </c>
      <c r="F2026" t="s">
        <v>117</v>
      </c>
      <c r="G2026" t="s">
        <v>89</v>
      </c>
      <c r="H2026">
        <v>250</v>
      </c>
      <c r="I2026">
        <v>250</v>
      </c>
      <c r="J2026">
        <v>264.31</v>
      </c>
      <c r="K2026">
        <v>0</v>
      </c>
      <c r="L2026">
        <v>0</v>
      </c>
      <c r="M2026">
        <v>0</v>
      </c>
      <c r="N2026">
        <v>264.31</v>
      </c>
      <c r="P2026">
        <v>45383</v>
      </c>
      <c r="Q2026">
        <v>45381</v>
      </c>
      <c r="R2026">
        <v>46265</v>
      </c>
      <c r="S2026">
        <v>46265</v>
      </c>
      <c r="W2026" t="s">
        <v>155</v>
      </c>
      <c r="X2026" t="s">
        <v>191</v>
      </c>
      <c r="Z2026" t="s">
        <v>160</v>
      </c>
      <c r="AA2026">
        <v>2</v>
      </c>
      <c r="AB2026" t="s">
        <v>161</v>
      </c>
      <c r="AC2026" t="s">
        <v>155</v>
      </c>
      <c r="AD2026" t="s">
        <v>162</v>
      </c>
      <c r="AE2026" t="s">
        <v>1276</v>
      </c>
      <c r="AF2026" t="s">
        <v>1277</v>
      </c>
      <c r="AG2026" t="s">
        <v>1278</v>
      </c>
    </row>
    <row r="2027" spans="1:33" x14ac:dyDescent="0.25">
      <c r="A2027">
        <v>24067</v>
      </c>
      <c r="B2027" t="s">
        <v>246</v>
      </c>
      <c r="C2027" t="s">
        <v>1</v>
      </c>
      <c r="D2027" t="s">
        <v>818</v>
      </c>
      <c r="E2027" t="s">
        <v>958</v>
      </c>
      <c r="F2027" t="s">
        <v>117</v>
      </c>
      <c r="G2027" t="s">
        <v>89</v>
      </c>
      <c r="H2027">
        <v>596.63</v>
      </c>
      <c r="I2027">
        <v>596.63</v>
      </c>
      <c r="J2027">
        <v>630.79</v>
      </c>
      <c r="K2027">
        <v>0</v>
      </c>
      <c r="L2027">
        <v>0</v>
      </c>
      <c r="M2027">
        <v>0</v>
      </c>
      <c r="N2027">
        <v>630.79</v>
      </c>
      <c r="P2027">
        <v>45385</v>
      </c>
      <c r="Q2027">
        <v>45373</v>
      </c>
      <c r="R2027">
        <v>46265</v>
      </c>
      <c r="S2027">
        <v>46265</v>
      </c>
      <c r="W2027" t="s">
        <v>155</v>
      </c>
      <c r="X2027" t="s">
        <v>191</v>
      </c>
      <c r="Z2027" t="s">
        <v>160</v>
      </c>
      <c r="AA2027">
        <v>2</v>
      </c>
      <c r="AB2027" t="s">
        <v>161</v>
      </c>
      <c r="AC2027" t="s">
        <v>155</v>
      </c>
      <c r="AD2027" t="s">
        <v>162</v>
      </c>
      <c r="AE2027" t="s">
        <v>1276</v>
      </c>
      <c r="AF2027" t="s">
        <v>1277</v>
      </c>
      <c r="AG2027" t="s">
        <v>1278</v>
      </c>
    </row>
    <row r="2028" spans="1:33" x14ac:dyDescent="0.25">
      <c r="A2028">
        <v>27513</v>
      </c>
      <c r="B2028" t="s">
        <v>246</v>
      </c>
      <c r="C2028" t="s">
        <v>1</v>
      </c>
      <c r="D2028" t="s">
        <v>789</v>
      </c>
      <c r="E2028" t="s">
        <v>1210</v>
      </c>
      <c r="F2028" t="s">
        <v>117</v>
      </c>
      <c r="G2028" t="s">
        <v>89</v>
      </c>
      <c r="H2028">
        <v>445.37</v>
      </c>
      <c r="I2028">
        <v>445.37</v>
      </c>
      <c r="J2028">
        <v>459.26</v>
      </c>
      <c r="K2028">
        <v>0</v>
      </c>
      <c r="L2028">
        <v>0</v>
      </c>
      <c r="M2028">
        <v>0</v>
      </c>
      <c r="N2028">
        <v>459.26</v>
      </c>
      <c r="P2028">
        <v>45541</v>
      </c>
      <c r="Q2028">
        <v>45533</v>
      </c>
      <c r="R2028">
        <v>46265</v>
      </c>
      <c r="S2028">
        <v>46265</v>
      </c>
      <c r="W2028" t="s">
        <v>155</v>
      </c>
      <c r="X2028" t="s">
        <v>191</v>
      </c>
      <c r="Z2028" t="s">
        <v>160</v>
      </c>
      <c r="AA2028">
        <v>2</v>
      </c>
      <c r="AB2028" t="s">
        <v>1037</v>
      </c>
      <c r="AC2028" t="s">
        <v>155</v>
      </c>
      <c r="AD2028" t="s">
        <v>162</v>
      </c>
      <c r="AE2028" t="s">
        <v>1276</v>
      </c>
      <c r="AF2028" t="s">
        <v>1277</v>
      </c>
      <c r="AG2028" t="s">
        <v>1278</v>
      </c>
    </row>
    <row r="2029" spans="1:33" x14ac:dyDescent="0.25">
      <c r="A2029">
        <v>25137</v>
      </c>
      <c r="B2029" t="s">
        <v>246</v>
      </c>
      <c r="C2029" t="s">
        <v>1</v>
      </c>
      <c r="D2029" t="s">
        <v>783</v>
      </c>
      <c r="E2029" t="s">
        <v>1112</v>
      </c>
      <c r="F2029" t="s">
        <v>117</v>
      </c>
      <c r="G2029" t="s">
        <v>89</v>
      </c>
      <c r="H2029">
        <v>600</v>
      </c>
      <c r="I2029">
        <v>600</v>
      </c>
      <c r="J2029">
        <v>631.75</v>
      </c>
      <c r="K2029">
        <v>0</v>
      </c>
      <c r="L2029">
        <v>0</v>
      </c>
      <c r="M2029">
        <v>0</v>
      </c>
      <c r="N2029">
        <v>631.75</v>
      </c>
      <c r="P2029">
        <v>45453</v>
      </c>
      <c r="Q2029">
        <v>45442</v>
      </c>
      <c r="R2029">
        <v>46265</v>
      </c>
      <c r="S2029">
        <v>46265</v>
      </c>
      <c r="W2029" t="s">
        <v>155</v>
      </c>
      <c r="X2029" t="s">
        <v>191</v>
      </c>
      <c r="Z2029" t="s">
        <v>160</v>
      </c>
      <c r="AA2029">
        <v>2</v>
      </c>
      <c r="AB2029" t="s">
        <v>1037</v>
      </c>
      <c r="AC2029" t="s">
        <v>155</v>
      </c>
      <c r="AD2029" t="s">
        <v>162</v>
      </c>
      <c r="AE2029" t="s">
        <v>1276</v>
      </c>
      <c r="AF2029" t="s">
        <v>1277</v>
      </c>
      <c r="AG2029" t="s">
        <v>1278</v>
      </c>
    </row>
    <row r="2030" spans="1:33" x14ac:dyDescent="0.25">
      <c r="A2030">
        <v>25378</v>
      </c>
      <c r="B2030" t="s">
        <v>246</v>
      </c>
      <c r="C2030" t="s">
        <v>1</v>
      </c>
      <c r="D2030" t="s">
        <v>200</v>
      </c>
      <c r="E2030" t="s">
        <v>1150</v>
      </c>
      <c r="F2030" t="s">
        <v>117</v>
      </c>
      <c r="G2030" t="s">
        <v>89</v>
      </c>
      <c r="H2030">
        <v>400</v>
      </c>
      <c r="I2030">
        <v>400</v>
      </c>
      <c r="J2030">
        <v>419.01</v>
      </c>
      <c r="K2030">
        <v>0</v>
      </c>
      <c r="L2030">
        <v>0</v>
      </c>
      <c r="M2030">
        <v>0</v>
      </c>
      <c r="N2030">
        <v>419.01</v>
      </c>
      <c r="P2030">
        <v>45470</v>
      </c>
      <c r="Q2030">
        <v>45461</v>
      </c>
      <c r="R2030">
        <v>46265</v>
      </c>
      <c r="S2030">
        <v>46265</v>
      </c>
      <c r="W2030" t="s">
        <v>155</v>
      </c>
      <c r="X2030" t="s">
        <v>191</v>
      </c>
      <c r="Z2030" t="s">
        <v>160</v>
      </c>
      <c r="AA2030">
        <v>2</v>
      </c>
      <c r="AB2030" t="s">
        <v>1037</v>
      </c>
      <c r="AC2030" t="s">
        <v>155</v>
      </c>
      <c r="AD2030" t="s">
        <v>162</v>
      </c>
      <c r="AE2030" t="s">
        <v>1276</v>
      </c>
      <c r="AF2030" t="s">
        <v>1277</v>
      </c>
      <c r="AG2030" t="s">
        <v>1278</v>
      </c>
    </row>
    <row r="2031" spans="1:33" x14ac:dyDescent="0.25">
      <c r="A2031">
        <v>25452</v>
      </c>
      <c r="B2031" t="s">
        <v>246</v>
      </c>
      <c r="C2031" t="s">
        <v>1</v>
      </c>
      <c r="D2031" t="s">
        <v>839</v>
      </c>
      <c r="E2031" t="s">
        <v>1148</v>
      </c>
      <c r="F2031" t="s">
        <v>117</v>
      </c>
      <c r="G2031" t="s">
        <v>89</v>
      </c>
      <c r="H2031">
        <v>600</v>
      </c>
      <c r="I2031">
        <v>600</v>
      </c>
      <c r="J2031">
        <v>628.51</v>
      </c>
      <c r="K2031">
        <v>0</v>
      </c>
      <c r="L2031">
        <v>0</v>
      </c>
      <c r="M2031">
        <v>0</v>
      </c>
      <c r="N2031">
        <v>628.51</v>
      </c>
      <c r="P2031">
        <v>45476</v>
      </c>
      <c r="Q2031">
        <v>45469</v>
      </c>
      <c r="R2031">
        <v>46285</v>
      </c>
      <c r="S2031">
        <v>46285</v>
      </c>
      <c r="W2031" t="s">
        <v>155</v>
      </c>
      <c r="X2031" t="s">
        <v>191</v>
      </c>
      <c r="Z2031" t="s">
        <v>160</v>
      </c>
      <c r="AA2031">
        <v>2</v>
      </c>
      <c r="AB2031" t="s">
        <v>1037</v>
      </c>
      <c r="AC2031" t="s">
        <v>155</v>
      </c>
      <c r="AD2031" t="s">
        <v>162</v>
      </c>
      <c r="AE2031" t="s">
        <v>1276</v>
      </c>
      <c r="AF2031" t="s">
        <v>1277</v>
      </c>
      <c r="AG2031" t="s">
        <v>1278</v>
      </c>
    </row>
    <row r="2032" spans="1:33" x14ac:dyDescent="0.25">
      <c r="A2032">
        <v>19515</v>
      </c>
      <c r="B2032" t="s">
        <v>246</v>
      </c>
      <c r="C2032" t="s">
        <v>252</v>
      </c>
      <c r="D2032" t="s">
        <v>272</v>
      </c>
      <c r="E2032" t="s">
        <v>668</v>
      </c>
      <c r="F2032" t="s">
        <v>117</v>
      </c>
      <c r="G2032" t="s">
        <v>89</v>
      </c>
      <c r="H2032">
        <v>182.83</v>
      </c>
      <c r="I2032">
        <v>182.83</v>
      </c>
      <c r="J2032">
        <v>195.6</v>
      </c>
      <c r="K2032">
        <v>0</v>
      </c>
      <c r="L2032">
        <v>0</v>
      </c>
      <c r="M2032">
        <v>0</v>
      </c>
      <c r="N2032">
        <v>195.6</v>
      </c>
      <c r="P2032">
        <v>45229</v>
      </c>
      <c r="Q2032">
        <v>45220</v>
      </c>
      <c r="R2032">
        <v>46346</v>
      </c>
      <c r="S2032">
        <v>46346</v>
      </c>
      <c r="W2032" t="s">
        <v>155</v>
      </c>
      <c r="X2032" t="s">
        <v>191</v>
      </c>
      <c r="Z2032" t="s">
        <v>160</v>
      </c>
      <c r="AA2032">
        <v>2</v>
      </c>
      <c r="AB2032" t="s">
        <v>161</v>
      </c>
      <c r="AC2032" t="s">
        <v>155</v>
      </c>
      <c r="AD2032" t="s">
        <v>162</v>
      </c>
      <c r="AE2032" t="s">
        <v>1276</v>
      </c>
      <c r="AF2032" t="s">
        <v>1277</v>
      </c>
      <c r="AG2032" t="s">
        <v>1278</v>
      </c>
    </row>
    <row r="2033" spans="1:33" x14ac:dyDescent="0.25">
      <c r="A2033">
        <v>23818</v>
      </c>
      <c r="B2033" t="s">
        <v>246</v>
      </c>
      <c r="C2033" t="s">
        <v>1</v>
      </c>
      <c r="D2033" t="s">
        <v>824</v>
      </c>
      <c r="E2033" t="s">
        <v>955</v>
      </c>
      <c r="F2033" t="s">
        <v>117</v>
      </c>
      <c r="G2033" t="s">
        <v>89</v>
      </c>
      <c r="H2033">
        <v>600</v>
      </c>
      <c r="I2033">
        <v>600</v>
      </c>
      <c r="J2033">
        <v>634.35</v>
      </c>
      <c r="K2033">
        <v>0</v>
      </c>
      <c r="L2033">
        <v>0</v>
      </c>
      <c r="M2033">
        <v>0</v>
      </c>
      <c r="N2033">
        <v>634.35</v>
      </c>
      <c r="P2033">
        <v>45377</v>
      </c>
      <c r="Q2033">
        <v>45371</v>
      </c>
      <c r="R2033">
        <v>46507</v>
      </c>
      <c r="S2033">
        <v>46507</v>
      </c>
      <c r="W2033" t="s">
        <v>155</v>
      </c>
      <c r="X2033" t="s">
        <v>191</v>
      </c>
      <c r="Z2033" t="s">
        <v>160</v>
      </c>
      <c r="AA2033">
        <v>2</v>
      </c>
      <c r="AB2033" t="s">
        <v>161</v>
      </c>
      <c r="AC2033" t="s">
        <v>155</v>
      </c>
      <c r="AD2033" t="s">
        <v>162</v>
      </c>
      <c r="AE2033" t="s">
        <v>1276</v>
      </c>
      <c r="AF2033" t="s">
        <v>1277</v>
      </c>
      <c r="AG2033" t="s">
        <v>1278</v>
      </c>
    </row>
    <row r="2034" spans="1:33" x14ac:dyDescent="0.25">
      <c r="A2034">
        <v>29813</v>
      </c>
      <c r="B2034" t="s">
        <v>246</v>
      </c>
      <c r="C2034" t="s">
        <v>1</v>
      </c>
      <c r="D2034" t="s">
        <v>788</v>
      </c>
      <c r="E2034" t="s">
        <v>1329</v>
      </c>
      <c r="F2034" t="s">
        <v>117</v>
      </c>
      <c r="G2034" t="s">
        <v>89</v>
      </c>
      <c r="H2034">
        <v>631.5</v>
      </c>
      <c r="I2034">
        <v>631.5</v>
      </c>
      <c r="J2034">
        <v>638.32000000000005</v>
      </c>
      <c r="K2034">
        <v>0</v>
      </c>
      <c r="L2034">
        <v>0</v>
      </c>
      <c r="M2034">
        <v>0</v>
      </c>
      <c r="N2034">
        <v>638.32000000000005</v>
      </c>
      <c r="P2034">
        <v>45613</v>
      </c>
      <c r="Q2034">
        <v>45608</v>
      </c>
      <c r="R2034">
        <v>46731</v>
      </c>
      <c r="S2034">
        <v>46731</v>
      </c>
      <c r="W2034" t="s">
        <v>155</v>
      </c>
      <c r="X2034" t="s">
        <v>191</v>
      </c>
      <c r="Z2034" t="s">
        <v>160</v>
      </c>
      <c r="AA2034">
        <v>2</v>
      </c>
      <c r="AB2034" t="s">
        <v>1037</v>
      </c>
      <c r="AC2034" t="s">
        <v>155</v>
      </c>
      <c r="AD2034" t="s">
        <v>162</v>
      </c>
      <c r="AE2034" t="s">
        <v>1276</v>
      </c>
      <c r="AF2034" t="s">
        <v>1277</v>
      </c>
      <c r="AG2034" t="s">
        <v>1278</v>
      </c>
    </row>
    <row r="2035" spans="1:33" x14ac:dyDescent="0.25">
      <c r="A2035">
        <v>29768</v>
      </c>
      <c r="B2035" t="s">
        <v>246</v>
      </c>
      <c r="C2035" t="s">
        <v>1</v>
      </c>
      <c r="D2035" t="s">
        <v>807</v>
      </c>
      <c r="E2035" t="s">
        <v>1327</v>
      </c>
      <c r="F2035" t="s">
        <v>117</v>
      </c>
      <c r="G2035" t="s">
        <v>89</v>
      </c>
      <c r="H2035">
        <v>600</v>
      </c>
      <c r="I2035">
        <v>600</v>
      </c>
      <c r="J2035">
        <v>606.48</v>
      </c>
      <c r="K2035">
        <v>0</v>
      </c>
      <c r="L2035">
        <v>0</v>
      </c>
      <c r="M2035">
        <v>0</v>
      </c>
      <c r="N2035">
        <v>606.48</v>
      </c>
      <c r="P2035">
        <v>45624</v>
      </c>
      <c r="Q2035">
        <v>45603</v>
      </c>
      <c r="R2035">
        <v>46736</v>
      </c>
      <c r="S2035">
        <v>46736</v>
      </c>
      <c r="W2035" t="s">
        <v>155</v>
      </c>
      <c r="X2035" t="s">
        <v>191</v>
      </c>
      <c r="Z2035" t="s">
        <v>160</v>
      </c>
      <c r="AA2035">
        <v>2</v>
      </c>
      <c r="AB2035" t="s">
        <v>1037</v>
      </c>
      <c r="AC2035" t="s">
        <v>155</v>
      </c>
      <c r="AD2035" t="s">
        <v>162</v>
      </c>
      <c r="AE2035" t="s">
        <v>1276</v>
      </c>
      <c r="AF2035" t="s">
        <v>1277</v>
      </c>
      <c r="AG2035" t="s">
        <v>1278</v>
      </c>
    </row>
    <row r="2036" spans="1:33" x14ac:dyDescent="0.25">
      <c r="A2036">
        <v>30327</v>
      </c>
      <c r="B2036" t="s">
        <v>246</v>
      </c>
      <c r="C2036" t="s">
        <v>1</v>
      </c>
      <c r="D2036" t="s">
        <v>827</v>
      </c>
      <c r="E2036" t="s">
        <v>1341</v>
      </c>
      <c r="F2036" t="s">
        <v>117</v>
      </c>
      <c r="G2036" t="s">
        <v>89</v>
      </c>
      <c r="H2036">
        <v>600</v>
      </c>
      <c r="I2036">
        <v>600</v>
      </c>
      <c r="J2036">
        <v>606.48</v>
      </c>
      <c r="K2036">
        <v>0</v>
      </c>
      <c r="L2036">
        <v>0</v>
      </c>
      <c r="M2036">
        <v>0</v>
      </c>
      <c r="N2036">
        <v>606.48</v>
      </c>
      <c r="P2036">
        <v>45628</v>
      </c>
      <c r="Q2036">
        <v>45617</v>
      </c>
      <c r="R2036">
        <v>46746</v>
      </c>
      <c r="S2036">
        <v>46746</v>
      </c>
      <c r="W2036" t="s">
        <v>155</v>
      </c>
      <c r="X2036" t="s">
        <v>191</v>
      </c>
      <c r="Z2036" t="s">
        <v>160</v>
      </c>
      <c r="AA2036">
        <v>2</v>
      </c>
      <c r="AB2036" t="s">
        <v>1037</v>
      </c>
      <c r="AC2036" t="s">
        <v>155</v>
      </c>
      <c r="AD2036" t="s">
        <v>162</v>
      </c>
      <c r="AE2036" t="s">
        <v>1276</v>
      </c>
      <c r="AF2036" t="s">
        <v>1277</v>
      </c>
      <c r="AG2036" t="s">
        <v>1278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/>
  </sheetViews>
  <sheetFormatPr defaultRowHeight="15" x14ac:dyDescent="0.25"/>
  <cols>
    <col min="1" max="1" width="12.85546875" bestFit="1" customWidth="1"/>
    <col min="2" max="2" width="6.5703125" bestFit="1" customWidth="1"/>
    <col min="3" max="3" width="8.85546875" bestFit="1" customWidth="1"/>
    <col min="4" max="4" width="6.42578125" bestFit="1" customWidth="1"/>
    <col min="5" max="5" width="14" customWidth="1"/>
    <col min="6" max="6" width="19" bestFit="1" customWidth="1"/>
    <col min="7" max="7" width="6.5703125" bestFit="1" customWidth="1"/>
    <col min="8" max="9" width="36.5703125" bestFit="1" customWidth="1"/>
    <col min="10" max="10" width="10.42578125" bestFit="1" customWidth="1"/>
    <col min="11" max="11" width="7.85546875" bestFit="1" customWidth="1"/>
    <col min="12" max="12" width="10" bestFit="1" customWidth="1"/>
    <col min="13" max="13" width="8.85546875" bestFit="1" customWidth="1"/>
    <col min="14" max="14" width="6.28515625" bestFit="1" customWidth="1"/>
    <col min="15" max="15" width="4.7109375" bestFit="1" customWidth="1"/>
    <col min="16" max="16" width="14.140625" bestFit="1" customWidth="1"/>
    <col min="17" max="17" width="16.85546875" bestFit="1" customWidth="1"/>
    <col min="18" max="18" width="10" bestFit="1" customWidth="1"/>
    <col min="19" max="19" width="18" bestFit="1" customWidth="1"/>
    <col min="20" max="20" width="11.140625" bestFit="1" customWidth="1"/>
    <col min="21" max="21" width="7.85546875" bestFit="1" customWidth="1"/>
    <col min="22" max="22" width="16.85546875" bestFit="1" customWidth="1"/>
    <col min="23" max="23" width="16.42578125" bestFit="1" customWidth="1"/>
    <col min="24" max="24" width="12.85546875" bestFit="1" customWidth="1"/>
    <col min="25" max="25" width="21.140625" bestFit="1" customWidth="1"/>
    <col min="26" max="26" width="19.85546875" bestFit="1" customWidth="1"/>
    <col min="27" max="27" width="22.140625" bestFit="1" customWidth="1"/>
    <col min="28" max="28" width="24.28515625" bestFit="1" customWidth="1"/>
    <col min="29" max="29" width="15.140625" bestFit="1" customWidth="1"/>
    <col min="30" max="30" width="13.7109375" bestFit="1" customWidth="1"/>
    <col min="31" max="31" width="11.5703125" bestFit="1" customWidth="1"/>
  </cols>
  <sheetData>
    <row r="1" spans="1:31" s="165" customFormat="1" ht="22.5" x14ac:dyDescent="0.2">
      <c r="A1" s="162" t="s">
        <v>3</v>
      </c>
      <c r="B1" s="163" t="s">
        <v>0</v>
      </c>
      <c r="C1" s="163" t="s">
        <v>165</v>
      </c>
      <c r="D1" s="163" t="s">
        <v>166</v>
      </c>
      <c r="E1" s="163" t="s">
        <v>12</v>
      </c>
      <c r="F1" s="163" t="s">
        <v>167</v>
      </c>
      <c r="G1" s="163" t="s">
        <v>168</v>
      </c>
      <c r="H1" s="163" t="s">
        <v>169</v>
      </c>
      <c r="I1" s="163" t="s">
        <v>170</v>
      </c>
      <c r="J1" s="163" t="s">
        <v>171</v>
      </c>
      <c r="K1" s="163" t="s">
        <v>113</v>
      </c>
      <c r="L1" s="163" t="s">
        <v>114</v>
      </c>
      <c r="M1" s="163" t="s">
        <v>172</v>
      </c>
      <c r="N1" s="163" t="s">
        <v>173</v>
      </c>
      <c r="O1" s="163" t="s">
        <v>77</v>
      </c>
      <c r="P1" s="163" t="s">
        <v>174</v>
      </c>
      <c r="Q1" s="163" t="s">
        <v>175</v>
      </c>
      <c r="R1" s="163" t="s">
        <v>176</v>
      </c>
      <c r="S1" s="163" t="s">
        <v>177</v>
      </c>
      <c r="T1" s="163" t="s">
        <v>178</v>
      </c>
      <c r="U1" s="163" t="s">
        <v>179</v>
      </c>
      <c r="V1" s="163" t="s">
        <v>180</v>
      </c>
      <c r="W1" s="163" t="s">
        <v>181</v>
      </c>
      <c r="X1" s="163" t="s">
        <v>182</v>
      </c>
      <c r="Y1" s="163" t="s">
        <v>183</v>
      </c>
      <c r="Z1" s="163" t="s">
        <v>184</v>
      </c>
      <c r="AA1" s="163" t="s">
        <v>185</v>
      </c>
      <c r="AB1" s="163" t="s">
        <v>186</v>
      </c>
      <c r="AC1" s="163" t="s">
        <v>187</v>
      </c>
      <c r="AD1" s="163" t="s">
        <v>188</v>
      </c>
      <c r="AE1" s="164" t="s">
        <v>189</v>
      </c>
    </row>
    <row r="2" spans="1:31" s="166" customFormat="1" ht="15" customHeight="1" x14ac:dyDescent="0.2">
      <c r="A2" s="131" t="s">
        <v>246</v>
      </c>
      <c r="B2" s="132" t="s">
        <v>709</v>
      </c>
      <c r="C2" s="132"/>
      <c r="D2" s="132" t="s">
        <v>842</v>
      </c>
      <c r="E2" s="132" t="s">
        <v>9</v>
      </c>
      <c r="F2" s="132"/>
      <c r="G2" s="132"/>
      <c r="H2" s="132"/>
      <c r="I2" s="132" t="s">
        <v>843</v>
      </c>
      <c r="J2" s="133">
        <v>0</v>
      </c>
      <c r="K2" s="132">
        <v>218.06</v>
      </c>
      <c r="L2" s="132">
        <v>137.36000000000001</v>
      </c>
      <c r="M2" s="132">
        <v>9.8840000000000004E-3</v>
      </c>
      <c r="N2" s="132">
        <v>3</v>
      </c>
      <c r="O2" s="132"/>
      <c r="P2" s="132"/>
      <c r="Q2" s="132"/>
      <c r="R2" s="134">
        <v>1760362.7</v>
      </c>
      <c r="S2" s="134">
        <v>1760362.7</v>
      </c>
      <c r="T2" s="132">
        <v>0</v>
      </c>
      <c r="U2" s="134">
        <v>12815.69</v>
      </c>
      <c r="V2" s="134">
        <v>12815.69</v>
      </c>
      <c r="W2" s="132"/>
      <c r="X2" s="132"/>
      <c r="Y2" s="132">
        <v>0</v>
      </c>
      <c r="Z2" s="132">
        <v>0</v>
      </c>
      <c r="AA2" s="132"/>
      <c r="AB2" s="132"/>
      <c r="AC2" s="132"/>
      <c r="AD2" s="132"/>
      <c r="AE2" s="135"/>
    </row>
    <row r="3" spans="1:31" s="166" customFormat="1" ht="15" customHeight="1" x14ac:dyDescent="0.2">
      <c r="A3" s="131" t="s">
        <v>246</v>
      </c>
      <c r="B3" s="132" t="s">
        <v>715</v>
      </c>
      <c r="C3" s="132"/>
      <c r="D3" s="132" t="s">
        <v>844</v>
      </c>
      <c r="E3" s="132" t="s">
        <v>846</v>
      </c>
      <c r="F3" s="132" t="s">
        <v>856</v>
      </c>
      <c r="G3" s="132"/>
      <c r="H3" s="132" t="s">
        <v>963</v>
      </c>
      <c r="I3" s="132" t="s">
        <v>1206</v>
      </c>
      <c r="J3" s="133">
        <v>0</v>
      </c>
      <c r="K3" s="132">
        <v>163.53</v>
      </c>
      <c r="L3" s="132">
        <v>89.66</v>
      </c>
      <c r="M3" s="132">
        <v>8.6189999999999999E-3</v>
      </c>
      <c r="N3" s="132">
        <v>3</v>
      </c>
      <c r="O3" s="132"/>
      <c r="P3" s="132"/>
      <c r="Q3" s="132" t="s">
        <v>849</v>
      </c>
      <c r="R3" s="134">
        <v>1219825.6200000001</v>
      </c>
      <c r="S3" s="134">
        <v>1219825.6200000001</v>
      </c>
      <c r="T3" s="134">
        <v>1132000</v>
      </c>
      <c r="U3" s="134">
        <v>12625.47</v>
      </c>
      <c r="V3" s="134">
        <v>12625.47</v>
      </c>
      <c r="W3" s="136">
        <v>45517.623611111114</v>
      </c>
      <c r="X3" s="136">
        <v>45522</v>
      </c>
      <c r="Y3" s="132">
        <v>0</v>
      </c>
      <c r="Z3" s="132">
        <v>0</v>
      </c>
      <c r="AA3" s="132"/>
      <c r="AB3" s="132"/>
      <c r="AC3" s="159">
        <v>45537</v>
      </c>
      <c r="AD3" s="132" t="s">
        <v>850</v>
      </c>
      <c r="AE3" s="135"/>
    </row>
    <row r="4" spans="1:31" s="166" customFormat="1" ht="15" customHeight="1" x14ac:dyDescent="0.2">
      <c r="A4" s="131" t="s">
        <v>246</v>
      </c>
      <c r="B4" s="132" t="s">
        <v>205</v>
      </c>
      <c r="C4" s="132"/>
      <c r="D4" s="132" t="s">
        <v>845</v>
      </c>
      <c r="E4" s="132" t="s">
        <v>846</v>
      </c>
      <c r="F4" s="132" t="s">
        <v>847</v>
      </c>
      <c r="G4" s="132"/>
      <c r="H4" s="132" t="s">
        <v>848</v>
      </c>
      <c r="I4" s="132" t="s">
        <v>247</v>
      </c>
      <c r="J4" s="133">
        <v>0</v>
      </c>
      <c r="K4" s="132">
        <v>123.23</v>
      </c>
      <c r="L4" s="132">
        <v>62.4</v>
      </c>
      <c r="M4" s="132">
        <v>6.2940000000000001E-3</v>
      </c>
      <c r="N4" s="132">
        <v>2</v>
      </c>
      <c r="O4" s="132"/>
      <c r="P4" s="132"/>
      <c r="Q4" s="132" t="s">
        <v>849</v>
      </c>
      <c r="R4" s="134">
        <v>782721.31</v>
      </c>
      <c r="S4" s="134">
        <v>782721.31</v>
      </c>
      <c r="T4" s="134">
        <v>720000</v>
      </c>
      <c r="U4" s="134">
        <v>11538.46</v>
      </c>
      <c r="V4" s="134">
        <v>11538.46</v>
      </c>
      <c r="W4" s="136">
        <v>45052.743750000001</v>
      </c>
      <c r="X4" s="136">
        <v>45052</v>
      </c>
      <c r="Y4" s="132">
        <v>0</v>
      </c>
      <c r="Z4" s="132">
        <v>0</v>
      </c>
      <c r="AA4" s="132"/>
      <c r="AB4" s="132"/>
      <c r="AC4" s="159">
        <v>45062</v>
      </c>
      <c r="AD4" s="132" t="s">
        <v>850</v>
      </c>
      <c r="AE4" s="135"/>
    </row>
    <row r="5" spans="1:31" s="166" customFormat="1" ht="15" customHeight="1" x14ac:dyDescent="0.2">
      <c r="A5" s="131" t="s">
        <v>246</v>
      </c>
      <c r="B5" s="132" t="s">
        <v>249</v>
      </c>
      <c r="C5" s="132"/>
      <c r="D5" s="132" t="s">
        <v>844</v>
      </c>
      <c r="E5" s="132" t="s">
        <v>846</v>
      </c>
      <c r="F5" s="132" t="s">
        <v>851</v>
      </c>
      <c r="G5" s="132"/>
      <c r="H5" s="132" t="s">
        <v>852</v>
      </c>
      <c r="I5" s="132" t="s">
        <v>250</v>
      </c>
      <c r="J5" s="133">
        <v>0</v>
      </c>
      <c r="K5" s="132">
        <v>163.91</v>
      </c>
      <c r="L5" s="132">
        <v>89.92</v>
      </c>
      <c r="M5" s="132">
        <v>8.6409999999999994E-3</v>
      </c>
      <c r="N5" s="132">
        <v>3</v>
      </c>
      <c r="O5" s="132"/>
      <c r="P5" s="132"/>
      <c r="Q5" s="132" t="s">
        <v>849</v>
      </c>
      <c r="R5" s="134">
        <v>1078140.8</v>
      </c>
      <c r="S5" s="134">
        <v>1078140.8</v>
      </c>
      <c r="T5" s="134">
        <v>1023200</v>
      </c>
      <c r="U5" s="134">
        <v>11379</v>
      </c>
      <c r="V5" s="134">
        <v>11379</v>
      </c>
      <c r="W5" s="136">
        <v>45052.576388888891</v>
      </c>
      <c r="X5" s="136">
        <v>45052</v>
      </c>
      <c r="Y5" s="132">
        <v>0</v>
      </c>
      <c r="Z5" s="132">
        <v>0</v>
      </c>
      <c r="AA5" s="132"/>
      <c r="AB5" s="132"/>
      <c r="AC5" s="159">
        <v>45057</v>
      </c>
      <c r="AD5" s="132" t="s">
        <v>850</v>
      </c>
      <c r="AE5" s="135"/>
    </row>
    <row r="6" spans="1:31" s="166" customFormat="1" ht="15" customHeight="1" x14ac:dyDescent="0.2">
      <c r="A6" s="131" t="s">
        <v>246</v>
      </c>
      <c r="B6" s="132" t="s">
        <v>718</v>
      </c>
      <c r="C6" s="132"/>
      <c r="D6" s="132" t="s">
        <v>842</v>
      </c>
      <c r="E6" s="132" t="s">
        <v>9</v>
      </c>
      <c r="F6" s="132"/>
      <c r="G6" s="132"/>
      <c r="H6" s="132"/>
      <c r="I6" s="132" t="s">
        <v>843</v>
      </c>
      <c r="J6" s="133">
        <v>0</v>
      </c>
      <c r="K6" s="132">
        <v>218.88</v>
      </c>
      <c r="L6" s="132">
        <v>137.80000000000001</v>
      </c>
      <c r="M6" s="132">
        <v>9.8969999999999995E-3</v>
      </c>
      <c r="N6" s="132">
        <v>3</v>
      </c>
      <c r="O6" s="132"/>
      <c r="P6" s="132"/>
      <c r="Q6" s="132"/>
      <c r="R6" s="134">
        <v>1695554.62</v>
      </c>
      <c r="S6" s="134">
        <v>1695554.62</v>
      </c>
      <c r="T6" s="132">
        <v>0</v>
      </c>
      <c r="U6" s="134">
        <v>12304.46</v>
      </c>
      <c r="V6" s="134">
        <v>12304.46</v>
      </c>
      <c r="W6" s="132"/>
      <c r="X6" s="132"/>
      <c r="Y6" s="132">
        <v>0</v>
      </c>
      <c r="Z6" s="132">
        <v>0</v>
      </c>
      <c r="AA6" s="132"/>
      <c r="AB6" s="132"/>
      <c r="AC6" s="132"/>
      <c r="AD6" s="132"/>
      <c r="AE6" s="135"/>
    </row>
    <row r="7" spans="1:31" s="166" customFormat="1" ht="15" customHeight="1" x14ac:dyDescent="0.2">
      <c r="A7" s="131" t="s">
        <v>246</v>
      </c>
      <c r="B7" s="132" t="s">
        <v>719</v>
      </c>
      <c r="C7" s="132"/>
      <c r="D7" s="132" t="s">
        <v>844</v>
      </c>
      <c r="E7" s="132" t="s">
        <v>9</v>
      </c>
      <c r="F7" s="132"/>
      <c r="G7" s="132"/>
      <c r="H7" s="132"/>
      <c r="I7" s="132" t="s">
        <v>843</v>
      </c>
      <c r="J7" s="133">
        <v>0</v>
      </c>
      <c r="K7" s="132">
        <v>164.64</v>
      </c>
      <c r="L7" s="132">
        <v>90.41</v>
      </c>
      <c r="M7" s="132">
        <v>8.6829999999999997E-3</v>
      </c>
      <c r="N7" s="132">
        <v>3</v>
      </c>
      <c r="O7" s="132"/>
      <c r="P7" s="132"/>
      <c r="Q7" s="132"/>
      <c r="R7" s="134">
        <v>1225775.3899999999</v>
      </c>
      <c r="S7" s="134">
        <v>1225775.3899999999</v>
      </c>
      <c r="T7" s="132">
        <v>0</v>
      </c>
      <c r="U7" s="134">
        <v>13557.96</v>
      </c>
      <c r="V7" s="134">
        <v>13557.96</v>
      </c>
      <c r="W7" s="132"/>
      <c r="X7" s="132"/>
      <c r="Y7" s="132">
        <v>0</v>
      </c>
      <c r="Z7" s="132">
        <v>0</v>
      </c>
      <c r="AA7" s="132"/>
      <c r="AB7" s="132"/>
      <c r="AC7" s="132"/>
      <c r="AD7" s="132"/>
      <c r="AE7" s="135"/>
    </row>
    <row r="8" spans="1:31" s="166" customFormat="1" ht="15" customHeight="1" x14ac:dyDescent="0.2">
      <c r="A8" s="131" t="s">
        <v>246</v>
      </c>
      <c r="B8" s="132" t="s">
        <v>202</v>
      </c>
      <c r="C8" s="132"/>
      <c r="D8" s="132" t="s">
        <v>844</v>
      </c>
      <c r="E8" s="132" t="s">
        <v>846</v>
      </c>
      <c r="F8" s="132" t="s">
        <v>851</v>
      </c>
      <c r="G8" s="132"/>
      <c r="H8" s="132" t="s">
        <v>852</v>
      </c>
      <c r="I8" s="132" t="s">
        <v>294</v>
      </c>
      <c r="J8" s="133">
        <v>0</v>
      </c>
      <c r="K8" s="132">
        <v>163.44</v>
      </c>
      <c r="L8" s="132">
        <v>89.66</v>
      </c>
      <c r="M8" s="132">
        <v>8.6189999999999999E-3</v>
      </c>
      <c r="N8" s="132">
        <v>3</v>
      </c>
      <c r="O8" s="132"/>
      <c r="P8" s="132"/>
      <c r="Q8" s="132" t="s">
        <v>849</v>
      </c>
      <c r="R8" s="134">
        <v>1157996.8899999999</v>
      </c>
      <c r="S8" s="134">
        <v>1157996.8899999999</v>
      </c>
      <c r="T8" s="134">
        <v>1070700</v>
      </c>
      <c r="U8" s="134">
        <v>11941.78</v>
      </c>
      <c r="V8" s="134">
        <v>11941.78</v>
      </c>
      <c r="W8" s="136">
        <v>45052.506944444445</v>
      </c>
      <c r="X8" s="136">
        <v>45052</v>
      </c>
      <c r="Y8" s="132">
        <v>0</v>
      </c>
      <c r="Z8" s="132">
        <v>0</v>
      </c>
      <c r="AA8" s="132"/>
      <c r="AB8" s="132"/>
      <c r="AC8" s="159">
        <v>45054</v>
      </c>
      <c r="AD8" s="132" t="s">
        <v>850</v>
      </c>
      <c r="AE8" s="135"/>
    </row>
    <row r="9" spans="1:31" s="166" customFormat="1" ht="15" customHeight="1" x14ac:dyDescent="0.2">
      <c r="A9" s="131" t="s">
        <v>246</v>
      </c>
      <c r="B9" s="132" t="s">
        <v>203</v>
      </c>
      <c r="C9" s="132"/>
      <c r="D9" s="132" t="s">
        <v>845</v>
      </c>
      <c r="E9" s="132" t="s">
        <v>846</v>
      </c>
      <c r="F9" s="132" t="s">
        <v>851</v>
      </c>
      <c r="G9" s="132"/>
      <c r="H9" s="132" t="s">
        <v>852</v>
      </c>
      <c r="I9" s="132" t="s">
        <v>395</v>
      </c>
      <c r="J9" s="133">
        <v>0</v>
      </c>
      <c r="K9" s="132">
        <v>123.23</v>
      </c>
      <c r="L9" s="132">
        <v>62.4</v>
      </c>
      <c r="M9" s="132">
        <v>6.2940000000000001E-3</v>
      </c>
      <c r="N9" s="132">
        <v>2</v>
      </c>
      <c r="O9" s="132"/>
      <c r="P9" s="132"/>
      <c r="Q9" s="132" t="s">
        <v>849</v>
      </c>
      <c r="R9" s="134">
        <v>789295.61</v>
      </c>
      <c r="S9" s="134">
        <v>789295.61</v>
      </c>
      <c r="T9" s="134">
        <v>640350</v>
      </c>
      <c r="U9" s="134">
        <v>10262.02</v>
      </c>
      <c r="V9" s="134">
        <v>10262.02</v>
      </c>
      <c r="W9" s="136">
        <v>45106.73541666667</v>
      </c>
      <c r="X9" s="136">
        <v>45106</v>
      </c>
      <c r="Y9" s="132">
        <v>0</v>
      </c>
      <c r="Z9" s="132">
        <v>0</v>
      </c>
      <c r="AA9" s="132"/>
      <c r="AB9" s="132"/>
      <c r="AC9" s="159">
        <v>45110</v>
      </c>
      <c r="AD9" s="132" t="s">
        <v>850</v>
      </c>
      <c r="AE9" s="135"/>
    </row>
    <row r="10" spans="1:31" s="166" customFormat="1" ht="27" customHeight="1" x14ac:dyDescent="0.2">
      <c r="A10" s="131" t="s">
        <v>246</v>
      </c>
      <c r="B10" s="132" t="s">
        <v>296</v>
      </c>
      <c r="C10" s="132"/>
      <c r="D10" s="132" t="s">
        <v>844</v>
      </c>
      <c r="E10" s="132" t="s">
        <v>846</v>
      </c>
      <c r="F10" s="132" t="s">
        <v>853</v>
      </c>
      <c r="G10" s="132"/>
      <c r="H10" s="132" t="s">
        <v>854</v>
      </c>
      <c r="I10" s="132" t="s">
        <v>855</v>
      </c>
      <c r="J10" s="133">
        <v>0</v>
      </c>
      <c r="K10" s="132">
        <v>163.91</v>
      </c>
      <c r="L10" s="132">
        <v>89.92</v>
      </c>
      <c r="M10" s="132">
        <v>8.6409999999999994E-3</v>
      </c>
      <c r="N10" s="132">
        <v>3</v>
      </c>
      <c r="O10" s="132"/>
      <c r="P10" s="132"/>
      <c r="Q10" s="132" t="s">
        <v>849</v>
      </c>
      <c r="R10" s="134">
        <v>1139464.98</v>
      </c>
      <c r="S10" s="134">
        <v>1139464.98</v>
      </c>
      <c r="T10" s="134">
        <v>1101069.73</v>
      </c>
      <c r="U10" s="134">
        <v>12244.99</v>
      </c>
      <c r="V10" s="134">
        <v>12244.99</v>
      </c>
      <c r="W10" s="136">
        <v>45241.451388888891</v>
      </c>
      <c r="X10" s="136">
        <v>45240</v>
      </c>
      <c r="Y10" s="132">
        <v>0</v>
      </c>
      <c r="Z10" s="132">
        <v>0</v>
      </c>
      <c r="AA10" s="132"/>
      <c r="AB10" s="132"/>
      <c r="AC10" s="159">
        <v>45254</v>
      </c>
      <c r="AD10" s="132" t="s">
        <v>850</v>
      </c>
      <c r="AE10" s="135"/>
    </row>
    <row r="11" spans="1:31" s="166" customFormat="1" ht="15" customHeight="1" x14ac:dyDescent="0.2">
      <c r="A11" s="131" t="s">
        <v>246</v>
      </c>
      <c r="B11" s="132" t="s">
        <v>839</v>
      </c>
      <c r="C11" s="132"/>
      <c r="D11" s="132" t="s">
        <v>844</v>
      </c>
      <c r="E11" s="132" t="s">
        <v>846</v>
      </c>
      <c r="F11" s="132" t="s">
        <v>853</v>
      </c>
      <c r="G11" s="132"/>
      <c r="H11" s="132" t="s">
        <v>1033</v>
      </c>
      <c r="I11" s="132" t="s">
        <v>1148</v>
      </c>
      <c r="J11" s="133">
        <v>0</v>
      </c>
      <c r="K11" s="132">
        <v>164.64</v>
      </c>
      <c r="L11" s="132">
        <v>90.41</v>
      </c>
      <c r="M11" s="132">
        <v>8.6829999999999997E-3</v>
      </c>
      <c r="N11" s="132">
        <v>3</v>
      </c>
      <c r="O11" s="132"/>
      <c r="P11" s="132"/>
      <c r="Q11" s="132" t="s">
        <v>849</v>
      </c>
      <c r="R11" s="134">
        <v>1138046.6499999999</v>
      </c>
      <c r="S11" s="134">
        <v>1138046.6499999999</v>
      </c>
      <c r="T11" s="134">
        <v>1072000</v>
      </c>
      <c r="U11" s="134">
        <v>11857.1</v>
      </c>
      <c r="V11" s="134">
        <v>11857.1</v>
      </c>
      <c r="W11" s="136">
        <v>45470.491666666669</v>
      </c>
      <c r="X11" s="136">
        <v>45471</v>
      </c>
      <c r="Y11" s="132">
        <v>0</v>
      </c>
      <c r="Z11" s="132">
        <v>0</v>
      </c>
      <c r="AA11" s="132"/>
      <c r="AB11" s="132"/>
      <c r="AC11" s="159">
        <v>45477</v>
      </c>
      <c r="AD11" s="132" t="s">
        <v>850</v>
      </c>
      <c r="AE11" s="135"/>
    </row>
    <row r="12" spans="1:31" s="166" customFormat="1" ht="15" customHeight="1" x14ac:dyDescent="0.2">
      <c r="A12" s="131" t="s">
        <v>246</v>
      </c>
      <c r="B12" s="132" t="s">
        <v>840</v>
      </c>
      <c r="C12" s="132"/>
      <c r="D12" s="132" t="s">
        <v>844</v>
      </c>
      <c r="E12" s="132" t="s">
        <v>9</v>
      </c>
      <c r="F12" s="132"/>
      <c r="G12" s="132"/>
      <c r="H12" s="132"/>
      <c r="I12" s="132" t="s">
        <v>843</v>
      </c>
      <c r="J12" s="133">
        <v>0</v>
      </c>
      <c r="K12" s="132">
        <v>164.64</v>
      </c>
      <c r="L12" s="132">
        <v>90.41</v>
      </c>
      <c r="M12" s="132">
        <v>8.6829999999999997E-3</v>
      </c>
      <c r="N12" s="132">
        <v>3</v>
      </c>
      <c r="O12" s="132"/>
      <c r="P12" s="132"/>
      <c r="Q12" s="132"/>
      <c r="R12" s="134">
        <v>1236299.71</v>
      </c>
      <c r="S12" s="134">
        <v>1236299.71</v>
      </c>
      <c r="T12" s="132">
        <v>0</v>
      </c>
      <c r="U12" s="134">
        <v>13674.37</v>
      </c>
      <c r="V12" s="134">
        <v>13674.37</v>
      </c>
      <c r="W12" s="132"/>
      <c r="X12" s="132"/>
      <c r="Y12" s="132">
        <v>0</v>
      </c>
      <c r="Z12" s="132">
        <v>0</v>
      </c>
      <c r="AA12" s="132"/>
      <c r="AB12" s="132"/>
      <c r="AC12" s="132"/>
      <c r="AD12" s="132"/>
      <c r="AE12" s="135"/>
    </row>
    <row r="13" spans="1:31" s="166" customFormat="1" ht="15" customHeight="1" x14ac:dyDescent="0.2">
      <c r="A13" s="131" t="s">
        <v>246</v>
      </c>
      <c r="B13" s="132" t="s">
        <v>204</v>
      </c>
      <c r="C13" s="132"/>
      <c r="D13" s="132" t="s">
        <v>844</v>
      </c>
      <c r="E13" s="132" t="s">
        <v>846</v>
      </c>
      <c r="F13" s="132" t="s">
        <v>856</v>
      </c>
      <c r="G13" s="132"/>
      <c r="H13" s="132" t="s">
        <v>857</v>
      </c>
      <c r="I13" s="132" t="s">
        <v>411</v>
      </c>
      <c r="J13" s="133">
        <v>0</v>
      </c>
      <c r="K13" s="132">
        <v>163.44</v>
      </c>
      <c r="L13" s="132">
        <v>89.66</v>
      </c>
      <c r="M13" s="132">
        <v>8.6189999999999999E-3</v>
      </c>
      <c r="N13" s="132">
        <v>3</v>
      </c>
      <c r="O13" s="132"/>
      <c r="P13" s="132"/>
      <c r="Q13" s="132" t="s">
        <v>849</v>
      </c>
      <c r="R13" s="134">
        <v>1175274.3899999999</v>
      </c>
      <c r="S13" s="134">
        <v>1175274.3899999999</v>
      </c>
      <c r="T13" s="134">
        <v>1056587.6399999999</v>
      </c>
      <c r="U13" s="134">
        <v>11784.38</v>
      </c>
      <c r="V13" s="134">
        <v>11784.38</v>
      </c>
      <c r="W13" s="136">
        <v>45129.661805555559</v>
      </c>
      <c r="X13" s="136">
        <v>45129</v>
      </c>
      <c r="Y13" s="132">
        <v>0</v>
      </c>
      <c r="Z13" s="132">
        <v>0</v>
      </c>
      <c r="AA13" s="132"/>
      <c r="AB13" s="132"/>
      <c r="AC13" s="159">
        <v>45138</v>
      </c>
      <c r="AD13" s="132" t="s">
        <v>850</v>
      </c>
      <c r="AE13" s="135"/>
    </row>
    <row r="14" spans="1:31" s="166" customFormat="1" ht="23.25" customHeight="1" x14ac:dyDescent="0.2">
      <c r="A14" s="131" t="s">
        <v>246</v>
      </c>
      <c r="B14" s="132" t="s">
        <v>832</v>
      </c>
      <c r="C14" s="132"/>
      <c r="D14" s="132" t="s">
        <v>845</v>
      </c>
      <c r="E14" s="132" t="s">
        <v>846</v>
      </c>
      <c r="F14" s="132" t="s">
        <v>866</v>
      </c>
      <c r="G14" s="132"/>
      <c r="H14" s="132" t="s">
        <v>1108</v>
      </c>
      <c r="I14" s="132" t="s">
        <v>1109</v>
      </c>
      <c r="J14" s="133">
        <v>0</v>
      </c>
      <c r="K14" s="132">
        <v>123.23</v>
      </c>
      <c r="L14" s="132">
        <v>62.4</v>
      </c>
      <c r="M14" s="132">
        <v>6.2940000000000001E-3</v>
      </c>
      <c r="N14" s="132">
        <v>2</v>
      </c>
      <c r="O14" s="132"/>
      <c r="P14" s="132"/>
      <c r="Q14" s="132" t="s">
        <v>849</v>
      </c>
      <c r="R14" s="134">
        <v>814864.77</v>
      </c>
      <c r="S14" s="134">
        <v>814864.77</v>
      </c>
      <c r="T14" s="134">
        <v>775000</v>
      </c>
      <c r="U14" s="134">
        <v>12419.87</v>
      </c>
      <c r="V14" s="134">
        <v>12419.87</v>
      </c>
      <c r="W14" s="136">
        <v>45436.831944444442</v>
      </c>
      <c r="X14" s="136">
        <v>45436</v>
      </c>
      <c r="Y14" s="132">
        <v>0</v>
      </c>
      <c r="Z14" s="132">
        <v>0</v>
      </c>
      <c r="AA14" s="132"/>
      <c r="AB14" s="132"/>
      <c r="AC14" s="159">
        <v>45443</v>
      </c>
      <c r="AD14" s="132" t="s">
        <v>850</v>
      </c>
      <c r="AE14" s="135"/>
    </row>
    <row r="15" spans="1:31" s="166" customFormat="1" ht="15" customHeight="1" x14ac:dyDescent="0.2">
      <c r="A15" s="131" t="s">
        <v>246</v>
      </c>
      <c r="B15" s="132" t="s">
        <v>833</v>
      </c>
      <c r="C15" s="132"/>
      <c r="D15" s="132" t="s">
        <v>844</v>
      </c>
      <c r="E15" s="132" t="s">
        <v>846</v>
      </c>
      <c r="F15" s="132" t="s">
        <v>868</v>
      </c>
      <c r="G15" s="132"/>
      <c r="H15" s="132" t="s">
        <v>951</v>
      </c>
      <c r="I15" s="132" t="s">
        <v>928</v>
      </c>
      <c r="J15" s="133">
        <v>0</v>
      </c>
      <c r="K15" s="132">
        <v>163.91</v>
      </c>
      <c r="L15" s="132">
        <v>89.92</v>
      </c>
      <c r="M15" s="132">
        <v>8.6409999999999994E-3</v>
      </c>
      <c r="N15" s="132">
        <v>3</v>
      </c>
      <c r="O15" s="132"/>
      <c r="P15" s="132"/>
      <c r="Q15" s="132" t="s">
        <v>849</v>
      </c>
      <c r="R15" s="134">
        <v>1154745.6100000001</v>
      </c>
      <c r="S15" s="134">
        <v>1154745.6100000001</v>
      </c>
      <c r="T15" s="134">
        <v>1085000</v>
      </c>
      <c r="U15" s="134">
        <v>12066.28</v>
      </c>
      <c r="V15" s="134">
        <v>12066.28</v>
      </c>
      <c r="W15" s="136">
        <v>45338.4375</v>
      </c>
      <c r="X15" s="136">
        <v>45338</v>
      </c>
      <c r="Y15" s="132">
        <v>0</v>
      </c>
      <c r="Z15" s="132">
        <v>0</v>
      </c>
      <c r="AA15" s="132"/>
      <c r="AB15" s="132"/>
      <c r="AC15" s="159">
        <v>45343</v>
      </c>
      <c r="AD15" s="132" t="s">
        <v>850</v>
      </c>
      <c r="AE15" s="135"/>
    </row>
    <row r="16" spans="1:31" s="166" customFormat="1" ht="15" customHeight="1" x14ac:dyDescent="0.2">
      <c r="A16" s="131" t="s">
        <v>246</v>
      </c>
      <c r="B16" s="132" t="s">
        <v>834</v>
      </c>
      <c r="C16" s="132"/>
      <c r="D16" s="132" t="s">
        <v>844</v>
      </c>
      <c r="E16" s="132" t="s">
        <v>9</v>
      </c>
      <c r="F16" s="132"/>
      <c r="G16" s="132"/>
      <c r="H16" s="132"/>
      <c r="I16" s="132" t="s">
        <v>843</v>
      </c>
      <c r="J16" s="133">
        <v>0</v>
      </c>
      <c r="K16" s="132">
        <v>164.64</v>
      </c>
      <c r="L16" s="132">
        <v>90.41</v>
      </c>
      <c r="M16" s="132">
        <v>8.6829999999999997E-3</v>
      </c>
      <c r="N16" s="132">
        <v>3</v>
      </c>
      <c r="O16" s="132"/>
      <c r="P16" s="132"/>
      <c r="Q16" s="132"/>
      <c r="R16" s="134">
        <v>1200282.1000000001</v>
      </c>
      <c r="S16" s="134">
        <v>1200282.1000000001</v>
      </c>
      <c r="T16" s="132">
        <v>0</v>
      </c>
      <c r="U16" s="134">
        <v>13275.99</v>
      </c>
      <c r="V16" s="134">
        <v>13275.99</v>
      </c>
      <c r="W16" s="132"/>
      <c r="X16" s="132"/>
      <c r="Y16" s="132">
        <v>0</v>
      </c>
      <c r="Z16" s="132">
        <v>0</v>
      </c>
      <c r="AA16" s="132"/>
      <c r="AB16" s="132"/>
      <c r="AC16" s="132"/>
      <c r="AD16" s="132"/>
      <c r="AE16" s="135"/>
    </row>
    <row r="17" spans="1:31" s="166" customFormat="1" ht="15" customHeight="1" x14ac:dyDescent="0.2">
      <c r="A17" s="131" t="s">
        <v>246</v>
      </c>
      <c r="B17" s="132" t="s">
        <v>835</v>
      </c>
      <c r="C17" s="132"/>
      <c r="D17" s="132" t="s">
        <v>844</v>
      </c>
      <c r="E17" s="132" t="s">
        <v>9</v>
      </c>
      <c r="F17" s="132"/>
      <c r="G17" s="132"/>
      <c r="H17" s="132"/>
      <c r="I17" s="132" t="s">
        <v>843</v>
      </c>
      <c r="J17" s="133">
        <v>0</v>
      </c>
      <c r="K17" s="132">
        <v>164.64</v>
      </c>
      <c r="L17" s="132">
        <v>90.41</v>
      </c>
      <c r="M17" s="132">
        <v>8.6829999999999997E-3</v>
      </c>
      <c r="N17" s="132">
        <v>3</v>
      </c>
      <c r="O17" s="132"/>
      <c r="P17" s="132"/>
      <c r="Q17" s="132"/>
      <c r="R17" s="134">
        <v>1268322.28</v>
      </c>
      <c r="S17" s="134">
        <v>1268322.28</v>
      </c>
      <c r="T17" s="132">
        <v>0</v>
      </c>
      <c r="U17" s="134">
        <v>14028.56</v>
      </c>
      <c r="V17" s="134">
        <v>14028.56</v>
      </c>
      <c r="W17" s="132"/>
      <c r="X17" s="132"/>
      <c r="Y17" s="132">
        <v>0</v>
      </c>
      <c r="Z17" s="132">
        <v>0</v>
      </c>
      <c r="AA17" s="132"/>
      <c r="AB17" s="132"/>
      <c r="AC17" s="132"/>
      <c r="AD17" s="132"/>
      <c r="AE17" s="135"/>
    </row>
    <row r="18" spans="1:31" s="166" customFormat="1" ht="15" customHeight="1" x14ac:dyDescent="0.2">
      <c r="A18" s="131" t="s">
        <v>246</v>
      </c>
      <c r="B18" s="132" t="s">
        <v>199</v>
      </c>
      <c r="C18" s="132"/>
      <c r="D18" s="132" t="s">
        <v>844</v>
      </c>
      <c r="E18" s="132" t="s">
        <v>846</v>
      </c>
      <c r="F18" s="132" t="s">
        <v>859</v>
      </c>
      <c r="G18" s="132"/>
      <c r="H18" s="132" t="s">
        <v>860</v>
      </c>
      <c r="I18" s="132" t="s">
        <v>861</v>
      </c>
      <c r="J18" s="133">
        <v>0</v>
      </c>
      <c r="K18" s="132">
        <v>163.44</v>
      </c>
      <c r="L18" s="132">
        <v>89.66</v>
      </c>
      <c r="M18" s="132">
        <v>8.6189999999999999E-3</v>
      </c>
      <c r="N18" s="132">
        <v>3</v>
      </c>
      <c r="O18" s="132"/>
      <c r="P18" s="132"/>
      <c r="Q18" s="132" t="s">
        <v>849</v>
      </c>
      <c r="R18" s="134">
        <v>1175564.22</v>
      </c>
      <c r="S18" s="134">
        <v>1175564.22</v>
      </c>
      <c r="T18" s="134">
        <v>875000</v>
      </c>
      <c r="U18" s="134">
        <v>9759.09</v>
      </c>
      <c r="V18" s="134">
        <v>9759.09</v>
      </c>
      <c r="W18" s="136">
        <v>45062.566666666666</v>
      </c>
      <c r="X18" s="136">
        <v>45063</v>
      </c>
      <c r="Y18" s="132">
        <v>0</v>
      </c>
      <c r="Z18" s="132">
        <v>0</v>
      </c>
      <c r="AA18" s="132"/>
      <c r="AB18" s="132"/>
      <c r="AC18" s="159">
        <v>45077</v>
      </c>
      <c r="AD18" s="132" t="s">
        <v>850</v>
      </c>
      <c r="AE18" s="135"/>
    </row>
    <row r="19" spans="1:31" s="166" customFormat="1" ht="15" customHeight="1" x14ac:dyDescent="0.2">
      <c r="A19" s="131" t="s">
        <v>246</v>
      </c>
      <c r="B19" s="132" t="s">
        <v>200</v>
      </c>
      <c r="C19" s="132"/>
      <c r="D19" s="132" t="s">
        <v>845</v>
      </c>
      <c r="E19" s="132" t="s">
        <v>846</v>
      </c>
      <c r="F19" s="132" t="s">
        <v>847</v>
      </c>
      <c r="G19" s="132"/>
      <c r="H19" s="132" t="s">
        <v>1149</v>
      </c>
      <c r="I19" s="132" t="s">
        <v>1150</v>
      </c>
      <c r="J19" s="133">
        <v>0</v>
      </c>
      <c r="K19" s="132">
        <v>123.23</v>
      </c>
      <c r="L19" s="132">
        <v>62.4</v>
      </c>
      <c r="M19" s="132">
        <v>6.2940000000000001E-3</v>
      </c>
      <c r="N19" s="132">
        <v>2</v>
      </c>
      <c r="O19" s="132"/>
      <c r="P19" s="132"/>
      <c r="Q19" s="132" t="s">
        <v>849</v>
      </c>
      <c r="R19" s="134">
        <v>825291.75</v>
      </c>
      <c r="S19" s="134">
        <v>825291.75</v>
      </c>
      <c r="T19" s="134">
        <v>740400</v>
      </c>
      <c r="U19" s="134">
        <v>11865.38</v>
      </c>
      <c r="V19" s="134">
        <v>11865.38</v>
      </c>
      <c r="W19" s="136">
        <v>45461.853472222225</v>
      </c>
      <c r="X19" s="136">
        <v>45464</v>
      </c>
      <c r="Y19" s="132">
        <v>0</v>
      </c>
      <c r="Z19" s="132">
        <v>0</v>
      </c>
      <c r="AA19" s="132"/>
      <c r="AB19" s="132"/>
      <c r="AC19" s="159">
        <v>45470</v>
      </c>
      <c r="AD19" s="132" t="s">
        <v>850</v>
      </c>
      <c r="AE19" s="135"/>
    </row>
    <row r="20" spans="1:31" s="166" customFormat="1" ht="15" customHeight="1" x14ac:dyDescent="0.2">
      <c r="A20" s="131" t="s">
        <v>246</v>
      </c>
      <c r="B20" s="132" t="s">
        <v>826</v>
      </c>
      <c r="C20" s="132"/>
      <c r="D20" s="132" t="s">
        <v>844</v>
      </c>
      <c r="E20" s="132" t="s">
        <v>846</v>
      </c>
      <c r="F20" s="132" t="s">
        <v>866</v>
      </c>
      <c r="G20" s="132"/>
      <c r="H20" s="132" t="s">
        <v>867</v>
      </c>
      <c r="I20" s="132" t="s">
        <v>881</v>
      </c>
      <c r="J20" s="133">
        <v>0</v>
      </c>
      <c r="K20" s="132">
        <v>163.91</v>
      </c>
      <c r="L20" s="132">
        <v>89.92</v>
      </c>
      <c r="M20" s="132">
        <v>8.6409999999999994E-3</v>
      </c>
      <c r="N20" s="132">
        <v>3</v>
      </c>
      <c r="O20" s="132"/>
      <c r="P20" s="132"/>
      <c r="Q20" s="132" t="s">
        <v>849</v>
      </c>
      <c r="R20" s="134">
        <v>1159876.03</v>
      </c>
      <c r="S20" s="134">
        <v>1159876.03</v>
      </c>
      <c r="T20" s="134">
        <v>985000</v>
      </c>
      <c r="U20" s="134">
        <v>10954.18</v>
      </c>
      <c r="V20" s="134">
        <v>10954.18</v>
      </c>
      <c r="W20" s="136">
        <v>45314.861805555556</v>
      </c>
      <c r="X20" s="136">
        <v>45314</v>
      </c>
      <c r="Y20" s="132">
        <v>0</v>
      </c>
      <c r="Z20" s="132">
        <v>0</v>
      </c>
      <c r="AA20" s="132"/>
      <c r="AB20" s="132"/>
      <c r="AC20" s="159">
        <v>45322</v>
      </c>
      <c r="AD20" s="132" t="s">
        <v>850</v>
      </c>
      <c r="AE20" s="135"/>
    </row>
    <row r="21" spans="1:31" s="166" customFormat="1" ht="15" customHeight="1" x14ac:dyDescent="0.2">
      <c r="A21" s="131" t="s">
        <v>246</v>
      </c>
      <c r="B21" s="132" t="s">
        <v>827</v>
      </c>
      <c r="C21" s="132"/>
      <c r="D21" s="132" t="s">
        <v>844</v>
      </c>
      <c r="E21" s="132" t="s">
        <v>846</v>
      </c>
      <c r="F21" s="132" t="s">
        <v>882</v>
      </c>
      <c r="G21" s="132"/>
      <c r="H21" s="132" t="s">
        <v>1323</v>
      </c>
      <c r="I21" s="132" t="s">
        <v>1324</v>
      </c>
      <c r="J21" s="133">
        <v>0</v>
      </c>
      <c r="K21" s="132">
        <v>164.64</v>
      </c>
      <c r="L21" s="132">
        <v>90.41</v>
      </c>
      <c r="M21" s="132">
        <v>8.6829999999999997E-3</v>
      </c>
      <c r="N21" s="132">
        <v>3</v>
      </c>
      <c r="O21" s="132"/>
      <c r="P21" s="132"/>
      <c r="Q21" s="132" t="s">
        <v>849</v>
      </c>
      <c r="R21" s="134">
        <v>1214266.01</v>
      </c>
      <c r="S21" s="134">
        <v>1214266.01</v>
      </c>
      <c r="T21" s="134">
        <v>1161700</v>
      </c>
      <c r="U21" s="134">
        <v>12849.24</v>
      </c>
      <c r="V21" s="134">
        <v>12849.24</v>
      </c>
      <c r="W21" s="136">
        <v>45617.670138888891</v>
      </c>
      <c r="X21" s="136">
        <v>45617</v>
      </c>
      <c r="Y21" s="132">
        <v>0</v>
      </c>
      <c r="Z21" s="132">
        <v>0</v>
      </c>
      <c r="AA21" s="132"/>
      <c r="AB21" s="132"/>
      <c r="AC21" s="132">
        <v>45632</v>
      </c>
      <c r="AD21" s="132" t="s">
        <v>850</v>
      </c>
      <c r="AE21" s="135"/>
    </row>
    <row r="22" spans="1:31" s="166" customFormat="1" ht="15" customHeight="1" x14ac:dyDescent="0.2">
      <c r="A22" s="131" t="s">
        <v>246</v>
      </c>
      <c r="B22" s="132" t="s">
        <v>828</v>
      </c>
      <c r="C22" s="132"/>
      <c r="D22" s="132" t="s">
        <v>844</v>
      </c>
      <c r="E22" s="132" t="s">
        <v>858</v>
      </c>
      <c r="F22" s="132"/>
      <c r="G22" s="132"/>
      <c r="H22" s="132"/>
      <c r="I22" s="132" t="s">
        <v>843</v>
      </c>
      <c r="J22" s="133">
        <v>0</v>
      </c>
      <c r="K22" s="132">
        <v>164.64</v>
      </c>
      <c r="L22" s="132">
        <v>90.41</v>
      </c>
      <c r="M22" s="132">
        <v>8.6829999999999997E-3</v>
      </c>
      <c r="N22" s="132">
        <v>3</v>
      </c>
      <c r="O22" s="132"/>
      <c r="P22" s="132"/>
      <c r="Q22" s="132"/>
      <c r="R22" s="134">
        <v>1284393.42</v>
      </c>
      <c r="S22" s="134">
        <v>1284393.42</v>
      </c>
      <c r="T22" s="134">
        <v>1284393.42</v>
      </c>
      <c r="U22" s="134">
        <v>14206.32</v>
      </c>
      <c r="V22" s="134">
        <v>14206.32</v>
      </c>
      <c r="W22" s="132"/>
      <c r="X22" s="132"/>
      <c r="Y22" s="132">
        <v>0</v>
      </c>
      <c r="Z22" s="132">
        <v>0</v>
      </c>
      <c r="AA22" s="132"/>
      <c r="AB22" s="132"/>
      <c r="AC22" s="132"/>
      <c r="AD22" s="132"/>
      <c r="AE22" s="135"/>
    </row>
    <row r="23" spans="1:31" s="166" customFormat="1" ht="15" customHeight="1" x14ac:dyDescent="0.2">
      <c r="A23" s="131" t="s">
        <v>246</v>
      </c>
      <c r="B23" s="132" t="s">
        <v>201</v>
      </c>
      <c r="C23" s="132"/>
      <c r="D23" s="132" t="s">
        <v>844</v>
      </c>
      <c r="E23" s="132" t="s">
        <v>846</v>
      </c>
      <c r="F23" s="132" t="s">
        <v>851</v>
      </c>
      <c r="G23" s="132"/>
      <c r="H23" s="132" t="s">
        <v>862</v>
      </c>
      <c r="I23" s="132" t="s">
        <v>290</v>
      </c>
      <c r="J23" s="133">
        <v>0</v>
      </c>
      <c r="K23" s="132">
        <v>163.44</v>
      </c>
      <c r="L23" s="132">
        <v>89.66</v>
      </c>
      <c r="M23" s="132">
        <v>8.6189999999999999E-3</v>
      </c>
      <c r="N23" s="132">
        <v>3</v>
      </c>
      <c r="O23" s="132"/>
      <c r="P23" s="132"/>
      <c r="Q23" s="132" t="s">
        <v>849</v>
      </c>
      <c r="R23" s="134">
        <v>1184447.58</v>
      </c>
      <c r="S23" s="134">
        <v>1184447.58</v>
      </c>
      <c r="T23" s="134">
        <v>1088100</v>
      </c>
      <c r="U23" s="134">
        <v>12135.85</v>
      </c>
      <c r="V23" s="134">
        <v>12135.85</v>
      </c>
      <c r="W23" s="136">
        <v>45062.675694444442</v>
      </c>
      <c r="X23" s="136">
        <v>45062</v>
      </c>
      <c r="Y23" s="132">
        <v>0</v>
      </c>
      <c r="Z23" s="132">
        <v>0</v>
      </c>
      <c r="AA23" s="132"/>
      <c r="AB23" s="132"/>
      <c r="AC23" s="159">
        <v>45084</v>
      </c>
      <c r="AD23" s="132" t="s">
        <v>850</v>
      </c>
      <c r="AE23" s="135"/>
    </row>
    <row r="24" spans="1:31" s="166" customFormat="1" ht="15" customHeight="1" x14ac:dyDescent="0.2">
      <c r="A24" s="131" t="s">
        <v>246</v>
      </c>
      <c r="B24" s="132" t="s">
        <v>830</v>
      </c>
      <c r="C24" s="132"/>
      <c r="D24" s="132" t="s">
        <v>845</v>
      </c>
      <c r="E24" s="132" t="s">
        <v>846</v>
      </c>
      <c r="F24" s="132" t="s">
        <v>859</v>
      </c>
      <c r="G24" s="132"/>
      <c r="H24" s="132" t="s">
        <v>860</v>
      </c>
      <c r="I24" s="132" t="s">
        <v>1029</v>
      </c>
      <c r="J24" s="133">
        <v>0</v>
      </c>
      <c r="K24" s="132">
        <v>123.23</v>
      </c>
      <c r="L24" s="132">
        <v>62.4</v>
      </c>
      <c r="M24" s="132">
        <v>6.2940000000000001E-3</v>
      </c>
      <c r="N24" s="132">
        <v>2</v>
      </c>
      <c r="O24" s="132"/>
      <c r="P24" s="132"/>
      <c r="Q24" s="132" t="s">
        <v>849</v>
      </c>
      <c r="R24" s="134">
        <v>824916.87</v>
      </c>
      <c r="S24" s="134">
        <v>824916.87</v>
      </c>
      <c r="T24" s="134">
        <v>747900</v>
      </c>
      <c r="U24" s="134">
        <v>11985.58</v>
      </c>
      <c r="V24" s="134">
        <v>11985.58</v>
      </c>
      <c r="W24" s="136">
        <v>45404.76458333333</v>
      </c>
      <c r="X24" s="136">
        <v>45405</v>
      </c>
      <c r="Y24" s="132">
        <v>0</v>
      </c>
      <c r="Z24" s="132">
        <v>0</v>
      </c>
      <c r="AA24" s="132"/>
      <c r="AB24" s="132"/>
      <c r="AC24" s="159">
        <v>45419</v>
      </c>
      <c r="AD24" s="132" t="s">
        <v>850</v>
      </c>
      <c r="AE24" s="135"/>
    </row>
    <row r="25" spans="1:31" s="166" customFormat="1" ht="15" customHeight="1" x14ac:dyDescent="0.2">
      <c r="A25" s="131" t="s">
        <v>246</v>
      </c>
      <c r="B25" s="132" t="s">
        <v>831</v>
      </c>
      <c r="C25" s="132"/>
      <c r="D25" s="132" t="s">
        <v>844</v>
      </c>
      <c r="E25" s="132" t="s">
        <v>846</v>
      </c>
      <c r="F25" s="132" t="s">
        <v>853</v>
      </c>
      <c r="G25" s="132"/>
      <c r="H25" s="132" t="s">
        <v>876</v>
      </c>
      <c r="I25" s="132" t="s">
        <v>954</v>
      </c>
      <c r="J25" s="133">
        <v>0</v>
      </c>
      <c r="K25" s="132">
        <v>163.91</v>
      </c>
      <c r="L25" s="132">
        <v>89.92</v>
      </c>
      <c r="M25" s="132">
        <v>8.6409999999999994E-3</v>
      </c>
      <c r="N25" s="132">
        <v>3</v>
      </c>
      <c r="O25" s="132"/>
      <c r="P25" s="132"/>
      <c r="Q25" s="132" t="s">
        <v>849</v>
      </c>
      <c r="R25" s="134">
        <v>1175428.74</v>
      </c>
      <c r="S25" s="134">
        <v>1175428.74</v>
      </c>
      <c r="T25" s="134">
        <v>1109987.71</v>
      </c>
      <c r="U25" s="134">
        <v>12344.17</v>
      </c>
      <c r="V25" s="134">
        <v>12344.17</v>
      </c>
      <c r="W25" s="136">
        <v>45364.675000000003</v>
      </c>
      <c r="X25" s="136">
        <v>45365</v>
      </c>
      <c r="Y25" s="132">
        <v>0</v>
      </c>
      <c r="Z25" s="132">
        <v>0</v>
      </c>
      <c r="AA25" s="132"/>
      <c r="AB25" s="132"/>
      <c r="AC25" s="159">
        <v>45373</v>
      </c>
      <c r="AD25" s="132" t="s">
        <v>850</v>
      </c>
      <c r="AE25" s="135"/>
    </row>
    <row r="26" spans="1:31" s="166" customFormat="1" ht="15" customHeight="1" x14ac:dyDescent="0.2">
      <c r="A26" s="131" t="s">
        <v>246</v>
      </c>
      <c r="B26" s="132" t="s">
        <v>821</v>
      </c>
      <c r="C26" s="132"/>
      <c r="D26" s="132" t="s">
        <v>844</v>
      </c>
      <c r="E26" s="132" t="s">
        <v>9</v>
      </c>
      <c r="F26" s="132"/>
      <c r="G26" s="132"/>
      <c r="H26" s="132"/>
      <c r="I26" s="132" t="s">
        <v>843</v>
      </c>
      <c r="J26" s="133">
        <v>0</v>
      </c>
      <c r="K26" s="132">
        <v>164.64</v>
      </c>
      <c r="L26" s="132">
        <v>90.41</v>
      </c>
      <c r="M26" s="132">
        <v>8.6829999999999997E-3</v>
      </c>
      <c r="N26" s="132">
        <v>3</v>
      </c>
      <c r="O26" s="132"/>
      <c r="P26" s="132"/>
      <c r="Q26" s="132"/>
      <c r="R26" s="134">
        <v>1236688.28</v>
      </c>
      <c r="S26" s="134">
        <v>1236688.28</v>
      </c>
      <c r="T26" s="132">
        <v>0</v>
      </c>
      <c r="U26" s="134">
        <v>13678.67</v>
      </c>
      <c r="V26" s="134">
        <v>13678.67</v>
      </c>
      <c r="W26" s="132"/>
      <c r="X26" s="132"/>
      <c r="Y26" s="132">
        <v>0</v>
      </c>
      <c r="Z26" s="132">
        <v>0</v>
      </c>
      <c r="AA26" s="132"/>
      <c r="AB26" s="132"/>
      <c r="AC26" s="132"/>
      <c r="AD26" s="132"/>
      <c r="AE26" s="135"/>
    </row>
    <row r="27" spans="1:31" s="166" customFormat="1" ht="15" customHeight="1" x14ac:dyDescent="0.2">
      <c r="A27" s="131" t="s">
        <v>246</v>
      </c>
      <c r="B27" s="132" t="s">
        <v>822</v>
      </c>
      <c r="C27" s="132"/>
      <c r="D27" s="132" t="s">
        <v>844</v>
      </c>
      <c r="E27" s="132" t="s">
        <v>9</v>
      </c>
      <c r="F27" s="132"/>
      <c r="G27" s="132"/>
      <c r="H27" s="132"/>
      <c r="I27" s="132" t="s">
        <v>843</v>
      </c>
      <c r="J27" s="133">
        <v>0</v>
      </c>
      <c r="K27" s="132">
        <v>164.64</v>
      </c>
      <c r="L27" s="132">
        <v>90.41</v>
      </c>
      <c r="M27" s="132">
        <v>8.6829999999999997E-3</v>
      </c>
      <c r="N27" s="132">
        <v>3</v>
      </c>
      <c r="O27" s="132"/>
      <c r="P27" s="132"/>
      <c r="Q27" s="132"/>
      <c r="R27" s="134">
        <v>1294099.1599999999</v>
      </c>
      <c r="S27" s="134">
        <v>1294099.1599999999</v>
      </c>
      <c r="T27" s="132">
        <v>0</v>
      </c>
      <c r="U27" s="134">
        <v>14313.67</v>
      </c>
      <c r="V27" s="134">
        <v>14313.67</v>
      </c>
      <c r="W27" s="132"/>
      <c r="X27" s="132"/>
      <c r="Y27" s="132">
        <v>0</v>
      </c>
      <c r="Z27" s="132">
        <v>0</v>
      </c>
      <c r="AA27" s="132"/>
      <c r="AB27" s="132"/>
      <c r="AC27" s="132"/>
      <c r="AD27" s="132"/>
      <c r="AE27" s="135"/>
    </row>
    <row r="28" spans="1:31" s="166" customFormat="1" ht="15" customHeight="1" x14ac:dyDescent="0.2">
      <c r="A28" s="131" t="s">
        <v>246</v>
      </c>
      <c r="B28" s="132" t="s">
        <v>196</v>
      </c>
      <c r="C28" s="132"/>
      <c r="D28" s="132" t="s">
        <v>844</v>
      </c>
      <c r="E28" s="132" t="s">
        <v>846</v>
      </c>
      <c r="F28" s="132" t="s">
        <v>853</v>
      </c>
      <c r="G28" s="132"/>
      <c r="H28" s="132" t="s">
        <v>863</v>
      </c>
      <c r="I28" s="132" t="s">
        <v>435</v>
      </c>
      <c r="J28" s="133">
        <v>0</v>
      </c>
      <c r="K28" s="132">
        <v>163.44</v>
      </c>
      <c r="L28" s="132">
        <v>89.66</v>
      </c>
      <c r="M28" s="132">
        <v>8.6189999999999999E-3</v>
      </c>
      <c r="N28" s="132">
        <v>3</v>
      </c>
      <c r="O28" s="132"/>
      <c r="P28" s="132"/>
      <c r="Q28" s="132" t="s">
        <v>849</v>
      </c>
      <c r="R28" s="134">
        <v>1201871.48</v>
      </c>
      <c r="S28" s="134">
        <v>1201871.48</v>
      </c>
      <c r="T28" s="134">
        <v>1131216.3899999999</v>
      </c>
      <c r="U28" s="134">
        <v>12616.73</v>
      </c>
      <c r="V28" s="134">
        <v>12616.73</v>
      </c>
      <c r="W28" s="136">
        <v>45145.671527777777</v>
      </c>
      <c r="X28" s="136">
        <v>45145</v>
      </c>
      <c r="Y28" s="132">
        <v>0</v>
      </c>
      <c r="Z28" s="132">
        <v>0</v>
      </c>
      <c r="AA28" s="132"/>
      <c r="AB28" s="132"/>
      <c r="AC28" s="159">
        <v>45157</v>
      </c>
      <c r="AD28" s="132" t="s">
        <v>850</v>
      </c>
      <c r="AE28" s="135"/>
    </row>
    <row r="29" spans="1:31" s="166" customFormat="1" ht="15" customHeight="1" x14ac:dyDescent="0.2">
      <c r="A29" s="131" t="s">
        <v>246</v>
      </c>
      <c r="B29" s="132" t="s">
        <v>197</v>
      </c>
      <c r="C29" s="132"/>
      <c r="D29" s="132" t="s">
        <v>845</v>
      </c>
      <c r="E29" s="132" t="s">
        <v>846</v>
      </c>
      <c r="F29" s="132" t="s">
        <v>853</v>
      </c>
      <c r="G29" s="132"/>
      <c r="H29" s="132" t="s">
        <v>863</v>
      </c>
      <c r="I29" s="132" t="s">
        <v>669</v>
      </c>
      <c r="J29" s="133">
        <v>0</v>
      </c>
      <c r="K29" s="132">
        <v>123.23</v>
      </c>
      <c r="L29" s="132">
        <v>62.4</v>
      </c>
      <c r="M29" s="132">
        <v>6.2940000000000001E-3</v>
      </c>
      <c r="N29" s="132">
        <v>2</v>
      </c>
      <c r="O29" s="132"/>
      <c r="P29" s="132"/>
      <c r="Q29" s="132" t="s">
        <v>849</v>
      </c>
      <c r="R29" s="134">
        <v>820265.58</v>
      </c>
      <c r="S29" s="134">
        <v>820265.58</v>
      </c>
      <c r="T29" s="134">
        <v>740000.13</v>
      </c>
      <c r="U29" s="134">
        <v>11858.98</v>
      </c>
      <c r="V29" s="134">
        <v>11858.98</v>
      </c>
      <c r="W29" s="136">
        <v>45221.822916666664</v>
      </c>
      <c r="X29" s="136">
        <v>45221</v>
      </c>
      <c r="Y29" s="132">
        <v>0</v>
      </c>
      <c r="Z29" s="132">
        <v>0</v>
      </c>
      <c r="AA29" s="132"/>
      <c r="AB29" s="132"/>
      <c r="AC29" s="159">
        <v>45229</v>
      </c>
      <c r="AD29" s="132" t="s">
        <v>850</v>
      </c>
      <c r="AE29" s="135"/>
    </row>
    <row r="30" spans="1:31" s="166" customFormat="1" ht="15" customHeight="1" x14ac:dyDescent="0.2">
      <c r="A30" s="131" t="s">
        <v>246</v>
      </c>
      <c r="B30" s="132" t="s">
        <v>824</v>
      </c>
      <c r="C30" s="132"/>
      <c r="D30" s="132" t="s">
        <v>844</v>
      </c>
      <c r="E30" s="132" t="s">
        <v>846</v>
      </c>
      <c r="F30" s="132" t="s">
        <v>874</v>
      </c>
      <c r="G30" s="132"/>
      <c r="H30" s="132" t="s">
        <v>877</v>
      </c>
      <c r="I30" s="132" t="s">
        <v>955</v>
      </c>
      <c r="J30" s="133">
        <v>0</v>
      </c>
      <c r="K30" s="132">
        <v>163.91</v>
      </c>
      <c r="L30" s="132">
        <v>89.92</v>
      </c>
      <c r="M30" s="132">
        <v>8.6409999999999994E-3</v>
      </c>
      <c r="N30" s="132">
        <v>3</v>
      </c>
      <c r="O30" s="132"/>
      <c r="P30" s="132"/>
      <c r="Q30" s="132"/>
      <c r="R30" s="134">
        <v>1184311.07</v>
      </c>
      <c r="S30" s="134">
        <v>1184311.07</v>
      </c>
      <c r="T30" s="134">
        <v>1101600</v>
      </c>
      <c r="U30" s="134">
        <v>12250.89</v>
      </c>
      <c r="V30" s="134">
        <v>12250.89</v>
      </c>
      <c r="W30" s="136">
        <v>45371.640972222223</v>
      </c>
      <c r="X30" s="136">
        <v>45371</v>
      </c>
      <c r="Y30" s="132">
        <v>0</v>
      </c>
      <c r="Z30" s="132">
        <v>0</v>
      </c>
      <c r="AA30" s="132"/>
      <c r="AB30" s="132"/>
      <c r="AC30" s="159">
        <v>45377</v>
      </c>
      <c r="AD30" s="132" t="s">
        <v>850</v>
      </c>
      <c r="AE30" s="135"/>
    </row>
    <row r="31" spans="1:31" s="166" customFormat="1" ht="15" customHeight="1" x14ac:dyDescent="0.2">
      <c r="A31" s="131" t="s">
        <v>246</v>
      </c>
      <c r="B31" s="132" t="s">
        <v>825</v>
      </c>
      <c r="C31" s="132"/>
      <c r="D31" s="132" t="s">
        <v>844</v>
      </c>
      <c r="E31" s="132" t="s">
        <v>9</v>
      </c>
      <c r="F31" s="132"/>
      <c r="G31" s="132"/>
      <c r="H31" s="132"/>
      <c r="I31" s="132" t="s">
        <v>843</v>
      </c>
      <c r="J31" s="133">
        <v>0</v>
      </c>
      <c r="K31" s="132">
        <v>164.64</v>
      </c>
      <c r="L31" s="132">
        <v>90.41</v>
      </c>
      <c r="M31" s="132">
        <v>8.6829999999999997E-3</v>
      </c>
      <c r="N31" s="132">
        <v>3</v>
      </c>
      <c r="O31" s="132"/>
      <c r="P31" s="132"/>
      <c r="Q31" s="132"/>
      <c r="R31" s="134">
        <v>1252390.8500000001</v>
      </c>
      <c r="S31" s="134">
        <v>1252390.8500000001</v>
      </c>
      <c r="T31" s="132">
        <v>0</v>
      </c>
      <c r="U31" s="134">
        <v>13852.35</v>
      </c>
      <c r="V31" s="134">
        <v>13852.35</v>
      </c>
      <c r="W31" s="132"/>
      <c r="X31" s="132"/>
      <c r="Y31" s="132">
        <v>0</v>
      </c>
      <c r="Z31" s="132">
        <v>0</v>
      </c>
      <c r="AA31" s="132"/>
      <c r="AB31" s="132"/>
      <c r="AC31" s="132"/>
      <c r="AD31" s="132"/>
      <c r="AE31" s="135"/>
    </row>
    <row r="32" spans="1:31" s="166" customFormat="1" ht="15" customHeight="1" x14ac:dyDescent="0.2">
      <c r="A32" s="131" t="s">
        <v>246</v>
      </c>
      <c r="B32" s="132" t="s">
        <v>815</v>
      </c>
      <c r="C32" s="132"/>
      <c r="D32" s="132" t="s">
        <v>844</v>
      </c>
      <c r="E32" s="132" t="s">
        <v>858</v>
      </c>
      <c r="F32" s="132"/>
      <c r="G32" s="132"/>
      <c r="H32" s="132"/>
      <c r="I32" s="132" t="s">
        <v>843</v>
      </c>
      <c r="J32" s="133">
        <v>0</v>
      </c>
      <c r="K32" s="132">
        <v>164.64</v>
      </c>
      <c r="L32" s="132">
        <v>90.41</v>
      </c>
      <c r="M32" s="132">
        <v>8.6829999999999997E-3</v>
      </c>
      <c r="N32" s="132">
        <v>3</v>
      </c>
      <c r="O32" s="132"/>
      <c r="P32" s="132"/>
      <c r="Q32" s="132"/>
      <c r="R32" s="134">
        <v>1303878.24</v>
      </c>
      <c r="S32" s="134">
        <v>1303878.24</v>
      </c>
      <c r="T32" s="134">
        <v>1303878.24</v>
      </c>
      <c r="U32" s="134">
        <v>14421.84</v>
      </c>
      <c r="V32" s="134">
        <v>14421.84</v>
      </c>
      <c r="W32" s="132"/>
      <c r="X32" s="132"/>
      <c r="Y32" s="132">
        <v>0</v>
      </c>
      <c r="Z32" s="132">
        <v>0</v>
      </c>
      <c r="AA32" s="132"/>
      <c r="AB32" s="132"/>
      <c r="AC32" s="132"/>
      <c r="AD32" s="132"/>
      <c r="AE32" s="135"/>
    </row>
    <row r="33" spans="1:31" s="166" customFormat="1" ht="15" customHeight="1" x14ac:dyDescent="0.2">
      <c r="A33" s="131" t="s">
        <v>246</v>
      </c>
      <c r="B33" s="132" t="s">
        <v>816</v>
      </c>
      <c r="C33" s="132"/>
      <c r="D33" s="132" t="s">
        <v>844</v>
      </c>
      <c r="E33" s="132" t="s">
        <v>1325</v>
      </c>
      <c r="F33" s="132"/>
      <c r="G33" s="132"/>
      <c r="H33" s="132"/>
      <c r="I33" s="132" t="s">
        <v>843</v>
      </c>
      <c r="J33" s="133">
        <v>0</v>
      </c>
      <c r="K33" s="132">
        <v>163.44</v>
      </c>
      <c r="L33" s="132">
        <v>89.66</v>
      </c>
      <c r="M33" s="132">
        <v>8.6189999999999999E-3</v>
      </c>
      <c r="N33" s="132">
        <v>3</v>
      </c>
      <c r="O33" s="132"/>
      <c r="P33" s="132"/>
      <c r="Q33" s="132"/>
      <c r="R33" s="134">
        <v>1331497.68</v>
      </c>
      <c r="S33" s="134">
        <v>1331497.68</v>
      </c>
      <c r="T33" s="134">
        <v>1331497.68</v>
      </c>
      <c r="U33" s="134">
        <v>14850.52</v>
      </c>
      <c r="V33" s="134">
        <v>14850.52</v>
      </c>
      <c r="W33" s="132"/>
      <c r="X33" s="132"/>
      <c r="Y33" s="132">
        <v>0</v>
      </c>
      <c r="Z33" s="132">
        <v>0</v>
      </c>
      <c r="AA33" s="132"/>
      <c r="AB33" s="132"/>
      <c r="AC33" s="132"/>
      <c r="AD33" s="132"/>
      <c r="AE33" s="135"/>
    </row>
    <row r="34" spans="1:31" s="166" customFormat="1" ht="15" customHeight="1" x14ac:dyDescent="0.2">
      <c r="A34" s="131" t="s">
        <v>246</v>
      </c>
      <c r="B34" s="132" t="s">
        <v>198</v>
      </c>
      <c r="C34" s="132"/>
      <c r="D34" s="132" t="s">
        <v>845</v>
      </c>
      <c r="E34" s="132" t="s">
        <v>846</v>
      </c>
      <c r="F34" s="132" t="s">
        <v>853</v>
      </c>
      <c r="G34" s="132"/>
      <c r="H34" s="132" t="s">
        <v>863</v>
      </c>
      <c r="I34" s="132" t="s">
        <v>617</v>
      </c>
      <c r="J34" s="133">
        <v>0</v>
      </c>
      <c r="K34" s="132">
        <v>123.23</v>
      </c>
      <c r="L34" s="132">
        <v>62.4</v>
      </c>
      <c r="M34" s="132">
        <v>6.2940000000000001E-3</v>
      </c>
      <c r="N34" s="132">
        <v>2</v>
      </c>
      <c r="O34" s="132"/>
      <c r="P34" s="132"/>
      <c r="Q34" s="132" t="s">
        <v>849</v>
      </c>
      <c r="R34" s="134">
        <v>825061.46</v>
      </c>
      <c r="S34" s="134">
        <v>825061.46</v>
      </c>
      <c r="T34" s="134">
        <v>740412.53</v>
      </c>
      <c r="U34" s="134">
        <v>11865.59</v>
      </c>
      <c r="V34" s="134">
        <v>11865.59</v>
      </c>
      <c r="W34" s="136">
        <v>45173.401388888888</v>
      </c>
      <c r="X34" s="136">
        <v>45184</v>
      </c>
      <c r="Y34" s="132">
        <v>0</v>
      </c>
      <c r="Z34" s="132">
        <v>0</v>
      </c>
      <c r="AA34" s="132"/>
      <c r="AB34" s="132"/>
      <c r="AC34" s="159">
        <v>45189</v>
      </c>
      <c r="AD34" s="132" t="s">
        <v>850</v>
      </c>
      <c r="AE34" s="135"/>
    </row>
    <row r="35" spans="1:31" s="166" customFormat="1" ht="15" customHeight="1" x14ac:dyDescent="0.2">
      <c r="A35" s="131" t="s">
        <v>246</v>
      </c>
      <c r="B35" s="132" t="s">
        <v>818</v>
      </c>
      <c r="C35" s="132"/>
      <c r="D35" s="132" t="s">
        <v>844</v>
      </c>
      <c r="E35" s="132" t="s">
        <v>846</v>
      </c>
      <c r="F35" s="132" t="s">
        <v>956</v>
      </c>
      <c r="G35" s="132"/>
      <c r="H35" s="132" t="s">
        <v>957</v>
      </c>
      <c r="I35" s="132" t="s">
        <v>958</v>
      </c>
      <c r="J35" s="133">
        <v>0</v>
      </c>
      <c r="K35" s="132">
        <v>163.91</v>
      </c>
      <c r="L35" s="132">
        <v>89.92</v>
      </c>
      <c r="M35" s="132">
        <v>8.6409999999999994E-3</v>
      </c>
      <c r="N35" s="132">
        <v>3</v>
      </c>
      <c r="O35" s="132"/>
      <c r="P35" s="132"/>
      <c r="Q35" s="132" t="s">
        <v>849</v>
      </c>
      <c r="R35" s="134">
        <v>1193260.52</v>
      </c>
      <c r="S35" s="134">
        <v>1193260.52</v>
      </c>
      <c r="T35" s="134">
        <v>1105562.6100000001</v>
      </c>
      <c r="U35" s="134">
        <v>12294.96</v>
      </c>
      <c r="V35" s="134">
        <v>12294.96</v>
      </c>
      <c r="W35" s="136">
        <v>45373.78402777778</v>
      </c>
      <c r="X35" s="136">
        <v>45373</v>
      </c>
      <c r="Y35" s="132">
        <v>0</v>
      </c>
      <c r="Z35" s="132">
        <v>0</v>
      </c>
      <c r="AA35" s="132"/>
      <c r="AB35" s="132"/>
      <c r="AC35" s="159">
        <v>45390</v>
      </c>
      <c r="AD35" s="132" t="s">
        <v>850</v>
      </c>
      <c r="AE35" s="135"/>
    </row>
    <row r="36" spans="1:31" s="166" customFormat="1" ht="15" customHeight="1" x14ac:dyDescent="0.2">
      <c r="A36" s="131" t="s">
        <v>246</v>
      </c>
      <c r="B36" s="132" t="s">
        <v>819</v>
      </c>
      <c r="C36" s="132"/>
      <c r="D36" s="132" t="s">
        <v>844</v>
      </c>
      <c r="E36" s="132" t="s">
        <v>9</v>
      </c>
      <c r="F36" s="132"/>
      <c r="G36" s="132"/>
      <c r="H36" s="132"/>
      <c r="I36" s="132" t="s">
        <v>843</v>
      </c>
      <c r="J36" s="133">
        <v>0</v>
      </c>
      <c r="K36" s="132">
        <v>164.64</v>
      </c>
      <c r="L36" s="132">
        <v>90.41</v>
      </c>
      <c r="M36" s="132">
        <v>8.6829999999999997E-3</v>
      </c>
      <c r="N36" s="132">
        <v>3</v>
      </c>
      <c r="O36" s="132"/>
      <c r="P36" s="132"/>
      <c r="Q36" s="132"/>
      <c r="R36" s="134">
        <v>1261854.75</v>
      </c>
      <c r="S36" s="134">
        <v>1261854.75</v>
      </c>
      <c r="T36" s="132">
        <v>0</v>
      </c>
      <c r="U36" s="134">
        <v>13957.03</v>
      </c>
      <c r="V36" s="134">
        <v>13957.03</v>
      </c>
      <c r="W36" s="132"/>
      <c r="X36" s="132"/>
      <c r="Y36" s="132">
        <v>0</v>
      </c>
      <c r="Z36" s="132">
        <v>0</v>
      </c>
      <c r="AA36" s="132"/>
      <c r="AB36" s="132"/>
      <c r="AC36" s="132"/>
      <c r="AD36" s="132"/>
      <c r="AE36" s="135"/>
    </row>
    <row r="37" spans="1:31" s="166" customFormat="1" ht="15" customHeight="1" x14ac:dyDescent="0.2">
      <c r="A37" s="131" t="s">
        <v>246</v>
      </c>
      <c r="B37" s="132" t="s">
        <v>820</v>
      </c>
      <c r="C37" s="132"/>
      <c r="D37" s="132" t="s">
        <v>844</v>
      </c>
      <c r="E37" s="132" t="s">
        <v>9</v>
      </c>
      <c r="F37" s="132"/>
      <c r="G37" s="132"/>
      <c r="H37" s="132"/>
      <c r="I37" s="132" t="s">
        <v>843</v>
      </c>
      <c r="J37" s="133">
        <v>0</v>
      </c>
      <c r="K37" s="132">
        <v>164.64</v>
      </c>
      <c r="L37" s="132">
        <v>90.41</v>
      </c>
      <c r="M37" s="132">
        <v>8.6829999999999997E-3</v>
      </c>
      <c r="N37" s="132">
        <v>3</v>
      </c>
      <c r="O37" s="132"/>
      <c r="P37" s="132"/>
      <c r="Q37" s="132"/>
      <c r="R37" s="134">
        <v>1317048.74</v>
      </c>
      <c r="S37" s="134">
        <v>1317048.74</v>
      </c>
      <c r="T37" s="132">
        <v>0</v>
      </c>
      <c r="U37" s="134">
        <v>14567.51</v>
      </c>
      <c r="V37" s="134">
        <v>14567.51</v>
      </c>
      <c r="W37" s="132"/>
      <c r="X37" s="132"/>
      <c r="Y37" s="132">
        <v>0</v>
      </c>
      <c r="Z37" s="132">
        <v>0</v>
      </c>
      <c r="AA37" s="132"/>
      <c r="AB37" s="132"/>
      <c r="AC37" s="132"/>
      <c r="AD37" s="132"/>
      <c r="AE37" s="135"/>
    </row>
    <row r="38" spans="1:31" s="166" customFormat="1" ht="15" customHeight="1" x14ac:dyDescent="0.2">
      <c r="A38" s="131" t="s">
        <v>246</v>
      </c>
      <c r="B38" s="132" t="s">
        <v>195</v>
      </c>
      <c r="C38" s="132"/>
      <c r="D38" s="132" t="s">
        <v>844</v>
      </c>
      <c r="E38" s="132" t="s">
        <v>846</v>
      </c>
      <c r="F38" s="132" t="s">
        <v>853</v>
      </c>
      <c r="G38" s="132"/>
      <c r="H38" s="132" t="s">
        <v>863</v>
      </c>
      <c r="I38" s="132" t="s">
        <v>864</v>
      </c>
      <c r="J38" s="133">
        <v>0</v>
      </c>
      <c r="K38" s="132">
        <v>163.44</v>
      </c>
      <c r="L38" s="132">
        <v>89.66</v>
      </c>
      <c r="M38" s="132">
        <v>8.6189999999999999E-3</v>
      </c>
      <c r="N38" s="132">
        <v>3</v>
      </c>
      <c r="O38" s="132"/>
      <c r="P38" s="132"/>
      <c r="Q38" s="132" t="s">
        <v>849</v>
      </c>
      <c r="R38" s="134">
        <v>1220104.4099999999</v>
      </c>
      <c r="S38" s="134">
        <v>1220104.4099999999</v>
      </c>
      <c r="T38" s="134">
        <v>1159540.05</v>
      </c>
      <c r="U38" s="134">
        <v>12932.63</v>
      </c>
      <c r="V38" s="134">
        <v>12932.63</v>
      </c>
      <c r="W38" s="136">
        <v>45168.575694444444</v>
      </c>
      <c r="X38" s="136">
        <v>45168</v>
      </c>
      <c r="Y38" s="132">
        <v>0</v>
      </c>
      <c r="Z38" s="132">
        <v>0</v>
      </c>
      <c r="AA38" s="132"/>
      <c r="AB38" s="132"/>
      <c r="AC38" s="159">
        <v>45170</v>
      </c>
      <c r="AD38" s="132" t="s">
        <v>850</v>
      </c>
      <c r="AE38" s="135"/>
    </row>
    <row r="39" spans="1:31" s="166" customFormat="1" ht="15" customHeight="1" x14ac:dyDescent="0.2">
      <c r="A39" s="131" t="s">
        <v>246</v>
      </c>
      <c r="B39" s="132" t="s">
        <v>810</v>
      </c>
      <c r="C39" s="132"/>
      <c r="D39" s="132" t="s">
        <v>845</v>
      </c>
      <c r="E39" s="132" t="s">
        <v>846</v>
      </c>
      <c r="F39" s="132" t="s">
        <v>882</v>
      </c>
      <c r="G39" s="132"/>
      <c r="H39" s="132" t="s">
        <v>883</v>
      </c>
      <c r="I39" s="132" t="s">
        <v>884</v>
      </c>
      <c r="J39" s="133">
        <v>0</v>
      </c>
      <c r="K39" s="132">
        <v>123.23</v>
      </c>
      <c r="L39" s="132">
        <v>62.4</v>
      </c>
      <c r="M39" s="132">
        <v>6.2940000000000001E-3</v>
      </c>
      <c r="N39" s="132">
        <v>2</v>
      </c>
      <c r="O39" s="132"/>
      <c r="P39" s="132"/>
      <c r="Q39" s="132" t="s">
        <v>849</v>
      </c>
      <c r="R39" s="134">
        <v>837797.73</v>
      </c>
      <c r="S39" s="134">
        <v>837797.73</v>
      </c>
      <c r="T39" s="134">
        <v>746000</v>
      </c>
      <c r="U39" s="134">
        <v>11955.13</v>
      </c>
      <c r="V39" s="134">
        <v>11955.13</v>
      </c>
      <c r="W39" s="136">
        <v>45321.737500000003</v>
      </c>
      <c r="X39" s="136">
        <v>45321</v>
      </c>
      <c r="Y39" s="132">
        <v>0</v>
      </c>
      <c r="Z39" s="132">
        <v>0</v>
      </c>
      <c r="AA39" s="132"/>
      <c r="AB39" s="132"/>
      <c r="AC39" s="159">
        <v>45322</v>
      </c>
      <c r="AD39" s="132" t="s">
        <v>850</v>
      </c>
      <c r="AE39" s="135"/>
    </row>
    <row r="40" spans="1:31" s="166" customFormat="1" ht="15" customHeight="1" x14ac:dyDescent="0.2">
      <c r="A40" s="131" t="s">
        <v>246</v>
      </c>
      <c r="B40" s="132" t="s">
        <v>811</v>
      </c>
      <c r="C40" s="132"/>
      <c r="D40" s="132" t="s">
        <v>844</v>
      </c>
      <c r="E40" s="132" t="s">
        <v>846</v>
      </c>
      <c r="F40" s="132" t="s">
        <v>859</v>
      </c>
      <c r="G40" s="132"/>
      <c r="H40" s="132" t="s">
        <v>860</v>
      </c>
      <c r="I40" s="132" t="s">
        <v>595</v>
      </c>
      <c r="J40" s="133">
        <v>0</v>
      </c>
      <c r="K40" s="132">
        <v>163.91</v>
      </c>
      <c r="L40" s="132">
        <v>89.92</v>
      </c>
      <c r="M40" s="132">
        <v>8.6409999999999994E-3</v>
      </c>
      <c r="N40" s="132">
        <v>3</v>
      </c>
      <c r="O40" s="132"/>
      <c r="P40" s="132"/>
      <c r="Q40" s="132" t="s">
        <v>849</v>
      </c>
      <c r="R40" s="134">
        <v>1203840.57</v>
      </c>
      <c r="S40" s="134">
        <v>1203840.57</v>
      </c>
      <c r="T40" s="134">
        <v>1107697</v>
      </c>
      <c r="U40" s="134">
        <v>12318.69</v>
      </c>
      <c r="V40" s="134">
        <v>12318.69</v>
      </c>
      <c r="W40" s="136">
        <v>45397.894444444442</v>
      </c>
      <c r="X40" s="136">
        <v>45399</v>
      </c>
      <c r="Y40" s="132">
        <v>0</v>
      </c>
      <c r="Z40" s="132">
        <v>0</v>
      </c>
      <c r="AA40" s="132"/>
      <c r="AB40" s="132"/>
      <c r="AC40" s="159">
        <v>45419</v>
      </c>
      <c r="AD40" s="132" t="s">
        <v>850</v>
      </c>
      <c r="AE40" s="135"/>
    </row>
    <row r="41" spans="1:31" s="166" customFormat="1" ht="15" customHeight="1" x14ac:dyDescent="0.2">
      <c r="A41" s="131" t="s">
        <v>246</v>
      </c>
      <c r="B41" s="132" t="s">
        <v>812</v>
      </c>
      <c r="C41" s="132"/>
      <c r="D41" s="132" t="s">
        <v>844</v>
      </c>
      <c r="E41" s="132" t="s">
        <v>858</v>
      </c>
      <c r="F41" s="132"/>
      <c r="G41" s="132"/>
      <c r="H41" s="132"/>
      <c r="I41" s="132" t="s">
        <v>843</v>
      </c>
      <c r="J41" s="133">
        <v>0</v>
      </c>
      <c r="K41" s="132">
        <v>164.64</v>
      </c>
      <c r="L41" s="132">
        <v>90.41</v>
      </c>
      <c r="M41" s="132">
        <v>8.6829999999999997E-3</v>
      </c>
      <c r="N41" s="132">
        <v>3</v>
      </c>
      <c r="O41" s="132"/>
      <c r="P41" s="132"/>
      <c r="Q41" s="132"/>
      <c r="R41" s="134">
        <v>1277843.93</v>
      </c>
      <c r="S41" s="134">
        <v>1277843.93</v>
      </c>
      <c r="T41" s="134">
        <v>1277843.93</v>
      </c>
      <c r="U41" s="134">
        <v>14133.88</v>
      </c>
      <c r="V41" s="134">
        <v>14133.88</v>
      </c>
      <c r="W41" s="132"/>
      <c r="X41" s="132"/>
      <c r="Y41" s="132">
        <v>0</v>
      </c>
      <c r="Z41" s="132">
        <v>0</v>
      </c>
      <c r="AA41" s="132"/>
      <c r="AB41" s="132"/>
      <c r="AC41" s="132"/>
      <c r="AD41" s="132"/>
      <c r="AE41" s="135"/>
    </row>
    <row r="42" spans="1:31" s="166" customFormat="1" ht="15" customHeight="1" x14ac:dyDescent="0.2">
      <c r="A42" s="131" t="s">
        <v>246</v>
      </c>
      <c r="B42" s="132" t="s">
        <v>813</v>
      </c>
      <c r="C42" s="132"/>
      <c r="D42" s="132" t="s">
        <v>844</v>
      </c>
      <c r="E42" s="132" t="s">
        <v>9</v>
      </c>
      <c r="F42" s="132"/>
      <c r="G42" s="132"/>
      <c r="H42" s="132"/>
      <c r="I42" s="132" t="s">
        <v>843</v>
      </c>
      <c r="J42" s="133">
        <v>0</v>
      </c>
      <c r="K42" s="132">
        <v>164.64</v>
      </c>
      <c r="L42" s="132">
        <v>90.41</v>
      </c>
      <c r="M42" s="132">
        <v>8.6829999999999997E-3</v>
      </c>
      <c r="N42" s="132">
        <v>3</v>
      </c>
      <c r="O42" s="132"/>
      <c r="P42" s="132"/>
      <c r="Q42" s="132"/>
      <c r="R42" s="134">
        <v>1324332.57</v>
      </c>
      <c r="S42" s="134">
        <v>1324332.57</v>
      </c>
      <c r="T42" s="132">
        <v>0</v>
      </c>
      <c r="U42" s="134">
        <v>14648.08</v>
      </c>
      <c r="V42" s="134">
        <v>14648.08</v>
      </c>
      <c r="W42" s="132"/>
      <c r="X42" s="132"/>
      <c r="Y42" s="132">
        <v>0</v>
      </c>
      <c r="Z42" s="132">
        <v>0</v>
      </c>
      <c r="AA42" s="132"/>
      <c r="AB42" s="132"/>
      <c r="AC42" s="132"/>
      <c r="AD42" s="132"/>
      <c r="AE42" s="135"/>
    </row>
    <row r="43" spans="1:31" s="166" customFormat="1" ht="15" customHeight="1" x14ac:dyDescent="0.2">
      <c r="A43" s="131" t="s">
        <v>246</v>
      </c>
      <c r="B43" s="132" t="s">
        <v>814</v>
      </c>
      <c r="C43" s="132"/>
      <c r="D43" s="132" t="s">
        <v>844</v>
      </c>
      <c r="E43" s="132" t="s">
        <v>846</v>
      </c>
      <c r="F43" s="132" t="s">
        <v>856</v>
      </c>
      <c r="G43" s="132"/>
      <c r="H43" s="132" t="s">
        <v>1207</v>
      </c>
      <c r="I43" s="132" t="s">
        <v>1208</v>
      </c>
      <c r="J43" s="133">
        <v>0</v>
      </c>
      <c r="K43" s="132">
        <v>163.44</v>
      </c>
      <c r="L43" s="132">
        <v>89.66</v>
      </c>
      <c r="M43" s="132">
        <v>8.6189999999999999E-3</v>
      </c>
      <c r="N43" s="132">
        <v>3</v>
      </c>
      <c r="O43" s="132"/>
      <c r="P43" s="132"/>
      <c r="Q43" s="132" t="s">
        <v>849</v>
      </c>
      <c r="R43" s="134">
        <v>1285218.53</v>
      </c>
      <c r="S43" s="134">
        <v>1285218.53</v>
      </c>
      <c r="T43" s="134">
        <v>1143623</v>
      </c>
      <c r="U43" s="134">
        <v>12755.11</v>
      </c>
      <c r="V43" s="134">
        <v>12755.11</v>
      </c>
      <c r="W43" s="136">
        <v>45535.818055555559</v>
      </c>
      <c r="X43" s="136">
        <v>45535</v>
      </c>
      <c r="Y43" s="132">
        <v>0</v>
      </c>
      <c r="Z43" s="132">
        <v>0</v>
      </c>
      <c r="AA43" s="132"/>
      <c r="AB43" s="132"/>
      <c r="AC43" s="159">
        <v>45541</v>
      </c>
      <c r="AD43" s="132" t="s">
        <v>850</v>
      </c>
      <c r="AE43" s="135"/>
    </row>
    <row r="44" spans="1:31" s="166" customFormat="1" ht="15" customHeight="1" x14ac:dyDescent="0.2">
      <c r="A44" s="131" t="s">
        <v>246</v>
      </c>
      <c r="B44" s="132" t="s">
        <v>803</v>
      </c>
      <c r="C44" s="132"/>
      <c r="D44" s="132" t="s">
        <v>845</v>
      </c>
      <c r="E44" s="132" t="s">
        <v>846</v>
      </c>
      <c r="F44" s="132" t="s">
        <v>856</v>
      </c>
      <c r="G44" s="132"/>
      <c r="H44" s="132" t="s">
        <v>961</v>
      </c>
      <c r="I44" s="132" t="s">
        <v>1261</v>
      </c>
      <c r="J44" s="133">
        <v>0</v>
      </c>
      <c r="K44" s="132">
        <v>123.23</v>
      </c>
      <c r="L44" s="132">
        <v>62.4</v>
      </c>
      <c r="M44" s="132">
        <v>6.2940000000000001E-3</v>
      </c>
      <c r="N44" s="132">
        <v>2</v>
      </c>
      <c r="O44" s="132"/>
      <c r="P44" s="132"/>
      <c r="Q44" s="132" t="s">
        <v>849</v>
      </c>
      <c r="R44" s="134">
        <v>877584.34</v>
      </c>
      <c r="S44" s="134">
        <v>877584.34</v>
      </c>
      <c r="T44" s="134">
        <v>855600</v>
      </c>
      <c r="U44" s="134">
        <v>13711.54</v>
      </c>
      <c r="V44" s="134">
        <v>13711.54</v>
      </c>
      <c r="W44" s="136">
        <v>45554.490972222222</v>
      </c>
      <c r="X44" s="136">
        <v>45554</v>
      </c>
      <c r="Y44" s="132">
        <v>0</v>
      </c>
      <c r="Z44" s="132">
        <v>0</v>
      </c>
      <c r="AA44" s="132"/>
      <c r="AB44" s="132"/>
      <c r="AC44" s="159">
        <v>45555</v>
      </c>
      <c r="AD44" s="132" t="s">
        <v>850</v>
      </c>
      <c r="AE44" s="135"/>
    </row>
    <row r="45" spans="1:31" s="166" customFormat="1" ht="15" customHeight="1" x14ac:dyDescent="0.2">
      <c r="A45" s="131" t="s">
        <v>246</v>
      </c>
      <c r="B45" s="132" t="s">
        <v>804</v>
      </c>
      <c r="C45" s="132"/>
      <c r="D45" s="132" t="s">
        <v>844</v>
      </c>
      <c r="E45" s="132" t="s">
        <v>846</v>
      </c>
      <c r="F45" s="132" t="s">
        <v>853</v>
      </c>
      <c r="G45" s="132"/>
      <c r="H45" s="132" t="s">
        <v>876</v>
      </c>
      <c r="I45" s="132" t="s">
        <v>1030</v>
      </c>
      <c r="J45" s="133">
        <v>0</v>
      </c>
      <c r="K45" s="132">
        <v>163.91</v>
      </c>
      <c r="L45" s="132">
        <v>89.92</v>
      </c>
      <c r="M45" s="132">
        <v>8.6409999999999994E-3</v>
      </c>
      <c r="N45" s="132">
        <v>3</v>
      </c>
      <c r="O45" s="132"/>
      <c r="P45" s="132"/>
      <c r="Q45" s="132" t="s">
        <v>849</v>
      </c>
      <c r="R45" s="134">
        <v>1210498.31</v>
      </c>
      <c r="S45" s="134">
        <v>1210498.31</v>
      </c>
      <c r="T45" s="134">
        <v>1132000</v>
      </c>
      <c r="U45" s="134">
        <v>12588.97</v>
      </c>
      <c r="V45" s="134">
        <v>12588.97</v>
      </c>
      <c r="W45" s="136">
        <v>45405.376388888886</v>
      </c>
      <c r="X45" s="136">
        <v>45404</v>
      </c>
      <c r="Y45" s="132">
        <v>0</v>
      </c>
      <c r="Z45" s="132">
        <v>0</v>
      </c>
      <c r="AA45" s="132"/>
      <c r="AB45" s="132"/>
      <c r="AC45" s="159">
        <v>45408</v>
      </c>
      <c r="AD45" s="132" t="s">
        <v>850</v>
      </c>
      <c r="AE45" s="135"/>
    </row>
    <row r="46" spans="1:31" s="166" customFormat="1" ht="15" customHeight="1" x14ac:dyDescent="0.2">
      <c r="A46" s="131" t="s">
        <v>246</v>
      </c>
      <c r="B46" s="132" t="s">
        <v>805</v>
      </c>
      <c r="C46" s="132"/>
      <c r="D46" s="132" t="s">
        <v>844</v>
      </c>
      <c r="E46" s="132" t="s">
        <v>9</v>
      </c>
      <c r="F46" s="132"/>
      <c r="G46" s="132"/>
      <c r="H46" s="132"/>
      <c r="I46" s="132" t="s">
        <v>843</v>
      </c>
      <c r="J46" s="133">
        <v>0</v>
      </c>
      <c r="K46" s="132">
        <v>164.64</v>
      </c>
      <c r="L46" s="132">
        <v>90.41</v>
      </c>
      <c r="M46" s="132">
        <v>8.6829999999999997E-3</v>
      </c>
      <c r="N46" s="132">
        <v>3</v>
      </c>
      <c r="O46" s="132"/>
      <c r="P46" s="132"/>
      <c r="Q46" s="132"/>
      <c r="R46" s="134">
        <v>1284910.95</v>
      </c>
      <c r="S46" s="134">
        <v>1284910.95</v>
      </c>
      <c r="T46" s="132">
        <v>0</v>
      </c>
      <c r="U46" s="134">
        <v>14212.04</v>
      </c>
      <c r="V46" s="134">
        <v>14212.04</v>
      </c>
      <c r="W46" s="132"/>
      <c r="X46" s="132"/>
      <c r="Y46" s="132">
        <v>0</v>
      </c>
      <c r="Z46" s="132">
        <v>0</v>
      </c>
      <c r="AA46" s="132"/>
      <c r="AB46" s="132"/>
      <c r="AC46" s="132"/>
      <c r="AD46" s="132"/>
      <c r="AE46" s="135"/>
    </row>
    <row r="47" spans="1:31" s="166" customFormat="1" ht="15" customHeight="1" x14ac:dyDescent="0.2">
      <c r="A47" s="131" t="s">
        <v>246</v>
      </c>
      <c r="B47" s="132" t="s">
        <v>806</v>
      </c>
      <c r="C47" s="132"/>
      <c r="D47" s="132" t="s">
        <v>844</v>
      </c>
      <c r="E47" s="132" t="s">
        <v>858</v>
      </c>
      <c r="F47" s="132"/>
      <c r="G47" s="132"/>
      <c r="H47" s="132"/>
      <c r="I47" s="132" t="s">
        <v>843</v>
      </c>
      <c r="J47" s="133">
        <v>0</v>
      </c>
      <c r="K47" s="132">
        <v>164.64</v>
      </c>
      <c r="L47" s="132">
        <v>90.41</v>
      </c>
      <c r="M47" s="132">
        <v>8.6829999999999997E-3</v>
      </c>
      <c r="N47" s="132">
        <v>3</v>
      </c>
      <c r="O47" s="132"/>
      <c r="P47" s="132"/>
      <c r="Q47" s="132"/>
      <c r="R47" s="134">
        <v>1331656.68</v>
      </c>
      <c r="S47" s="134">
        <v>1331656.68</v>
      </c>
      <c r="T47" s="134">
        <v>1331656.68</v>
      </c>
      <c r="U47" s="134">
        <v>14729.09</v>
      </c>
      <c r="V47" s="134">
        <v>14729.09</v>
      </c>
      <c r="W47" s="132"/>
      <c r="X47" s="132"/>
      <c r="Y47" s="132">
        <v>0</v>
      </c>
      <c r="Z47" s="132">
        <v>0</v>
      </c>
      <c r="AA47" s="132"/>
      <c r="AB47" s="132"/>
      <c r="AC47" s="132"/>
      <c r="AD47" s="132"/>
      <c r="AE47" s="135"/>
    </row>
    <row r="48" spans="1:31" s="166" customFormat="1" ht="15" customHeight="1" x14ac:dyDescent="0.2">
      <c r="A48" s="131" t="s">
        <v>246</v>
      </c>
      <c r="B48" s="132" t="s">
        <v>807</v>
      </c>
      <c r="C48" s="132"/>
      <c r="D48" s="132" t="s">
        <v>844</v>
      </c>
      <c r="E48" s="132" t="s">
        <v>846</v>
      </c>
      <c r="F48" s="132" t="s">
        <v>847</v>
      </c>
      <c r="G48" s="132"/>
      <c r="H48" s="132" t="s">
        <v>1326</v>
      </c>
      <c r="I48" s="132" t="s">
        <v>1327</v>
      </c>
      <c r="J48" s="133">
        <v>0</v>
      </c>
      <c r="K48" s="132">
        <v>163.44</v>
      </c>
      <c r="L48" s="132">
        <v>89.66</v>
      </c>
      <c r="M48" s="132">
        <v>8.6189999999999999E-3</v>
      </c>
      <c r="N48" s="132">
        <v>3</v>
      </c>
      <c r="O48" s="132"/>
      <c r="P48" s="132"/>
      <c r="Q48" s="132"/>
      <c r="R48" s="134">
        <v>1351303.41</v>
      </c>
      <c r="S48" s="134">
        <v>1351303.41</v>
      </c>
      <c r="T48" s="134">
        <v>1215600</v>
      </c>
      <c r="U48" s="134">
        <v>13557.89</v>
      </c>
      <c r="V48" s="134">
        <v>13557.89</v>
      </c>
      <c r="W48" s="136">
        <v>45603.706250000003</v>
      </c>
      <c r="X48" s="136">
        <v>45603</v>
      </c>
      <c r="Y48" s="132">
        <v>0</v>
      </c>
      <c r="Z48" s="132">
        <v>0</v>
      </c>
      <c r="AA48" s="132"/>
      <c r="AB48" s="132"/>
      <c r="AC48" s="132">
        <v>45632</v>
      </c>
      <c r="AD48" s="132" t="s">
        <v>850</v>
      </c>
      <c r="AE48" s="135"/>
    </row>
    <row r="49" spans="1:31" s="166" customFormat="1" ht="15" customHeight="1" x14ac:dyDescent="0.2">
      <c r="A49" s="131" t="s">
        <v>246</v>
      </c>
      <c r="B49" s="132" t="s">
        <v>808</v>
      </c>
      <c r="C49" s="132"/>
      <c r="D49" s="132" t="s">
        <v>845</v>
      </c>
      <c r="E49" s="132" t="s">
        <v>9</v>
      </c>
      <c r="F49" s="132"/>
      <c r="G49" s="132"/>
      <c r="H49" s="132"/>
      <c r="I49" s="132" t="s">
        <v>843</v>
      </c>
      <c r="J49" s="133">
        <v>0</v>
      </c>
      <c r="K49" s="132">
        <v>123.23</v>
      </c>
      <c r="L49" s="132">
        <v>62.4</v>
      </c>
      <c r="M49" s="132">
        <v>6.2940000000000001E-3</v>
      </c>
      <c r="N49" s="132">
        <v>2</v>
      </c>
      <c r="O49" s="132"/>
      <c r="P49" s="132"/>
      <c r="Q49" s="132"/>
      <c r="R49" s="134">
        <v>926031.94</v>
      </c>
      <c r="S49" s="134">
        <v>926031.94</v>
      </c>
      <c r="T49" s="132">
        <v>0</v>
      </c>
      <c r="U49" s="134">
        <v>14840.26</v>
      </c>
      <c r="V49" s="134">
        <v>14840.26</v>
      </c>
      <c r="W49" s="132"/>
      <c r="X49" s="132"/>
      <c r="Y49" s="132">
        <v>0</v>
      </c>
      <c r="Z49" s="132">
        <v>0</v>
      </c>
      <c r="AA49" s="132"/>
      <c r="AB49" s="132"/>
      <c r="AC49" s="132"/>
      <c r="AD49" s="132"/>
      <c r="AE49" s="135"/>
    </row>
    <row r="50" spans="1:31" s="166" customFormat="1" ht="15" customHeight="1" x14ac:dyDescent="0.2">
      <c r="A50" s="131" t="s">
        <v>246</v>
      </c>
      <c r="B50" s="132" t="s">
        <v>798</v>
      </c>
      <c r="C50" s="132"/>
      <c r="D50" s="132" t="s">
        <v>844</v>
      </c>
      <c r="E50" s="132" t="s">
        <v>9</v>
      </c>
      <c r="F50" s="132"/>
      <c r="G50" s="132"/>
      <c r="H50" s="132"/>
      <c r="I50" s="132" t="s">
        <v>843</v>
      </c>
      <c r="J50" s="133">
        <v>0</v>
      </c>
      <c r="K50" s="132">
        <v>163.91</v>
      </c>
      <c r="L50" s="132">
        <v>89.92</v>
      </c>
      <c r="M50" s="132">
        <v>8.6409999999999994E-3</v>
      </c>
      <c r="N50" s="132">
        <v>3</v>
      </c>
      <c r="O50" s="132"/>
      <c r="P50" s="132"/>
      <c r="Q50" s="132"/>
      <c r="R50" s="134">
        <v>1360741.69</v>
      </c>
      <c r="S50" s="134">
        <v>1360741.69</v>
      </c>
      <c r="T50" s="132">
        <v>0</v>
      </c>
      <c r="U50" s="134">
        <v>15132.8</v>
      </c>
      <c r="V50" s="134">
        <v>15132.8</v>
      </c>
      <c r="W50" s="132"/>
      <c r="X50" s="132"/>
      <c r="Y50" s="132">
        <v>0</v>
      </c>
      <c r="Z50" s="132">
        <v>0</v>
      </c>
      <c r="AA50" s="132"/>
      <c r="AB50" s="132"/>
      <c r="AC50" s="132"/>
      <c r="AD50" s="132"/>
      <c r="AE50" s="135"/>
    </row>
    <row r="51" spans="1:31" s="166" customFormat="1" ht="15" customHeight="1" x14ac:dyDescent="0.2">
      <c r="A51" s="131" t="s">
        <v>246</v>
      </c>
      <c r="B51" s="132" t="s">
        <v>799</v>
      </c>
      <c r="C51" s="132"/>
      <c r="D51" s="132" t="s">
        <v>844</v>
      </c>
      <c r="E51" s="132" t="s">
        <v>9</v>
      </c>
      <c r="F51" s="132"/>
      <c r="G51" s="132"/>
      <c r="H51" s="132"/>
      <c r="I51" s="132" t="s">
        <v>843</v>
      </c>
      <c r="J51" s="133">
        <v>0</v>
      </c>
      <c r="K51" s="132">
        <v>164.64</v>
      </c>
      <c r="L51" s="132">
        <v>90.41</v>
      </c>
      <c r="M51" s="132">
        <v>8.6829999999999997E-3</v>
      </c>
      <c r="N51" s="132">
        <v>3</v>
      </c>
      <c r="O51" s="132"/>
      <c r="P51" s="132"/>
      <c r="Q51" s="132"/>
      <c r="R51" s="134">
        <v>1292017.04</v>
      </c>
      <c r="S51" s="134">
        <v>1292017.04</v>
      </c>
      <c r="T51" s="132">
        <v>0</v>
      </c>
      <c r="U51" s="134">
        <v>14290.64</v>
      </c>
      <c r="V51" s="134">
        <v>14290.64</v>
      </c>
      <c r="W51" s="132"/>
      <c r="X51" s="132"/>
      <c r="Y51" s="132">
        <v>0</v>
      </c>
      <c r="Z51" s="132">
        <v>0</v>
      </c>
      <c r="AA51" s="132"/>
      <c r="AB51" s="132"/>
      <c r="AC51" s="132"/>
      <c r="AD51" s="132"/>
      <c r="AE51" s="135"/>
    </row>
    <row r="52" spans="1:31" s="166" customFormat="1" ht="15" customHeight="1" x14ac:dyDescent="0.2">
      <c r="A52" s="131" t="s">
        <v>246</v>
      </c>
      <c r="B52" s="132" t="s">
        <v>800</v>
      </c>
      <c r="C52" s="132"/>
      <c r="D52" s="132" t="s">
        <v>844</v>
      </c>
      <c r="E52" s="132" t="s">
        <v>9</v>
      </c>
      <c r="F52" s="132"/>
      <c r="G52" s="132"/>
      <c r="H52" s="132"/>
      <c r="I52" s="132" t="s">
        <v>843</v>
      </c>
      <c r="J52" s="133">
        <v>0</v>
      </c>
      <c r="K52" s="132">
        <v>164.64</v>
      </c>
      <c r="L52" s="132">
        <v>90.41</v>
      </c>
      <c r="M52" s="132">
        <v>8.6829999999999997E-3</v>
      </c>
      <c r="N52" s="132">
        <v>3</v>
      </c>
      <c r="O52" s="132"/>
      <c r="P52" s="132"/>
      <c r="Q52" s="132"/>
      <c r="R52" s="134">
        <v>1339021.29</v>
      </c>
      <c r="S52" s="134">
        <v>1339021.29</v>
      </c>
      <c r="T52" s="132">
        <v>0</v>
      </c>
      <c r="U52" s="134">
        <v>14810.54</v>
      </c>
      <c r="V52" s="134">
        <v>14810.54</v>
      </c>
      <c r="W52" s="132"/>
      <c r="X52" s="132"/>
      <c r="Y52" s="132">
        <v>0</v>
      </c>
      <c r="Z52" s="132">
        <v>0</v>
      </c>
      <c r="AA52" s="132"/>
      <c r="AB52" s="132"/>
      <c r="AC52" s="132"/>
      <c r="AD52" s="132"/>
      <c r="AE52" s="135"/>
    </row>
    <row r="53" spans="1:31" s="166" customFormat="1" ht="15" customHeight="1" x14ac:dyDescent="0.2">
      <c r="A53" s="131" t="s">
        <v>246</v>
      </c>
      <c r="B53" s="132" t="s">
        <v>194</v>
      </c>
      <c r="C53" s="132"/>
      <c r="D53" s="132" t="s">
        <v>844</v>
      </c>
      <c r="E53" s="132" t="s">
        <v>79</v>
      </c>
      <c r="F53" s="132"/>
      <c r="G53" s="132"/>
      <c r="H53" s="132"/>
      <c r="I53" s="132" t="s">
        <v>843</v>
      </c>
      <c r="J53" s="133">
        <v>0</v>
      </c>
      <c r="K53" s="132">
        <v>163.44</v>
      </c>
      <c r="L53" s="132">
        <v>89.66</v>
      </c>
      <c r="M53" s="132">
        <v>8.6189999999999999E-3</v>
      </c>
      <c r="N53" s="132">
        <v>3</v>
      </c>
      <c r="O53" s="132"/>
      <c r="P53" s="132"/>
      <c r="Q53" s="132"/>
      <c r="R53" s="134">
        <v>1363940.85</v>
      </c>
      <c r="S53" s="134">
        <v>1363940.85</v>
      </c>
      <c r="T53" s="134">
        <v>1363940.85</v>
      </c>
      <c r="U53" s="134">
        <v>15212.37</v>
      </c>
      <c r="V53" s="134">
        <v>15212.37</v>
      </c>
      <c r="W53" s="132"/>
      <c r="X53" s="132"/>
      <c r="Y53" s="132">
        <v>0</v>
      </c>
      <c r="Z53" s="132">
        <v>0</v>
      </c>
      <c r="AA53" s="132"/>
      <c r="AB53" s="132"/>
      <c r="AC53" s="132"/>
      <c r="AD53" s="132"/>
      <c r="AE53" s="135"/>
    </row>
    <row r="54" spans="1:31" s="166" customFormat="1" ht="15" customHeight="1" x14ac:dyDescent="0.2">
      <c r="A54" s="131" t="s">
        <v>246</v>
      </c>
      <c r="B54" s="132" t="s">
        <v>801</v>
      </c>
      <c r="C54" s="132"/>
      <c r="D54" s="132" t="s">
        <v>845</v>
      </c>
      <c r="E54" s="132" t="s">
        <v>846</v>
      </c>
      <c r="F54" s="132" t="s">
        <v>866</v>
      </c>
      <c r="G54" s="132"/>
      <c r="H54" s="132" t="s">
        <v>1279</v>
      </c>
      <c r="I54" s="132" t="s">
        <v>1280</v>
      </c>
      <c r="J54" s="133">
        <v>0</v>
      </c>
      <c r="K54" s="132">
        <v>123.23</v>
      </c>
      <c r="L54" s="132">
        <v>62.4</v>
      </c>
      <c r="M54" s="132">
        <v>6.2940000000000001E-3</v>
      </c>
      <c r="N54" s="132">
        <v>2</v>
      </c>
      <c r="O54" s="132"/>
      <c r="P54" s="132"/>
      <c r="Q54" s="132" t="s">
        <v>849</v>
      </c>
      <c r="R54" s="134">
        <v>915867.46</v>
      </c>
      <c r="S54" s="134">
        <v>915867.46</v>
      </c>
      <c r="T54" s="134">
        <v>880000</v>
      </c>
      <c r="U54" s="134">
        <v>14102.56</v>
      </c>
      <c r="V54" s="134">
        <v>14102.56</v>
      </c>
      <c r="W54" s="136">
        <v>45587.941666666666</v>
      </c>
      <c r="X54" s="136">
        <v>45587</v>
      </c>
      <c r="Y54" s="132">
        <v>0</v>
      </c>
      <c r="Z54" s="132">
        <v>0</v>
      </c>
      <c r="AA54" s="132"/>
      <c r="AB54" s="132"/>
      <c r="AC54" s="159">
        <v>45594</v>
      </c>
      <c r="AD54" s="132" t="s">
        <v>850</v>
      </c>
      <c r="AE54" s="135"/>
    </row>
    <row r="55" spans="1:31" s="166" customFormat="1" ht="15" customHeight="1" x14ac:dyDescent="0.2">
      <c r="A55" s="131" t="s">
        <v>246</v>
      </c>
      <c r="B55" s="132" t="s">
        <v>802</v>
      </c>
      <c r="C55" s="132"/>
      <c r="D55" s="132" t="s">
        <v>844</v>
      </c>
      <c r="E55" s="132" t="s">
        <v>846</v>
      </c>
      <c r="F55" s="132" t="s">
        <v>847</v>
      </c>
      <c r="G55" s="132"/>
      <c r="H55" s="132" t="s">
        <v>1031</v>
      </c>
      <c r="I55" s="132" t="s">
        <v>1032</v>
      </c>
      <c r="J55" s="133">
        <v>0</v>
      </c>
      <c r="K55" s="132">
        <v>163.91</v>
      </c>
      <c r="L55" s="132">
        <v>89.92</v>
      </c>
      <c r="M55" s="132">
        <v>8.6409999999999994E-3</v>
      </c>
      <c r="N55" s="132">
        <v>3</v>
      </c>
      <c r="O55" s="132"/>
      <c r="P55" s="132"/>
      <c r="Q55" s="132" t="s">
        <v>849</v>
      </c>
      <c r="R55" s="134">
        <v>1223924.45</v>
      </c>
      <c r="S55" s="134">
        <v>1223924.45</v>
      </c>
      <c r="T55" s="134">
        <v>1169000</v>
      </c>
      <c r="U55" s="134">
        <v>13000.44</v>
      </c>
      <c r="V55" s="134">
        <v>13000.44</v>
      </c>
      <c r="W55" s="136">
        <v>45411.567361111112</v>
      </c>
      <c r="X55" s="136">
        <v>45412</v>
      </c>
      <c r="Y55" s="132">
        <v>0</v>
      </c>
      <c r="Z55" s="132">
        <v>0</v>
      </c>
      <c r="AA55" s="132"/>
      <c r="AB55" s="132"/>
      <c r="AC55" s="159">
        <v>45421</v>
      </c>
      <c r="AD55" s="132" t="s">
        <v>850</v>
      </c>
      <c r="AE55" s="135"/>
    </row>
    <row r="56" spans="1:31" s="166" customFormat="1" ht="15" customHeight="1" x14ac:dyDescent="0.2">
      <c r="A56" s="131" t="s">
        <v>246</v>
      </c>
      <c r="B56" s="132" t="s">
        <v>793</v>
      </c>
      <c r="C56" s="132"/>
      <c r="D56" s="132" t="s">
        <v>844</v>
      </c>
      <c r="E56" s="132" t="s">
        <v>858</v>
      </c>
      <c r="F56" s="132"/>
      <c r="G56" s="132"/>
      <c r="H56" s="132"/>
      <c r="I56" s="132" t="s">
        <v>843</v>
      </c>
      <c r="J56" s="133">
        <v>0</v>
      </c>
      <c r="K56" s="132">
        <v>164.64</v>
      </c>
      <c r="L56" s="132">
        <v>90.41</v>
      </c>
      <c r="M56" s="132">
        <v>8.6829999999999997E-3</v>
      </c>
      <c r="N56" s="132">
        <v>3</v>
      </c>
      <c r="O56" s="132"/>
      <c r="P56" s="132"/>
      <c r="Q56" s="132"/>
      <c r="R56" s="134">
        <v>1299162.44</v>
      </c>
      <c r="S56" s="134">
        <v>1299162.44</v>
      </c>
      <c r="T56" s="134">
        <v>1299162.44</v>
      </c>
      <c r="U56" s="134">
        <v>14369.68</v>
      </c>
      <c r="V56" s="134">
        <v>14369.68</v>
      </c>
      <c r="W56" s="132"/>
      <c r="X56" s="132"/>
      <c r="Y56" s="132">
        <v>0</v>
      </c>
      <c r="Z56" s="132">
        <v>0</v>
      </c>
      <c r="AA56" s="132"/>
      <c r="AB56" s="132"/>
      <c r="AC56" s="132"/>
      <c r="AD56" s="132"/>
      <c r="AE56" s="135"/>
    </row>
    <row r="57" spans="1:31" s="166" customFormat="1" ht="15" customHeight="1" x14ac:dyDescent="0.2">
      <c r="A57" s="131" t="s">
        <v>246</v>
      </c>
      <c r="B57" s="132" t="s">
        <v>794</v>
      </c>
      <c r="C57" s="132"/>
      <c r="D57" s="132" t="s">
        <v>844</v>
      </c>
      <c r="E57" s="132" t="s">
        <v>858</v>
      </c>
      <c r="F57" s="132"/>
      <c r="G57" s="132"/>
      <c r="H57" s="132"/>
      <c r="I57" s="132" t="s">
        <v>843</v>
      </c>
      <c r="J57" s="133">
        <v>0</v>
      </c>
      <c r="K57" s="132">
        <v>164.64</v>
      </c>
      <c r="L57" s="132">
        <v>90.41</v>
      </c>
      <c r="M57" s="132">
        <v>8.6829999999999997E-3</v>
      </c>
      <c r="N57" s="132">
        <v>3</v>
      </c>
      <c r="O57" s="132"/>
      <c r="P57" s="132"/>
      <c r="Q57" s="132"/>
      <c r="R57" s="134">
        <v>1346426.64</v>
      </c>
      <c r="S57" s="134">
        <v>1346426.64</v>
      </c>
      <c r="T57" s="134">
        <v>1346426.64</v>
      </c>
      <c r="U57" s="134">
        <v>14892.45</v>
      </c>
      <c r="V57" s="134">
        <v>14892.45</v>
      </c>
      <c r="W57" s="132"/>
      <c r="X57" s="132"/>
      <c r="Y57" s="132">
        <v>0</v>
      </c>
      <c r="Z57" s="132">
        <v>0</v>
      </c>
      <c r="AA57" s="132"/>
      <c r="AB57" s="132"/>
      <c r="AC57" s="132"/>
      <c r="AD57" s="132"/>
      <c r="AE57" s="135"/>
    </row>
    <row r="58" spans="1:31" s="166" customFormat="1" ht="15" customHeight="1" x14ac:dyDescent="0.2">
      <c r="A58" s="131" t="s">
        <v>246</v>
      </c>
      <c r="B58" s="132" t="s">
        <v>193</v>
      </c>
      <c r="C58" s="132"/>
      <c r="D58" s="132" t="s">
        <v>844</v>
      </c>
      <c r="E58" s="132" t="s">
        <v>79</v>
      </c>
      <c r="F58" s="132"/>
      <c r="G58" s="132"/>
      <c r="H58" s="132"/>
      <c r="I58" s="132" t="s">
        <v>843</v>
      </c>
      <c r="J58" s="133">
        <v>0</v>
      </c>
      <c r="K58" s="132">
        <v>163.44</v>
      </c>
      <c r="L58" s="132">
        <v>89.66</v>
      </c>
      <c r="M58" s="132">
        <v>8.6189999999999999E-3</v>
      </c>
      <c r="N58" s="132">
        <v>3</v>
      </c>
      <c r="O58" s="132"/>
      <c r="P58" s="132"/>
      <c r="Q58" s="132"/>
      <c r="R58" s="134">
        <v>1371484.01</v>
      </c>
      <c r="S58" s="134">
        <v>1371484.01</v>
      </c>
      <c r="T58" s="134">
        <v>1371484.01</v>
      </c>
      <c r="U58" s="134">
        <v>15296.5</v>
      </c>
      <c r="V58" s="134">
        <v>15296.5</v>
      </c>
      <c r="W58" s="132"/>
      <c r="X58" s="132"/>
      <c r="Y58" s="132">
        <v>0</v>
      </c>
      <c r="Z58" s="132">
        <v>0</v>
      </c>
      <c r="AA58" s="132"/>
      <c r="AB58" s="132"/>
      <c r="AC58" s="132"/>
      <c r="AD58" s="132"/>
      <c r="AE58" s="135"/>
    </row>
    <row r="59" spans="1:31" s="166" customFormat="1" ht="15" customHeight="1" x14ac:dyDescent="0.2">
      <c r="A59" s="131" t="s">
        <v>246</v>
      </c>
      <c r="B59" s="132" t="s">
        <v>795</v>
      </c>
      <c r="C59" s="132"/>
      <c r="D59" s="132" t="s">
        <v>845</v>
      </c>
      <c r="E59" s="132" t="s">
        <v>846</v>
      </c>
      <c r="F59" s="132" t="s">
        <v>853</v>
      </c>
      <c r="G59" s="132"/>
      <c r="H59" s="132" t="s">
        <v>1033</v>
      </c>
      <c r="I59" s="132" t="s">
        <v>1034</v>
      </c>
      <c r="J59" s="133">
        <v>0</v>
      </c>
      <c r="K59" s="132">
        <v>123.23</v>
      </c>
      <c r="L59" s="132">
        <v>62.4</v>
      </c>
      <c r="M59" s="132">
        <v>6.2940000000000001E-3</v>
      </c>
      <c r="N59" s="132">
        <v>2</v>
      </c>
      <c r="O59" s="132"/>
      <c r="P59" s="132"/>
      <c r="Q59" s="132" t="s">
        <v>849</v>
      </c>
      <c r="R59" s="134">
        <v>862580.21</v>
      </c>
      <c r="S59" s="134">
        <v>862580.21</v>
      </c>
      <c r="T59" s="134">
        <v>802431.3</v>
      </c>
      <c r="U59" s="134">
        <v>12859.48</v>
      </c>
      <c r="V59" s="134">
        <v>12859.48</v>
      </c>
      <c r="W59" s="136">
        <v>45407.845833333333</v>
      </c>
      <c r="X59" s="136">
        <v>45408</v>
      </c>
      <c r="Y59" s="132">
        <v>0</v>
      </c>
      <c r="Z59" s="132">
        <v>0</v>
      </c>
      <c r="AA59" s="132"/>
      <c r="AB59" s="132"/>
      <c r="AC59" s="159">
        <v>45419</v>
      </c>
      <c r="AD59" s="132" t="s">
        <v>850</v>
      </c>
      <c r="AE59" s="135"/>
    </row>
    <row r="60" spans="1:31" s="166" customFormat="1" ht="15" customHeight="1" x14ac:dyDescent="0.2">
      <c r="A60" s="131" t="s">
        <v>246</v>
      </c>
      <c r="B60" s="132" t="s">
        <v>796</v>
      </c>
      <c r="C60" s="132"/>
      <c r="D60" s="132" t="s">
        <v>844</v>
      </c>
      <c r="E60" s="132" t="s">
        <v>846</v>
      </c>
      <c r="F60" s="132" t="s">
        <v>866</v>
      </c>
      <c r="G60" s="132"/>
      <c r="H60" s="132" t="s">
        <v>959</v>
      </c>
      <c r="I60" s="132" t="s">
        <v>960</v>
      </c>
      <c r="J60" s="133">
        <v>0</v>
      </c>
      <c r="K60" s="132">
        <v>163.91</v>
      </c>
      <c r="L60" s="132">
        <v>89.92</v>
      </c>
      <c r="M60" s="132">
        <v>8.6409999999999994E-3</v>
      </c>
      <c r="N60" s="132">
        <v>3</v>
      </c>
      <c r="O60" s="132"/>
      <c r="P60" s="132"/>
      <c r="Q60" s="132" t="s">
        <v>849</v>
      </c>
      <c r="R60" s="134">
        <v>1229095.44</v>
      </c>
      <c r="S60" s="134">
        <v>1229095.44</v>
      </c>
      <c r="T60" s="134">
        <v>1145000</v>
      </c>
      <c r="U60" s="134">
        <v>12733.54</v>
      </c>
      <c r="V60" s="134">
        <v>12733.54</v>
      </c>
      <c r="W60" s="136">
        <v>45366.897222222222</v>
      </c>
      <c r="X60" s="136">
        <v>45372</v>
      </c>
      <c r="Y60" s="132">
        <v>0</v>
      </c>
      <c r="Z60" s="132">
        <v>0</v>
      </c>
      <c r="AA60" s="132"/>
      <c r="AB60" s="132"/>
      <c r="AC60" s="159">
        <v>45392</v>
      </c>
      <c r="AD60" s="132" t="s">
        <v>850</v>
      </c>
      <c r="AE60" s="135"/>
    </row>
    <row r="61" spans="1:31" s="166" customFormat="1" ht="15" customHeight="1" x14ac:dyDescent="0.2">
      <c r="A61" s="131" t="s">
        <v>246</v>
      </c>
      <c r="B61" s="132" t="s">
        <v>797</v>
      </c>
      <c r="C61" s="132"/>
      <c r="D61" s="132" t="s">
        <v>844</v>
      </c>
      <c r="E61" s="132" t="s">
        <v>9</v>
      </c>
      <c r="F61" s="132"/>
      <c r="G61" s="132"/>
      <c r="H61" s="132"/>
      <c r="I61" s="132" t="s">
        <v>843</v>
      </c>
      <c r="J61" s="133">
        <v>0</v>
      </c>
      <c r="K61" s="132">
        <v>164.64</v>
      </c>
      <c r="L61" s="132">
        <v>90.41</v>
      </c>
      <c r="M61" s="132">
        <v>8.6829999999999997E-3</v>
      </c>
      <c r="N61" s="132">
        <v>3</v>
      </c>
      <c r="O61" s="132"/>
      <c r="P61" s="132"/>
      <c r="Q61" s="132"/>
      <c r="R61" s="134">
        <v>1309646.2</v>
      </c>
      <c r="S61" s="134">
        <v>1309646.2</v>
      </c>
      <c r="T61" s="132">
        <v>0</v>
      </c>
      <c r="U61" s="134">
        <v>14485.63</v>
      </c>
      <c r="V61" s="134">
        <v>14485.63</v>
      </c>
      <c r="W61" s="132"/>
      <c r="X61" s="132"/>
      <c r="Y61" s="132">
        <v>0</v>
      </c>
      <c r="Z61" s="132">
        <v>0</v>
      </c>
      <c r="AA61" s="132"/>
      <c r="AB61" s="132"/>
      <c r="AC61" s="132"/>
      <c r="AD61" s="132"/>
      <c r="AE61" s="135"/>
    </row>
    <row r="62" spans="1:31" s="166" customFormat="1" ht="15" customHeight="1" x14ac:dyDescent="0.2">
      <c r="A62" s="131" t="s">
        <v>246</v>
      </c>
      <c r="B62" s="132" t="s">
        <v>787</v>
      </c>
      <c r="C62" s="132"/>
      <c r="D62" s="132" t="s">
        <v>844</v>
      </c>
      <c r="E62" s="132" t="s">
        <v>9</v>
      </c>
      <c r="F62" s="132"/>
      <c r="G62" s="132"/>
      <c r="H62" s="132"/>
      <c r="I62" s="132" t="s">
        <v>843</v>
      </c>
      <c r="J62" s="133">
        <v>0</v>
      </c>
      <c r="K62" s="132">
        <v>164.64</v>
      </c>
      <c r="L62" s="132">
        <v>90.41</v>
      </c>
      <c r="M62" s="132">
        <v>8.6829999999999997E-3</v>
      </c>
      <c r="N62" s="132">
        <v>3</v>
      </c>
      <c r="O62" s="132"/>
      <c r="P62" s="132"/>
      <c r="Q62" s="132"/>
      <c r="R62" s="134">
        <v>1353872.93</v>
      </c>
      <c r="S62" s="134">
        <v>1353872.93</v>
      </c>
      <c r="T62" s="132">
        <v>0</v>
      </c>
      <c r="U62" s="134">
        <v>14974.81</v>
      </c>
      <c r="V62" s="134">
        <v>14974.81</v>
      </c>
      <c r="W62" s="132"/>
      <c r="X62" s="132"/>
      <c r="Y62" s="132">
        <v>0</v>
      </c>
      <c r="Z62" s="132">
        <v>0</v>
      </c>
      <c r="AA62" s="132"/>
      <c r="AB62" s="132"/>
      <c r="AC62" s="132"/>
      <c r="AD62" s="132"/>
      <c r="AE62" s="135"/>
    </row>
    <row r="63" spans="1:31" s="166" customFormat="1" ht="15" customHeight="1" x14ac:dyDescent="0.2">
      <c r="A63" s="131" t="s">
        <v>246</v>
      </c>
      <c r="B63" s="132" t="s">
        <v>788</v>
      </c>
      <c r="C63" s="132"/>
      <c r="D63" s="132" t="s">
        <v>844</v>
      </c>
      <c r="E63" s="132" t="s">
        <v>846</v>
      </c>
      <c r="F63" s="132" t="s">
        <v>874</v>
      </c>
      <c r="G63" s="132"/>
      <c r="H63" s="132" t="s">
        <v>1328</v>
      </c>
      <c r="I63" s="132" t="s">
        <v>1329</v>
      </c>
      <c r="J63" s="133">
        <v>0</v>
      </c>
      <c r="K63" s="132">
        <v>163.44</v>
      </c>
      <c r="L63" s="132">
        <v>89.66</v>
      </c>
      <c r="M63" s="132">
        <v>8.6189999999999999E-3</v>
      </c>
      <c r="N63" s="132">
        <v>3</v>
      </c>
      <c r="O63" s="132"/>
      <c r="P63" s="132"/>
      <c r="Q63" s="132" t="s">
        <v>849</v>
      </c>
      <c r="R63" s="134">
        <v>1373847.45</v>
      </c>
      <c r="S63" s="134">
        <v>1373847.45</v>
      </c>
      <c r="T63" s="134">
        <v>1313100</v>
      </c>
      <c r="U63" s="134">
        <v>14645.33</v>
      </c>
      <c r="V63" s="134">
        <v>14645.33</v>
      </c>
      <c r="W63" s="136">
        <v>45608.867361111108</v>
      </c>
      <c r="X63" s="136">
        <v>45608</v>
      </c>
      <c r="Y63" s="132">
        <v>0</v>
      </c>
      <c r="Z63" s="132">
        <v>0</v>
      </c>
      <c r="AA63" s="132"/>
      <c r="AB63" s="132"/>
      <c r="AC63" s="159">
        <v>45613</v>
      </c>
      <c r="AD63" s="132" t="s">
        <v>850</v>
      </c>
      <c r="AE63" s="135"/>
    </row>
    <row r="64" spans="1:31" s="166" customFormat="1" ht="15" customHeight="1" x14ac:dyDescent="0.2">
      <c r="A64" s="131" t="s">
        <v>246</v>
      </c>
      <c r="B64" s="132" t="s">
        <v>789</v>
      </c>
      <c r="C64" s="132"/>
      <c r="D64" s="132" t="s">
        <v>845</v>
      </c>
      <c r="E64" s="132" t="s">
        <v>846</v>
      </c>
      <c r="F64" s="132" t="s">
        <v>874</v>
      </c>
      <c r="G64" s="132"/>
      <c r="H64" s="132" t="s">
        <v>1209</v>
      </c>
      <c r="I64" s="132" t="s">
        <v>1210</v>
      </c>
      <c r="J64" s="133">
        <v>0</v>
      </c>
      <c r="K64" s="132">
        <v>123.23</v>
      </c>
      <c r="L64" s="132">
        <v>62.4</v>
      </c>
      <c r="M64" s="132">
        <v>6.2940000000000001E-3</v>
      </c>
      <c r="N64" s="132">
        <v>2</v>
      </c>
      <c r="O64" s="132"/>
      <c r="P64" s="132"/>
      <c r="Q64" s="132" t="s">
        <v>849</v>
      </c>
      <c r="R64" s="134">
        <v>890746.25</v>
      </c>
      <c r="S64" s="134">
        <v>890746.25</v>
      </c>
      <c r="T64" s="134">
        <v>872940.22</v>
      </c>
      <c r="U64" s="134">
        <v>13989.43</v>
      </c>
      <c r="V64" s="134">
        <v>13989.43</v>
      </c>
      <c r="W64" s="136">
        <v>45533.411111111112</v>
      </c>
      <c r="X64" s="136">
        <v>45533</v>
      </c>
      <c r="Y64" s="132">
        <v>0</v>
      </c>
      <c r="Z64" s="132">
        <v>0</v>
      </c>
      <c r="AA64" s="132"/>
      <c r="AB64" s="132"/>
      <c r="AC64" s="159">
        <v>45547</v>
      </c>
      <c r="AD64" s="132" t="s">
        <v>850</v>
      </c>
      <c r="AE64" s="135"/>
    </row>
    <row r="65" spans="1:31" s="166" customFormat="1" ht="15" customHeight="1" x14ac:dyDescent="0.2">
      <c r="A65" s="131" t="s">
        <v>246</v>
      </c>
      <c r="B65" s="132" t="s">
        <v>790</v>
      </c>
      <c r="C65" s="132"/>
      <c r="D65" s="132" t="s">
        <v>844</v>
      </c>
      <c r="E65" s="132" t="s">
        <v>846</v>
      </c>
      <c r="F65" s="132" t="s">
        <v>853</v>
      </c>
      <c r="G65" s="132"/>
      <c r="H65" s="132" t="s">
        <v>876</v>
      </c>
      <c r="I65" s="132" t="s">
        <v>1110</v>
      </c>
      <c r="J65" s="133">
        <v>0</v>
      </c>
      <c r="K65" s="132">
        <v>163.91</v>
      </c>
      <c r="L65" s="132">
        <v>89.92</v>
      </c>
      <c r="M65" s="132">
        <v>8.6409999999999994E-3</v>
      </c>
      <c r="N65" s="132">
        <v>3</v>
      </c>
      <c r="O65" s="132"/>
      <c r="P65" s="132"/>
      <c r="Q65" s="132" t="s">
        <v>849</v>
      </c>
      <c r="R65" s="134">
        <v>1240964.51</v>
      </c>
      <c r="S65" s="134">
        <v>1240964.51</v>
      </c>
      <c r="T65" s="134">
        <v>1184620.48</v>
      </c>
      <c r="U65" s="134">
        <v>13174.16</v>
      </c>
      <c r="V65" s="134">
        <v>13174.16</v>
      </c>
      <c r="W65" s="136">
        <v>45423.770138888889</v>
      </c>
      <c r="X65" s="136">
        <v>45423</v>
      </c>
      <c r="Y65" s="132">
        <v>0</v>
      </c>
      <c r="Z65" s="132">
        <v>0</v>
      </c>
      <c r="AA65" s="132"/>
      <c r="AB65" s="132"/>
      <c r="AC65" s="159">
        <v>45435</v>
      </c>
      <c r="AD65" s="132" t="s">
        <v>850</v>
      </c>
      <c r="AE65" s="135"/>
    </row>
    <row r="66" spans="1:31" s="166" customFormat="1" ht="15" customHeight="1" x14ac:dyDescent="0.2">
      <c r="A66" s="131" t="s">
        <v>246</v>
      </c>
      <c r="B66" s="132" t="s">
        <v>791</v>
      </c>
      <c r="C66" s="132"/>
      <c r="D66" s="132" t="s">
        <v>844</v>
      </c>
      <c r="E66" s="132" t="s">
        <v>9</v>
      </c>
      <c r="F66" s="132"/>
      <c r="G66" s="132"/>
      <c r="H66" s="132"/>
      <c r="I66" s="132" t="s">
        <v>843</v>
      </c>
      <c r="J66" s="133">
        <v>0</v>
      </c>
      <c r="K66" s="132">
        <v>164.64</v>
      </c>
      <c r="L66" s="132">
        <v>90.41</v>
      </c>
      <c r="M66" s="132">
        <v>8.6829999999999997E-3</v>
      </c>
      <c r="N66" s="132">
        <v>3</v>
      </c>
      <c r="O66" s="132"/>
      <c r="P66" s="132"/>
      <c r="Q66" s="132"/>
      <c r="R66" s="134">
        <v>1316889.0900000001</v>
      </c>
      <c r="S66" s="134">
        <v>1316889.0900000001</v>
      </c>
      <c r="T66" s="132">
        <v>0</v>
      </c>
      <c r="U66" s="134">
        <v>14565.75</v>
      </c>
      <c r="V66" s="134">
        <v>14565.75</v>
      </c>
      <c r="W66" s="132"/>
      <c r="X66" s="132"/>
      <c r="Y66" s="132">
        <v>0</v>
      </c>
      <c r="Z66" s="132">
        <v>0</v>
      </c>
      <c r="AA66" s="132"/>
      <c r="AB66" s="132"/>
      <c r="AC66" s="132"/>
      <c r="AD66" s="132"/>
      <c r="AE66" s="135"/>
    </row>
    <row r="67" spans="1:31" s="166" customFormat="1" ht="15" customHeight="1" x14ac:dyDescent="0.2">
      <c r="A67" s="131" t="s">
        <v>246</v>
      </c>
      <c r="B67" s="132" t="s">
        <v>792</v>
      </c>
      <c r="C67" s="132"/>
      <c r="D67" s="132" t="s">
        <v>844</v>
      </c>
      <c r="E67" s="132" t="s">
        <v>9</v>
      </c>
      <c r="F67" s="132"/>
      <c r="G67" s="132"/>
      <c r="H67" s="132"/>
      <c r="I67" s="132" t="s">
        <v>843</v>
      </c>
      <c r="J67" s="133">
        <v>0</v>
      </c>
      <c r="K67" s="132">
        <v>164.64</v>
      </c>
      <c r="L67" s="132">
        <v>90.41</v>
      </c>
      <c r="M67" s="132">
        <v>8.6829999999999997E-3</v>
      </c>
      <c r="N67" s="132">
        <v>3</v>
      </c>
      <c r="O67" s="132"/>
      <c r="P67" s="132"/>
      <c r="Q67" s="132"/>
      <c r="R67" s="134">
        <v>1364789.54</v>
      </c>
      <c r="S67" s="134">
        <v>1364789.54</v>
      </c>
      <c r="T67" s="132">
        <v>0</v>
      </c>
      <c r="U67" s="134">
        <v>15095.56</v>
      </c>
      <c r="V67" s="134">
        <v>15095.56</v>
      </c>
      <c r="W67" s="132"/>
      <c r="X67" s="132"/>
      <c r="Y67" s="132">
        <v>0</v>
      </c>
      <c r="Z67" s="132">
        <v>0</v>
      </c>
      <c r="AA67" s="132"/>
      <c r="AB67" s="132"/>
      <c r="AC67" s="132"/>
      <c r="AD67" s="132"/>
      <c r="AE67" s="135"/>
    </row>
    <row r="68" spans="1:31" s="166" customFormat="1" ht="15" customHeight="1" x14ac:dyDescent="0.2">
      <c r="A68" s="131" t="s">
        <v>246</v>
      </c>
      <c r="B68" s="132" t="s">
        <v>782</v>
      </c>
      <c r="C68" s="132"/>
      <c r="D68" s="132" t="s">
        <v>844</v>
      </c>
      <c r="E68" s="132" t="s">
        <v>846</v>
      </c>
      <c r="F68" s="132" t="s">
        <v>874</v>
      </c>
      <c r="G68" s="132"/>
      <c r="H68" s="132" t="s">
        <v>857</v>
      </c>
      <c r="I68" s="132" t="s">
        <v>1330</v>
      </c>
      <c r="J68" s="133">
        <v>0</v>
      </c>
      <c r="K68" s="132">
        <v>163.44</v>
      </c>
      <c r="L68" s="132">
        <v>89.66</v>
      </c>
      <c r="M68" s="132">
        <v>8.6189999999999999E-3</v>
      </c>
      <c r="N68" s="132">
        <v>3</v>
      </c>
      <c r="O68" s="132"/>
      <c r="P68" s="132"/>
      <c r="Q68" s="132" t="s">
        <v>849</v>
      </c>
      <c r="R68" s="134">
        <v>1381445.4</v>
      </c>
      <c r="S68" s="134">
        <v>1381445.4</v>
      </c>
      <c r="T68" s="134">
        <v>1280000</v>
      </c>
      <c r="U68" s="134">
        <v>14276.15</v>
      </c>
      <c r="V68" s="134">
        <v>14276.15</v>
      </c>
      <c r="W68" s="136">
        <v>45619.844444444447</v>
      </c>
      <c r="X68" s="136">
        <v>45621</v>
      </c>
      <c r="Y68" s="132">
        <v>0</v>
      </c>
      <c r="Z68" s="132">
        <v>0</v>
      </c>
      <c r="AA68" s="132"/>
      <c r="AB68" s="132"/>
      <c r="AC68" s="159">
        <v>45628</v>
      </c>
      <c r="AD68" s="132" t="s">
        <v>850</v>
      </c>
      <c r="AE68" s="135"/>
    </row>
    <row r="69" spans="1:31" s="166" customFormat="1" ht="15" customHeight="1" x14ac:dyDescent="0.2">
      <c r="A69" s="131" t="s">
        <v>246</v>
      </c>
      <c r="B69" s="132" t="s">
        <v>288</v>
      </c>
      <c r="C69" s="132"/>
      <c r="D69" s="132" t="s">
        <v>845</v>
      </c>
      <c r="E69" s="132" t="s">
        <v>79</v>
      </c>
      <c r="F69" s="132"/>
      <c r="G69" s="132"/>
      <c r="H69" s="132"/>
      <c r="I69" s="132" t="s">
        <v>843</v>
      </c>
      <c r="J69" s="133">
        <v>0</v>
      </c>
      <c r="K69" s="132">
        <v>123.23</v>
      </c>
      <c r="L69" s="132">
        <v>62.4</v>
      </c>
      <c r="M69" s="132">
        <v>6.2940000000000001E-3</v>
      </c>
      <c r="N69" s="132">
        <v>2</v>
      </c>
      <c r="O69" s="132"/>
      <c r="P69" s="132"/>
      <c r="Q69" s="132"/>
      <c r="R69" s="134">
        <v>943856.31</v>
      </c>
      <c r="S69" s="134">
        <v>943856.31</v>
      </c>
      <c r="T69" s="134">
        <v>943856.31</v>
      </c>
      <c r="U69" s="134">
        <v>15125.9</v>
      </c>
      <c r="V69" s="134">
        <v>15125.9</v>
      </c>
      <c r="W69" s="132"/>
      <c r="X69" s="132"/>
      <c r="Y69" s="132">
        <v>0</v>
      </c>
      <c r="Z69" s="132">
        <v>0</v>
      </c>
      <c r="AA69" s="132"/>
      <c r="AB69" s="132"/>
      <c r="AC69" s="132"/>
      <c r="AD69" s="132"/>
      <c r="AE69" s="135"/>
    </row>
    <row r="70" spans="1:31" s="166" customFormat="1" ht="15" customHeight="1" x14ac:dyDescent="0.2">
      <c r="A70" s="131" t="s">
        <v>246</v>
      </c>
      <c r="B70" s="132" t="s">
        <v>783</v>
      </c>
      <c r="C70" s="132"/>
      <c r="D70" s="132" t="s">
        <v>844</v>
      </c>
      <c r="E70" s="132" t="s">
        <v>846</v>
      </c>
      <c r="F70" s="132" t="s">
        <v>879</v>
      </c>
      <c r="G70" s="132"/>
      <c r="H70" s="132" t="s">
        <v>1111</v>
      </c>
      <c r="I70" s="132" t="s">
        <v>1112</v>
      </c>
      <c r="J70" s="133">
        <v>0</v>
      </c>
      <c r="K70" s="132">
        <v>163.91</v>
      </c>
      <c r="L70" s="132">
        <v>89.92</v>
      </c>
      <c r="M70" s="132">
        <v>8.6409999999999994E-3</v>
      </c>
      <c r="N70" s="132">
        <v>3</v>
      </c>
      <c r="O70" s="132"/>
      <c r="P70" s="132"/>
      <c r="Q70" s="132" t="s">
        <v>849</v>
      </c>
      <c r="R70" s="134">
        <v>1247827.56</v>
      </c>
      <c r="S70" s="134">
        <v>1247827.56</v>
      </c>
      <c r="T70" s="134">
        <v>1160600</v>
      </c>
      <c r="U70" s="134">
        <v>12907.03</v>
      </c>
      <c r="V70" s="134">
        <v>12907.03</v>
      </c>
      <c r="W70" s="136">
        <v>45442.8125</v>
      </c>
      <c r="X70" s="136">
        <v>45442</v>
      </c>
      <c r="Y70" s="132">
        <v>0</v>
      </c>
      <c r="Z70" s="132">
        <v>0</v>
      </c>
      <c r="AA70" s="132"/>
      <c r="AB70" s="132"/>
      <c r="AC70" s="159">
        <v>45450</v>
      </c>
      <c r="AD70" s="132" t="s">
        <v>850</v>
      </c>
      <c r="AE70" s="135"/>
    </row>
    <row r="71" spans="1:31" s="166" customFormat="1" ht="15" customHeight="1" x14ac:dyDescent="0.2">
      <c r="A71" s="131" t="s">
        <v>246</v>
      </c>
      <c r="B71" s="132" t="s">
        <v>784</v>
      </c>
      <c r="C71" s="132"/>
      <c r="D71" s="132" t="s">
        <v>844</v>
      </c>
      <c r="E71" s="132" t="s">
        <v>858</v>
      </c>
      <c r="F71" s="132"/>
      <c r="G71" s="132"/>
      <c r="H71" s="132"/>
      <c r="I71" s="132" t="s">
        <v>843</v>
      </c>
      <c r="J71" s="133">
        <v>0</v>
      </c>
      <c r="K71" s="132">
        <v>164.64</v>
      </c>
      <c r="L71" s="132">
        <v>90.41</v>
      </c>
      <c r="M71" s="132">
        <v>8.6829999999999997E-3</v>
      </c>
      <c r="N71" s="132">
        <v>3</v>
      </c>
      <c r="O71" s="132"/>
      <c r="P71" s="132"/>
      <c r="Q71" s="132"/>
      <c r="R71" s="134">
        <v>1324172.03</v>
      </c>
      <c r="S71" s="134">
        <v>1324172.03</v>
      </c>
      <c r="T71" s="134">
        <v>1324172.03</v>
      </c>
      <c r="U71" s="134">
        <v>14646.3</v>
      </c>
      <c r="V71" s="134">
        <v>14646.3</v>
      </c>
      <c r="W71" s="132"/>
      <c r="X71" s="132"/>
      <c r="Y71" s="132">
        <v>0</v>
      </c>
      <c r="Z71" s="132">
        <v>0</v>
      </c>
      <c r="AA71" s="132"/>
      <c r="AB71" s="132"/>
      <c r="AC71" s="132"/>
      <c r="AD71" s="132"/>
      <c r="AE71" s="135"/>
    </row>
    <row r="72" spans="1:31" s="166" customFormat="1" ht="15" customHeight="1" x14ac:dyDescent="0.2">
      <c r="A72" s="131" t="s">
        <v>246</v>
      </c>
      <c r="B72" s="132" t="s">
        <v>785</v>
      </c>
      <c r="C72" s="132"/>
      <c r="D72" s="132" t="s">
        <v>844</v>
      </c>
      <c r="E72" s="132" t="s">
        <v>858</v>
      </c>
      <c r="F72" s="132"/>
      <c r="G72" s="132"/>
      <c r="H72" s="132"/>
      <c r="I72" s="132" t="s">
        <v>843</v>
      </c>
      <c r="J72" s="133">
        <v>0</v>
      </c>
      <c r="K72" s="132">
        <v>164.64</v>
      </c>
      <c r="L72" s="132">
        <v>90.41</v>
      </c>
      <c r="M72" s="132">
        <v>8.6829999999999997E-3</v>
      </c>
      <c r="N72" s="132">
        <v>3</v>
      </c>
      <c r="O72" s="132"/>
      <c r="P72" s="132"/>
      <c r="Q72" s="132"/>
      <c r="R72" s="134">
        <v>1372337.39</v>
      </c>
      <c r="S72" s="134">
        <v>1372337.39</v>
      </c>
      <c r="T72" s="134">
        <v>1372337.39</v>
      </c>
      <c r="U72" s="134">
        <v>15179.04</v>
      </c>
      <c r="V72" s="134">
        <v>15179.04</v>
      </c>
      <c r="W72" s="132"/>
      <c r="X72" s="132"/>
      <c r="Y72" s="132">
        <v>0</v>
      </c>
      <c r="Z72" s="132">
        <v>0</v>
      </c>
      <c r="AA72" s="132"/>
      <c r="AB72" s="132"/>
      <c r="AC72" s="132"/>
      <c r="AD72" s="132"/>
      <c r="AE72" s="135"/>
    </row>
    <row r="73" spans="1:31" s="166" customFormat="1" ht="15" customHeight="1" x14ac:dyDescent="0.2">
      <c r="A73" s="131" t="s">
        <v>246</v>
      </c>
      <c r="B73" s="132" t="s">
        <v>289</v>
      </c>
      <c r="C73" s="132"/>
      <c r="D73" s="132" t="s">
        <v>844</v>
      </c>
      <c r="E73" s="132" t="s">
        <v>846</v>
      </c>
      <c r="F73" s="132" t="s">
        <v>856</v>
      </c>
      <c r="G73" s="132"/>
      <c r="H73" s="132" t="s">
        <v>865</v>
      </c>
      <c r="I73" s="132" t="s">
        <v>688</v>
      </c>
      <c r="J73" s="133">
        <v>0</v>
      </c>
      <c r="K73" s="132">
        <v>163.44</v>
      </c>
      <c r="L73" s="132">
        <v>89.66</v>
      </c>
      <c r="M73" s="132">
        <v>8.6189999999999999E-3</v>
      </c>
      <c r="N73" s="132">
        <v>3</v>
      </c>
      <c r="O73" s="132"/>
      <c r="P73" s="132"/>
      <c r="Q73" s="132" t="s">
        <v>849</v>
      </c>
      <c r="R73" s="134">
        <v>1271555.26</v>
      </c>
      <c r="S73" s="134">
        <v>1271555.26</v>
      </c>
      <c r="T73" s="134">
        <v>1175635.78</v>
      </c>
      <c r="U73" s="134">
        <v>13112.15</v>
      </c>
      <c r="V73" s="134">
        <v>13112.15</v>
      </c>
      <c r="W73" s="136">
        <v>45231.768055555556</v>
      </c>
      <c r="X73" s="136">
        <v>45231</v>
      </c>
      <c r="Y73" s="132">
        <v>0</v>
      </c>
      <c r="Z73" s="132">
        <v>0</v>
      </c>
      <c r="AA73" s="132"/>
      <c r="AB73" s="132"/>
      <c r="AC73" s="159">
        <v>45254</v>
      </c>
      <c r="AD73" s="132" t="s">
        <v>850</v>
      </c>
      <c r="AE73" s="135"/>
    </row>
    <row r="74" spans="1:31" s="166" customFormat="1" ht="15" customHeight="1" x14ac:dyDescent="0.2">
      <c r="A74" s="131" t="s">
        <v>246</v>
      </c>
      <c r="B74" s="132" t="s">
        <v>287</v>
      </c>
      <c r="C74" s="132"/>
      <c r="D74" s="132" t="s">
        <v>845</v>
      </c>
      <c r="E74" s="132" t="s">
        <v>79</v>
      </c>
      <c r="F74" s="132"/>
      <c r="G74" s="132"/>
      <c r="H74" s="132"/>
      <c r="I74" s="132" t="s">
        <v>843</v>
      </c>
      <c r="J74" s="133">
        <v>0</v>
      </c>
      <c r="K74" s="132">
        <v>123.23</v>
      </c>
      <c r="L74" s="132">
        <v>62.4</v>
      </c>
      <c r="M74" s="132">
        <v>6.2940000000000001E-3</v>
      </c>
      <c r="N74" s="132">
        <v>2</v>
      </c>
      <c r="O74" s="132"/>
      <c r="P74" s="132"/>
      <c r="Q74" s="132"/>
      <c r="R74" s="134">
        <v>949076.23</v>
      </c>
      <c r="S74" s="134">
        <v>949076.23</v>
      </c>
      <c r="T74" s="134">
        <v>949076.23</v>
      </c>
      <c r="U74" s="134">
        <v>15209.55</v>
      </c>
      <c r="V74" s="134">
        <v>15209.55</v>
      </c>
      <c r="W74" s="132"/>
      <c r="X74" s="132"/>
      <c r="Y74" s="132">
        <v>0</v>
      </c>
      <c r="Z74" s="132">
        <v>0</v>
      </c>
      <c r="AA74" s="132"/>
      <c r="AB74" s="132"/>
      <c r="AC74" s="132"/>
      <c r="AD74" s="132"/>
      <c r="AE74" s="135"/>
    </row>
    <row r="75" spans="1:31" s="166" customFormat="1" ht="15" customHeight="1" x14ac:dyDescent="0.2">
      <c r="A75" s="131" t="s">
        <v>246</v>
      </c>
      <c r="B75" s="132" t="s">
        <v>777</v>
      </c>
      <c r="C75" s="132"/>
      <c r="D75" s="132" t="s">
        <v>844</v>
      </c>
      <c r="E75" s="132" t="s">
        <v>9</v>
      </c>
      <c r="F75" s="132"/>
      <c r="G75" s="132"/>
      <c r="H75" s="132"/>
      <c r="I75" s="132" t="s">
        <v>843</v>
      </c>
      <c r="J75" s="133">
        <v>0</v>
      </c>
      <c r="K75" s="132">
        <v>163.91</v>
      </c>
      <c r="L75" s="132">
        <v>89.92</v>
      </c>
      <c r="M75" s="132">
        <v>8.6409999999999994E-3</v>
      </c>
      <c r="N75" s="132">
        <v>3</v>
      </c>
      <c r="O75" s="132"/>
      <c r="P75" s="132"/>
      <c r="Q75" s="132"/>
      <c r="R75" s="134">
        <v>1398787.54</v>
      </c>
      <c r="S75" s="134">
        <v>1398787.54</v>
      </c>
      <c r="T75" s="132">
        <v>0</v>
      </c>
      <c r="U75" s="134">
        <v>15555.91</v>
      </c>
      <c r="V75" s="134">
        <v>15555.91</v>
      </c>
      <c r="W75" s="132"/>
      <c r="X75" s="132"/>
      <c r="Y75" s="132">
        <v>0</v>
      </c>
      <c r="Z75" s="132">
        <v>0</v>
      </c>
      <c r="AA75" s="132"/>
      <c r="AB75" s="132"/>
      <c r="AC75" s="132"/>
      <c r="AD75" s="132"/>
      <c r="AE75" s="135"/>
    </row>
    <row r="76" spans="1:31" s="166" customFormat="1" ht="15" customHeight="1" x14ac:dyDescent="0.2">
      <c r="A76" s="131" t="s">
        <v>246</v>
      </c>
      <c r="B76" s="132" t="s">
        <v>778</v>
      </c>
      <c r="C76" s="132"/>
      <c r="D76" s="132" t="s">
        <v>844</v>
      </c>
      <c r="E76" s="132" t="s">
        <v>9</v>
      </c>
      <c r="F76" s="132"/>
      <c r="G76" s="132"/>
      <c r="H76" s="132"/>
      <c r="I76" s="132" t="s">
        <v>843</v>
      </c>
      <c r="J76" s="133">
        <v>0</v>
      </c>
      <c r="K76" s="132">
        <v>164.64</v>
      </c>
      <c r="L76" s="132">
        <v>90.41</v>
      </c>
      <c r="M76" s="132">
        <v>8.6829999999999997E-3</v>
      </c>
      <c r="N76" s="132">
        <v>3</v>
      </c>
      <c r="O76" s="132"/>
      <c r="P76" s="132"/>
      <c r="Q76" s="132"/>
      <c r="R76" s="134">
        <v>1331495.26</v>
      </c>
      <c r="S76" s="134">
        <v>1331495.26</v>
      </c>
      <c r="T76" s="132">
        <v>0</v>
      </c>
      <c r="U76" s="134">
        <v>14727.3</v>
      </c>
      <c r="V76" s="134">
        <v>14727.3</v>
      </c>
      <c r="W76" s="132"/>
      <c r="X76" s="132"/>
      <c r="Y76" s="132">
        <v>0</v>
      </c>
      <c r="Z76" s="132">
        <v>0</v>
      </c>
      <c r="AA76" s="132"/>
      <c r="AB76" s="132"/>
      <c r="AC76" s="132"/>
      <c r="AD76" s="132"/>
      <c r="AE76" s="135"/>
    </row>
    <row r="77" spans="1:31" s="166" customFormat="1" ht="15" customHeight="1" x14ac:dyDescent="0.2">
      <c r="A77" s="131" t="s">
        <v>246</v>
      </c>
      <c r="B77" s="132" t="s">
        <v>779</v>
      </c>
      <c r="C77" s="132"/>
      <c r="D77" s="132" t="s">
        <v>844</v>
      </c>
      <c r="E77" s="132" t="s">
        <v>9</v>
      </c>
      <c r="F77" s="132"/>
      <c r="G77" s="132"/>
      <c r="H77" s="132"/>
      <c r="I77" s="132" t="s">
        <v>843</v>
      </c>
      <c r="J77" s="133">
        <v>0</v>
      </c>
      <c r="K77" s="132">
        <v>164.64</v>
      </c>
      <c r="L77" s="132">
        <v>90.41</v>
      </c>
      <c r="M77" s="132">
        <v>8.6829999999999997E-3</v>
      </c>
      <c r="N77" s="132">
        <v>3</v>
      </c>
      <c r="O77" s="132"/>
      <c r="P77" s="132"/>
      <c r="Q77" s="132"/>
      <c r="R77" s="134">
        <v>1379927</v>
      </c>
      <c r="S77" s="134">
        <v>1379927</v>
      </c>
      <c r="T77" s="132">
        <v>0</v>
      </c>
      <c r="U77" s="134">
        <v>15262.99</v>
      </c>
      <c r="V77" s="134">
        <v>15262.99</v>
      </c>
      <c r="W77" s="132"/>
      <c r="X77" s="132"/>
      <c r="Y77" s="132">
        <v>0</v>
      </c>
      <c r="Z77" s="132">
        <v>0</v>
      </c>
      <c r="AA77" s="132"/>
      <c r="AB77" s="132"/>
      <c r="AC77" s="132"/>
      <c r="AD77" s="132"/>
      <c r="AE77" s="135"/>
    </row>
    <row r="78" spans="1:31" s="166" customFormat="1" ht="15" customHeight="1" x14ac:dyDescent="0.2">
      <c r="A78" s="131" t="s">
        <v>246</v>
      </c>
      <c r="B78" s="132" t="s">
        <v>780</v>
      </c>
      <c r="C78" s="132"/>
      <c r="D78" s="132" t="s">
        <v>844</v>
      </c>
      <c r="E78" s="132" t="s">
        <v>9</v>
      </c>
      <c r="F78" s="132"/>
      <c r="G78" s="132"/>
      <c r="H78" s="132"/>
      <c r="I78" s="132" t="s">
        <v>843</v>
      </c>
      <c r="J78" s="133">
        <v>0</v>
      </c>
      <c r="K78" s="132">
        <v>163.44</v>
      </c>
      <c r="L78" s="132">
        <v>89.66</v>
      </c>
      <c r="M78" s="132">
        <v>8.6189999999999999E-3</v>
      </c>
      <c r="N78" s="132">
        <v>3</v>
      </c>
      <c r="O78" s="132"/>
      <c r="P78" s="132"/>
      <c r="Q78" s="132"/>
      <c r="R78" s="134">
        <v>1411890.67</v>
      </c>
      <c r="S78" s="134">
        <v>1411890.67</v>
      </c>
      <c r="T78" s="132">
        <v>0</v>
      </c>
      <c r="U78" s="134">
        <v>15747.16</v>
      </c>
      <c r="V78" s="134">
        <v>15747.16</v>
      </c>
      <c r="W78" s="132"/>
      <c r="X78" s="132"/>
      <c r="Y78" s="132">
        <v>0</v>
      </c>
      <c r="Z78" s="132">
        <v>0</v>
      </c>
      <c r="AA78" s="132"/>
      <c r="AB78" s="132"/>
      <c r="AC78" s="132"/>
      <c r="AD78" s="132"/>
      <c r="AE78" s="135"/>
    </row>
    <row r="79" spans="1:31" s="166" customFormat="1" ht="15" customHeight="1" x14ac:dyDescent="0.2">
      <c r="A79" s="131" t="s">
        <v>246</v>
      </c>
      <c r="B79" s="132" t="s">
        <v>781</v>
      </c>
      <c r="C79" s="132"/>
      <c r="D79" s="132" t="s">
        <v>845</v>
      </c>
      <c r="E79" s="132" t="s">
        <v>9</v>
      </c>
      <c r="F79" s="132"/>
      <c r="G79" s="132"/>
      <c r="H79" s="132"/>
      <c r="I79" s="132" t="s">
        <v>843</v>
      </c>
      <c r="J79" s="133">
        <v>0</v>
      </c>
      <c r="K79" s="132">
        <v>123.23</v>
      </c>
      <c r="L79" s="132">
        <v>62.4</v>
      </c>
      <c r="M79" s="132">
        <v>6.2940000000000001E-3</v>
      </c>
      <c r="N79" s="132">
        <v>2</v>
      </c>
      <c r="O79" s="132"/>
      <c r="P79" s="132"/>
      <c r="Q79" s="132"/>
      <c r="R79" s="134">
        <v>957188</v>
      </c>
      <c r="S79" s="134">
        <v>957188</v>
      </c>
      <c r="T79" s="132">
        <v>0</v>
      </c>
      <c r="U79" s="134">
        <v>15339.55</v>
      </c>
      <c r="V79" s="134">
        <v>15339.55</v>
      </c>
      <c r="W79" s="132"/>
      <c r="X79" s="132"/>
      <c r="Y79" s="132">
        <v>0</v>
      </c>
      <c r="Z79" s="132">
        <v>0</v>
      </c>
      <c r="AA79" s="132"/>
      <c r="AB79" s="132"/>
      <c r="AC79" s="132"/>
      <c r="AD79" s="132"/>
      <c r="AE79" s="135"/>
    </row>
    <row r="80" spans="1:31" s="166" customFormat="1" ht="15" customHeight="1" x14ac:dyDescent="0.2">
      <c r="A80" s="131" t="s">
        <v>246</v>
      </c>
      <c r="B80" s="132" t="s">
        <v>771</v>
      </c>
      <c r="C80" s="132"/>
      <c r="D80" s="132" t="s">
        <v>844</v>
      </c>
      <c r="E80" s="132" t="s">
        <v>858</v>
      </c>
      <c r="F80" s="132"/>
      <c r="G80" s="132"/>
      <c r="H80" s="132"/>
      <c r="I80" s="132" t="s">
        <v>843</v>
      </c>
      <c r="J80" s="133">
        <v>0</v>
      </c>
      <c r="K80" s="132">
        <v>163.91</v>
      </c>
      <c r="L80" s="132">
        <v>89.92</v>
      </c>
      <c r="M80" s="132">
        <v>8.6409999999999994E-3</v>
      </c>
      <c r="N80" s="132">
        <v>3</v>
      </c>
      <c r="O80" s="132"/>
      <c r="P80" s="132"/>
      <c r="Q80" s="132"/>
      <c r="R80" s="134">
        <v>1406523.41</v>
      </c>
      <c r="S80" s="134">
        <v>1406523.41</v>
      </c>
      <c r="T80" s="134">
        <v>1406523.41</v>
      </c>
      <c r="U80" s="134">
        <v>15641.94</v>
      </c>
      <c r="V80" s="134">
        <v>15641.94</v>
      </c>
      <c r="W80" s="132"/>
      <c r="X80" s="132"/>
      <c r="Y80" s="132">
        <v>0</v>
      </c>
      <c r="Z80" s="132">
        <v>0</v>
      </c>
      <c r="AA80" s="132"/>
      <c r="AB80" s="132"/>
      <c r="AC80" s="132"/>
      <c r="AD80" s="132"/>
      <c r="AE80" s="135"/>
    </row>
    <row r="81" spans="1:31" s="166" customFormat="1" ht="15" customHeight="1" x14ac:dyDescent="0.2">
      <c r="A81" s="131" t="s">
        <v>246</v>
      </c>
      <c r="B81" s="132" t="s">
        <v>772</v>
      </c>
      <c r="C81" s="132"/>
      <c r="D81" s="132" t="s">
        <v>844</v>
      </c>
      <c r="E81" s="132" t="s">
        <v>9</v>
      </c>
      <c r="F81" s="132"/>
      <c r="G81" s="132"/>
      <c r="H81" s="132"/>
      <c r="I81" s="132" t="s">
        <v>843</v>
      </c>
      <c r="J81" s="133">
        <v>0</v>
      </c>
      <c r="K81" s="132">
        <v>164.64</v>
      </c>
      <c r="L81" s="132">
        <v>90.41</v>
      </c>
      <c r="M81" s="132">
        <v>8.6829999999999997E-3</v>
      </c>
      <c r="N81" s="132">
        <v>3</v>
      </c>
      <c r="O81" s="132"/>
      <c r="P81" s="132"/>
      <c r="Q81" s="132"/>
      <c r="R81" s="134">
        <v>1338858.99</v>
      </c>
      <c r="S81" s="134">
        <v>1338858.99</v>
      </c>
      <c r="T81" s="132">
        <v>0</v>
      </c>
      <c r="U81" s="134">
        <v>14808.75</v>
      </c>
      <c r="V81" s="134">
        <v>14808.75</v>
      </c>
      <c r="W81" s="132"/>
      <c r="X81" s="132"/>
      <c r="Y81" s="132">
        <v>0</v>
      </c>
      <c r="Z81" s="132">
        <v>0</v>
      </c>
      <c r="AA81" s="132"/>
      <c r="AB81" s="132"/>
      <c r="AC81" s="132"/>
      <c r="AD81" s="132"/>
      <c r="AE81" s="135"/>
    </row>
    <row r="82" spans="1:31" s="166" customFormat="1" ht="15" customHeight="1" x14ac:dyDescent="0.2">
      <c r="A82" s="131" t="s">
        <v>246</v>
      </c>
      <c r="B82" s="132" t="s">
        <v>773</v>
      </c>
      <c r="C82" s="132"/>
      <c r="D82" s="132" t="s">
        <v>844</v>
      </c>
      <c r="E82" s="132" t="s">
        <v>858</v>
      </c>
      <c r="F82" s="132"/>
      <c r="G82" s="132"/>
      <c r="H82" s="132"/>
      <c r="I82" s="132" t="s">
        <v>843</v>
      </c>
      <c r="J82" s="133">
        <v>0</v>
      </c>
      <c r="K82" s="132">
        <v>164.64</v>
      </c>
      <c r="L82" s="132">
        <v>90.41</v>
      </c>
      <c r="M82" s="132">
        <v>8.6829999999999997E-3</v>
      </c>
      <c r="N82" s="132">
        <v>3</v>
      </c>
      <c r="O82" s="132"/>
      <c r="P82" s="132"/>
      <c r="Q82" s="132"/>
      <c r="R82" s="134">
        <v>1387558.57</v>
      </c>
      <c r="S82" s="134">
        <v>1387558.57</v>
      </c>
      <c r="T82" s="134">
        <v>1387558.57</v>
      </c>
      <c r="U82" s="134">
        <v>15347.4</v>
      </c>
      <c r="V82" s="134">
        <v>15347.4</v>
      </c>
      <c r="W82" s="132"/>
      <c r="X82" s="132"/>
      <c r="Y82" s="132">
        <v>0</v>
      </c>
      <c r="Z82" s="132">
        <v>0</v>
      </c>
      <c r="AA82" s="132"/>
      <c r="AB82" s="132"/>
      <c r="AC82" s="132"/>
      <c r="AD82" s="132"/>
      <c r="AE82" s="135"/>
    </row>
    <row r="83" spans="1:31" s="166" customFormat="1" ht="15" customHeight="1" x14ac:dyDescent="0.2">
      <c r="A83" s="131" t="s">
        <v>246</v>
      </c>
      <c r="B83" s="132" t="s">
        <v>286</v>
      </c>
      <c r="C83" s="132"/>
      <c r="D83" s="132" t="s">
        <v>844</v>
      </c>
      <c r="E83" s="132" t="s">
        <v>846</v>
      </c>
      <c r="F83" s="132" t="s">
        <v>866</v>
      </c>
      <c r="G83" s="132"/>
      <c r="H83" s="132" t="s">
        <v>867</v>
      </c>
      <c r="I83" s="132" t="s">
        <v>616</v>
      </c>
      <c r="J83" s="133">
        <v>0</v>
      </c>
      <c r="K83" s="132">
        <v>163.44</v>
      </c>
      <c r="L83" s="132">
        <v>89.66</v>
      </c>
      <c r="M83" s="132">
        <v>8.6189999999999999E-3</v>
      </c>
      <c r="N83" s="132">
        <v>3</v>
      </c>
      <c r="O83" s="132"/>
      <c r="P83" s="132"/>
      <c r="Q83" s="132" t="s">
        <v>849</v>
      </c>
      <c r="R83" s="134">
        <v>1283476.7</v>
      </c>
      <c r="S83" s="134">
        <v>1283476.7</v>
      </c>
      <c r="T83" s="134">
        <v>1265000</v>
      </c>
      <c r="U83" s="134">
        <v>14108.86</v>
      </c>
      <c r="V83" s="134">
        <v>14108.86</v>
      </c>
      <c r="W83" s="136">
        <v>45186.740277777775</v>
      </c>
      <c r="X83" s="136">
        <v>45186</v>
      </c>
      <c r="Y83" s="132">
        <v>0</v>
      </c>
      <c r="Z83" s="132">
        <v>0</v>
      </c>
      <c r="AA83" s="132"/>
      <c r="AB83" s="132"/>
      <c r="AC83" s="159">
        <v>45197</v>
      </c>
      <c r="AD83" s="132" t="s">
        <v>850</v>
      </c>
      <c r="AE83" s="135"/>
    </row>
    <row r="84" spans="1:31" s="166" customFormat="1" ht="15" customHeight="1" x14ac:dyDescent="0.2">
      <c r="A84" s="131" t="s">
        <v>246</v>
      </c>
      <c r="B84" s="132" t="s">
        <v>775</v>
      </c>
      <c r="C84" s="132"/>
      <c r="D84" s="132" t="s">
        <v>845</v>
      </c>
      <c r="E84" s="132" t="s">
        <v>846</v>
      </c>
      <c r="F84" s="132" t="s">
        <v>866</v>
      </c>
      <c r="G84" s="132"/>
      <c r="H84" s="132" t="s">
        <v>961</v>
      </c>
      <c r="I84" s="132" t="s">
        <v>962</v>
      </c>
      <c r="J84" s="133">
        <v>0</v>
      </c>
      <c r="K84" s="132">
        <v>123.23</v>
      </c>
      <c r="L84" s="132">
        <v>62.4</v>
      </c>
      <c r="M84" s="132">
        <v>6.2940000000000001E-3</v>
      </c>
      <c r="N84" s="132">
        <v>2</v>
      </c>
      <c r="O84" s="132"/>
      <c r="P84" s="132"/>
      <c r="Q84" s="132"/>
      <c r="R84" s="134">
        <v>885546.43</v>
      </c>
      <c r="S84" s="134">
        <v>885546.43</v>
      </c>
      <c r="T84" s="134">
        <v>795250</v>
      </c>
      <c r="U84" s="134">
        <v>12744.39</v>
      </c>
      <c r="V84" s="134">
        <v>12744.39</v>
      </c>
      <c r="W84" s="136">
        <v>45381.788194444445</v>
      </c>
      <c r="X84" s="136">
        <v>45381</v>
      </c>
      <c r="Y84" s="132">
        <v>0</v>
      </c>
      <c r="Z84" s="132">
        <v>0</v>
      </c>
      <c r="AA84" s="132"/>
      <c r="AB84" s="132"/>
      <c r="AC84" s="159">
        <v>45383</v>
      </c>
      <c r="AD84" s="132" t="s">
        <v>850</v>
      </c>
      <c r="AE84" s="135"/>
    </row>
    <row r="85" spans="1:31" s="166" customFormat="1" ht="15" customHeight="1" x14ac:dyDescent="0.2">
      <c r="A85" s="131" t="s">
        <v>246</v>
      </c>
      <c r="B85" s="132" t="s">
        <v>776</v>
      </c>
      <c r="C85" s="132"/>
      <c r="D85" s="132" t="s">
        <v>844</v>
      </c>
      <c r="E85" s="132" t="s">
        <v>9</v>
      </c>
      <c r="F85" s="132"/>
      <c r="G85" s="132"/>
      <c r="H85" s="132"/>
      <c r="I85" s="132" t="s">
        <v>843</v>
      </c>
      <c r="J85" s="133">
        <v>0</v>
      </c>
      <c r="K85" s="132">
        <v>163.91</v>
      </c>
      <c r="L85" s="132">
        <v>89.92</v>
      </c>
      <c r="M85" s="132">
        <v>8.6409999999999994E-3</v>
      </c>
      <c r="N85" s="132">
        <v>3</v>
      </c>
      <c r="O85" s="132"/>
      <c r="P85" s="132"/>
      <c r="Q85" s="132"/>
      <c r="R85" s="134">
        <v>1419778.55</v>
      </c>
      <c r="S85" s="134">
        <v>1419778.55</v>
      </c>
      <c r="T85" s="132">
        <v>0</v>
      </c>
      <c r="U85" s="134">
        <v>15789.35</v>
      </c>
      <c r="V85" s="134">
        <v>15789.35</v>
      </c>
      <c r="W85" s="132"/>
      <c r="X85" s="132"/>
      <c r="Y85" s="132">
        <v>0</v>
      </c>
      <c r="Z85" s="132">
        <v>0</v>
      </c>
      <c r="AA85" s="132"/>
      <c r="AB85" s="132"/>
      <c r="AC85" s="132"/>
      <c r="AD85" s="132"/>
      <c r="AE85" s="135"/>
    </row>
    <row r="86" spans="1:31" s="166" customFormat="1" ht="15" customHeight="1" x14ac:dyDescent="0.2">
      <c r="A86" s="131" t="s">
        <v>246</v>
      </c>
      <c r="B86" s="132" t="s">
        <v>765</v>
      </c>
      <c r="C86" s="132"/>
      <c r="D86" s="132" t="s">
        <v>844</v>
      </c>
      <c r="E86" s="132" t="s">
        <v>858</v>
      </c>
      <c r="F86" s="132"/>
      <c r="G86" s="132"/>
      <c r="H86" s="132"/>
      <c r="I86" s="132" t="s">
        <v>843</v>
      </c>
      <c r="J86" s="133">
        <v>0</v>
      </c>
      <c r="K86" s="132">
        <v>164.64</v>
      </c>
      <c r="L86" s="132">
        <v>90.41</v>
      </c>
      <c r="M86" s="132">
        <v>8.6829999999999997E-3</v>
      </c>
      <c r="N86" s="132">
        <v>3</v>
      </c>
      <c r="O86" s="132"/>
      <c r="P86" s="132"/>
      <c r="Q86" s="132"/>
      <c r="R86" s="134">
        <v>1349654.53</v>
      </c>
      <c r="S86" s="134">
        <v>1349654.53</v>
      </c>
      <c r="T86" s="134">
        <v>1349654.53</v>
      </c>
      <c r="U86" s="134">
        <v>14928.16</v>
      </c>
      <c r="V86" s="134">
        <v>14928.16</v>
      </c>
      <c r="W86" s="132"/>
      <c r="X86" s="132"/>
      <c r="Y86" s="132">
        <v>0</v>
      </c>
      <c r="Z86" s="132">
        <v>0</v>
      </c>
      <c r="AA86" s="132"/>
      <c r="AB86" s="132"/>
      <c r="AC86" s="132"/>
      <c r="AD86" s="132"/>
      <c r="AE86" s="135"/>
    </row>
    <row r="87" spans="1:31" s="166" customFormat="1" ht="15" customHeight="1" x14ac:dyDescent="0.2">
      <c r="A87" s="131" t="s">
        <v>246</v>
      </c>
      <c r="B87" s="132" t="s">
        <v>766</v>
      </c>
      <c r="C87" s="132"/>
      <c r="D87" s="132" t="s">
        <v>844</v>
      </c>
      <c r="E87" s="132" t="s">
        <v>9</v>
      </c>
      <c r="F87" s="132"/>
      <c r="G87" s="132"/>
      <c r="H87" s="132"/>
      <c r="I87" s="132" t="s">
        <v>843</v>
      </c>
      <c r="J87" s="133">
        <v>0</v>
      </c>
      <c r="K87" s="132">
        <v>164.64</v>
      </c>
      <c r="L87" s="132">
        <v>90.41</v>
      </c>
      <c r="M87" s="132">
        <v>8.6829999999999997E-3</v>
      </c>
      <c r="N87" s="132">
        <v>3</v>
      </c>
      <c r="O87" s="132"/>
      <c r="P87" s="132"/>
      <c r="Q87" s="132"/>
      <c r="R87" s="134">
        <v>1395232.34</v>
      </c>
      <c r="S87" s="134">
        <v>1395232.34</v>
      </c>
      <c r="T87" s="132">
        <v>0</v>
      </c>
      <c r="U87" s="134">
        <v>15432.28</v>
      </c>
      <c r="V87" s="134">
        <v>15432.28</v>
      </c>
      <c r="W87" s="132"/>
      <c r="X87" s="132"/>
      <c r="Y87" s="132">
        <v>0</v>
      </c>
      <c r="Z87" s="132">
        <v>0</v>
      </c>
      <c r="AA87" s="132"/>
      <c r="AB87" s="132"/>
      <c r="AC87" s="132"/>
      <c r="AD87" s="132"/>
      <c r="AE87" s="135"/>
    </row>
    <row r="88" spans="1:31" s="166" customFormat="1" ht="15" customHeight="1" x14ac:dyDescent="0.2">
      <c r="A88" s="131" t="s">
        <v>246</v>
      </c>
      <c r="B88" s="132" t="s">
        <v>767</v>
      </c>
      <c r="C88" s="132"/>
      <c r="D88" s="132" t="s">
        <v>844</v>
      </c>
      <c r="E88" s="132" t="s">
        <v>9</v>
      </c>
      <c r="F88" s="132"/>
      <c r="G88" s="132"/>
      <c r="H88" s="132"/>
      <c r="I88" s="132" t="s">
        <v>843</v>
      </c>
      <c r="J88" s="133">
        <v>0</v>
      </c>
      <c r="K88" s="132">
        <v>163.44</v>
      </c>
      <c r="L88" s="132">
        <v>89.66</v>
      </c>
      <c r="M88" s="132">
        <v>8.6189999999999999E-3</v>
      </c>
      <c r="N88" s="132">
        <v>3</v>
      </c>
      <c r="O88" s="132"/>
      <c r="P88" s="132"/>
      <c r="Q88" s="132"/>
      <c r="R88" s="134">
        <v>1431094.61</v>
      </c>
      <c r="S88" s="134">
        <v>1431094.61</v>
      </c>
      <c r="T88" s="132">
        <v>0</v>
      </c>
      <c r="U88" s="134">
        <v>15961.35</v>
      </c>
      <c r="V88" s="134">
        <v>15961.35</v>
      </c>
      <c r="W88" s="132"/>
      <c r="X88" s="132"/>
      <c r="Y88" s="132">
        <v>0</v>
      </c>
      <c r="Z88" s="132">
        <v>0</v>
      </c>
      <c r="AA88" s="132"/>
      <c r="AB88" s="132"/>
      <c r="AC88" s="132"/>
      <c r="AD88" s="132"/>
      <c r="AE88" s="135"/>
    </row>
    <row r="89" spans="1:31" s="166" customFormat="1" ht="15" customHeight="1" x14ac:dyDescent="0.2">
      <c r="A89" s="131" t="s">
        <v>246</v>
      </c>
      <c r="B89" s="132" t="s">
        <v>768</v>
      </c>
      <c r="C89" s="132"/>
      <c r="D89" s="132" t="s">
        <v>845</v>
      </c>
      <c r="E89" s="132" t="s">
        <v>858</v>
      </c>
      <c r="F89" s="132"/>
      <c r="G89" s="132"/>
      <c r="H89" s="132"/>
      <c r="I89" s="132" t="s">
        <v>843</v>
      </c>
      <c r="J89" s="133">
        <v>0</v>
      </c>
      <c r="K89" s="132">
        <v>123.23</v>
      </c>
      <c r="L89" s="132">
        <v>62.4</v>
      </c>
      <c r="M89" s="132">
        <v>6.2940000000000001E-3</v>
      </c>
      <c r="N89" s="132">
        <v>2</v>
      </c>
      <c r="O89" s="132"/>
      <c r="P89" s="132"/>
      <c r="Q89" s="132"/>
      <c r="R89" s="134">
        <v>967804.57</v>
      </c>
      <c r="S89" s="134">
        <v>967804.57</v>
      </c>
      <c r="T89" s="134">
        <v>967804.57</v>
      </c>
      <c r="U89" s="134">
        <v>15509.69</v>
      </c>
      <c r="V89" s="134">
        <v>15509.69</v>
      </c>
      <c r="W89" s="132"/>
      <c r="X89" s="132"/>
      <c r="Y89" s="132">
        <v>0</v>
      </c>
      <c r="Z89" s="132">
        <v>0</v>
      </c>
      <c r="AA89" s="132"/>
      <c r="AB89" s="132"/>
      <c r="AC89" s="132"/>
      <c r="AD89" s="132"/>
      <c r="AE89" s="135"/>
    </row>
    <row r="90" spans="1:31" s="166" customFormat="1" ht="15" customHeight="1" x14ac:dyDescent="0.2">
      <c r="A90" s="131" t="s">
        <v>246</v>
      </c>
      <c r="B90" s="132" t="s">
        <v>769</v>
      </c>
      <c r="C90" s="132"/>
      <c r="D90" s="132" t="s">
        <v>844</v>
      </c>
      <c r="E90" s="132" t="s">
        <v>9</v>
      </c>
      <c r="F90" s="132"/>
      <c r="G90" s="132"/>
      <c r="H90" s="132"/>
      <c r="I90" s="132" t="s">
        <v>843</v>
      </c>
      <c r="J90" s="133">
        <v>0</v>
      </c>
      <c r="K90" s="132">
        <v>163.91</v>
      </c>
      <c r="L90" s="132">
        <v>89.92</v>
      </c>
      <c r="M90" s="132">
        <v>8.6409999999999994E-3</v>
      </c>
      <c r="N90" s="132">
        <v>3</v>
      </c>
      <c r="O90" s="132"/>
      <c r="P90" s="132"/>
      <c r="Q90" s="132"/>
      <c r="R90" s="134">
        <v>1427630.52</v>
      </c>
      <c r="S90" s="134">
        <v>1427630.52</v>
      </c>
      <c r="T90" s="132">
        <v>0</v>
      </c>
      <c r="U90" s="134">
        <v>15876.67</v>
      </c>
      <c r="V90" s="134">
        <v>15876.67</v>
      </c>
      <c r="W90" s="132"/>
      <c r="X90" s="132"/>
      <c r="Y90" s="132">
        <v>0</v>
      </c>
      <c r="Z90" s="132">
        <v>0</v>
      </c>
      <c r="AA90" s="132"/>
      <c r="AB90" s="132"/>
      <c r="AC90" s="132"/>
      <c r="AD90" s="132"/>
      <c r="AE90" s="135"/>
    </row>
    <row r="91" spans="1:31" s="166" customFormat="1" ht="15" customHeight="1" x14ac:dyDescent="0.2">
      <c r="A91" s="131" t="s">
        <v>246</v>
      </c>
      <c r="B91" s="132" t="s">
        <v>770</v>
      </c>
      <c r="C91" s="132"/>
      <c r="D91" s="132" t="s">
        <v>844</v>
      </c>
      <c r="E91" s="132" t="s">
        <v>9</v>
      </c>
      <c r="F91" s="132"/>
      <c r="G91" s="132"/>
      <c r="H91" s="132"/>
      <c r="I91" s="132" t="s">
        <v>843</v>
      </c>
      <c r="J91" s="133">
        <v>0</v>
      </c>
      <c r="K91" s="132">
        <v>164.64</v>
      </c>
      <c r="L91" s="132">
        <v>90.41</v>
      </c>
      <c r="M91" s="132">
        <v>8.6829999999999997E-3</v>
      </c>
      <c r="N91" s="132">
        <v>3</v>
      </c>
      <c r="O91" s="132"/>
      <c r="P91" s="132"/>
      <c r="Q91" s="132"/>
      <c r="R91" s="134">
        <v>1357118.68</v>
      </c>
      <c r="S91" s="134">
        <v>1357118.68</v>
      </c>
      <c r="T91" s="132">
        <v>0</v>
      </c>
      <c r="U91" s="134">
        <v>15010.71</v>
      </c>
      <c r="V91" s="134">
        <v>15010.71</v>
      </c>
      <c r="W91" s="132"/>
      <c r="X91" s="132"/>
      <c r="Y91" s="132">
        <v>0</v>
      </c>
      <c r="Z91" s="132">
        <v>0</v>
      </c>
      <c r="AA91" s="132"/>
      <c r="AB91" s="132"/>
      <c r="AC91" s="132"/>
      <c r="AD91" s="132"/>
      <c r="AE91" s="135"/>
    </row>
    <row r="92" spans="1:31" s="166" customFormat="1" ht="15" customHeight="1" x14ac:dyDescent="0.2">
      <c r="A92" s="131" t="s">
        <v>246</v>
      </c>
      <c r="B92" s="132" t="s">
        <v>759</v>
      </c>
      <c r="C92" s="132"/>
      <c r="D92" s="132" t="s">
        <v>844</v>
      </c>
      <c r="E92" s="132" t="s">
        <v>9</v>
      </c>
      <c r="F92" s="132"/>
      <c r="G92" s="132"/>
      <c r="H92" s="132"/>
      <c r="I92" s="132" t="s">
        <v>843</v>
      </c>
      <c r="J92" s="133">
        <v>0</v>
      </c>
      <c r="K92" s="132">
        <v>164.64</v>
      </c>
      <c r="L92" s="132">
        <v>90.41</v>
      </c>
      <c r="M92" s="132">
        <v>8.6829999999999997E-3</v>
      </c>
      <c r="N92" s="132">
        <v>3</v>
      </c>
      <c r="O92" s="132"/>
      <c r="P92" s="132"/>
      <c r="Q92" s="132"/>
      <c r="R92" s="134">
        <v>1402948.57</v>
      </c>
      <c r="S92" s="134">
        <v>1402948.57</v>
      </c>
      <c r="T92" s="132">
        <v>0</v>
      </c>
      <c r="U92" s="134">
        <v>15517.63</v>
      </c>
      <c r="V92" s="134">
        <v>15517.63</v>
      </c>
      <c r="W92" s="132"/>
      <c r="X92" s="132"/>
      <c r="Y92" s="132">
        <v>0</v>
      </c>
      <c r="Z92" s="132">
        <v>0</v>
      </c>
      <c r="AA92" s="132"/>
      <c r="AB92" s="132"/>
      <c r="AC92" s="132"/>
      <c r="AD92" s="132"/>
      <c r="AE92" s="135"/>
    </row>
    <row r="93" spans="1:31" s="166" customFormat="1" ht="15" customHeight="1" x14ac:dyDescent="0.2">
      <c r="A93" s="131" t="s">
        <v>246</v>
      </c>
      <c r="B93" s="132" t="s">
        <v>760</v>
      </c>
      <c r="C93" s="132"/>
      <c r="D93" s="132" t="s">
        <v>844</v>
      </c>
      <c r="E93" s="132" t="s">
        <v>858</v>
      </c>
      <c r="F93" s="132"/>
      <c r="G93" s="132"/>
      <c r="H93" s="132"/>
      <c r="I93" s="132" t="s">
        <v>843</v>
      </c>
      <c r="J93" s="133">
        <v>0</v>
      </c>
      <c r="K93" s="132">
        <v>163.44</v>
      </c>
      <c r="L93" s="132">
        <v>89.66</v>
      </c>
      <c r="M93" s="132">
        <v>8.6189999999999999E-3</v>
      </c>
      <c r="N93" s="132">
        <v>3</v>
      </c>
      <c r="O93" s="132"/>
      <c r="P93" s="132"/>
      <c r="Q93" s="132"/>
      <c r="R93" s="134">
        <v>1439009.17</v>
      </c>
      <c r="S93" s="134">
        <v>1439009.17</v>
      </c>
      <c r="T93" s="134">
        <v>1439009.17</v>
      </c>
      <c r="U93" s="134">
        <v>16049.62</v>
      </c>
      <c r="V93" s="134">
        <v>16049.62</v>
      </c>
      <c r="W93" s="132"/>
      <c r="X93" s="132"/>
      <c r="Y93" s="132">
        <v>0</v>
      </c>
      <c r="Z93" s="132">
        <v>0</v>
      </c>
      <c r="AA93" s="132"/>
      <c r="AB93" s="132"/>
      <c r="AC93" s="132"/>
      <c r="AD93" s="132"/>
      <c r="AE93" s="135"/>
    </row>
    <row r="94" spans="1:31" s="166" customFormat="1" ht="15" customHeight="1" x14ac:dyDescent="0.2">
      <c r="A94" s="131" t="s">
        <v>246</v>
      </c>
      <c r="B94" s="132" t="s">
        <v>761</v>
      </c>
      <c r="C94" s="132"/>
      <c r="D94" s="132" t="s">
        <v>845</v>
      </c>
      <c r="E94" s="132" t="s">
        <v>9</v>
      </c>
      <c r="F94" s="132"/>
      <c r="G94" s="132"/>
      <c r="H94" s="132"/>
      <c r="I94" s="132" t="s">
        <v>843</v>
      </c>
      <c r="J94" s="133">
        <v>0</v>
      </c>
      <c r="K94" s="132">
        <v>123.23</v>
      </c>
      <c r="L94" s="132">
        <v>62.4</v>
      </c>
      <c r="M94" s="132">
        <v>6.2940000000000001E-3</v>
      </c>
      <c r="N94" s="132">
        <v>2</v>
      </c>
      <c r="O94" s="132"/>
      <c r="P94" s="132"/>
      <c r="Q94" s="132"/>
      <c r="R94" s="134">
        <v>973156.93</v>
      </c>
      <c r="S94" s="134">
        <v>973156.93</v>
      </c>
      <c r="T94" s="132">
        <v>0</v>
      </c>
      <c r="U94" s="134">
        <v>15595.46</v>
      </c>
      <c r="V94" s="134">
        <v>15595.46</v>
      </c>
      <c r="W94" s="132"/>
      <c r="X94" s="132"/>
      <c r="Y94" s="132">
        <v>0</v>
      </c>
      <c r="Z94" s="132">
        <v>0</v>
      </c>
      <c r="AA94" s="132"/>
      <c r="AB94" s="132"/>
      <c r="AC94" s="132"/>
      <c r="AD94" s="132"/>
      <c r="AE94" s="135"/>
    </row>
    <row r="95" spans="1:31" s="166" customFormat="1" ht="15" customHeight="1" x14ac:dyDescent="0.2">
      <c r="A95" s="131" t="s">
        <v>246</v>
      </c>
      <c r="B95" s="132" t="s">
        <v>285</v>
      </c>
      <c r="C95" s="132"/>
      <c r="D95" s="132" t="s">
        <v>844</v>
      </c>
      <c r="E95" s="132" t="s">
        <v>846</v>
      </c>
      <c r="F95" s="132" t="s">
        <v>868</v>
      </c>
      <c r="G95" s="132"/>
      <c r="H95" s="132" t="s">
        <v>869</v>
      </c>
      <c r="I95" s="132" t="s">
        <v>615</v>
      </c>
      <c r="J95" s="133">
        <v>0</v>
      </c>
      <c r="K95" s="132">
        <v>163.91</v>
      </c>
      <c r="L95" s="132">
        <v>89.92</v>
      </c>
      <c r="M95" s="132">
        <v>8.6409999999999994E-3</v>
      </c>
      <c r="N95" s="132">
        <v>3</v>
      </c>
      <c r="O95" s="132"/>
      <c r="P95" s="132"/>
      <c r="Q95" s="132" t="s">
        <v>849</v>
      </c>
      <c r="R95" s="134">
        <v>1260240.58</v>
      </c>
      <c r="S95" s="134">
        <v>1260240.58</v>
      </c>
      <c r="T95" s="134">
        <v>1200000</v>
      </c>
      <c r="U95" s="134">
        <v>13345.2</v>
      </c>
      <c r="V95" s="134">
        <v>13345.2</v>
      </c>
      <c r="W95" s="136">
        <v>45188.728472222225</v>
      </c>
      <c r="X95" s="136">
        <v>45194</v>
      </c>
      <c r="Y95" s="132">
        <v>0</v>
      </c>
      <c r="Z95" s="132">
        <v>0</v>
      </c>
      <c r="AA95" s="132"/>
      <c r="AB95" s="132"/>
      <c r="AC95" s="159">
        <v>45197</v>
      </c>
      <c r="AD95" s="132" t="s">
        <v>850</v>
      </c>
      <c r="AE95" s="135"/>
    </row>
    <row r="96" spans="1:31" s="166" customFormat="1" ht="15" customHeight="1" x14ac:dyDescent="0.2">
      <c r="A96" s="131" t="s">
        <v>246</v>
      </c>
      <c r="B96" s="132" t="s">
        <v>763</v>
      </c>
      <c r="C96" s="132"/>
      <c r="D96" s="132" t="s">
        <v>844</v>
      </c>
      <c r="E96" s="132" t="s">
        <v>858</v>
      </c>
      <c r="F96" s="132"/>
      <c r="G96" s="132"/>
      <c r="H96" s="132"/>
      <c r="I96" s="132" t="s">
        <v>843</v>
      </c>
      <c r="J96" s="133">
        <v>0</v>
      </c>
      <c r="K96" s="132">
        <v>164.64</v>
      </c>
      <c r="L96" s="132">
        <v>90.41</v>
      </c>
      <c r="M96" s="132">
        <v>8.6829999999999997E-3</v>
      </c>
      <c r="N96" s="132">
        <v>3</v>
      </c>
      <c r="O96" s="132"/>
      <c r="P96" s="132"/>
      <c r="Q96" s="132"/>
      <c r="R96" s="134">
        <v>1364624.11</v>
      </c>
      <c r="S96" s="134">
        <v>1364624.11</v>
      </c>
      <c r="T96" s="134">
        <v>1364624.11</v>
      </c>
      <c r="U96" s="134">
        <v>15093.73</v>
      </c>
      <c r="V96" s="134">
        <v>15093.73</v>
      </c>
      <c r="W96" s="132"/>
      <c r="X96" s="132"/>
      <c r="Y96" s="132">
        <v>0</v>
      </c>
      <c r="Z96" s="132">
        <v>0</v>
      </c>
      <c r="AA96" s="132"/>
      <c r="AB96" s="132"/>
      <c r="AC96" s="132"/>
      <c r="AD96" s="132"/>
      <c r="AE96" s="135"/>
    </row>
    <row r="97" spans="1:31" s="166" customFormat="1" ht="15" customHeight="1" x14ac:dyDescent="0.2">
      <c r="A97" s="131" t="s">
        <v>246</v>
      </c>
      <c r="B97" s="132" t="s">
        <v>764</v>
      </c>
      <c r="C97" s="132"/>
      <c r="D97" s="132" t="s">
        <v>844</v>
      </c>
      <c r="E97" s="132" t="s">
        <v>858</v>
      </c>
      <c r="F97" s="132"/>
      <c r="G97" s="132"/>
      <c r="H97" s="132"/>
      <c r="I97" s="132" t="s">
        <v>843</v>
      </c>
      <c r="J97" s="133">
        <v>0</v>
      </c>
      <c r="K97" s="132">
        <v>164.64</v>
      </c>
      <c r="L97" s="132">
        <v>90.41</v>
      </c>
      <c r="M97" s="132">
        <v>8.6829999999999997E-3</v>
      </c>
      <c r="N97" s="132">
        <v>3</v>
      </c>
      <c r="O97" s="132"/>
      <c r="P97" s="132"/>
      <c r="Q97" s="132"/>
      <c r="R97" s="134">
        <v>1410707.45</v>
      </c>
      <c r="S97" s="134">
        <v>1410707.45</v>
      </c>
      <c r="T97" s="134">
        <v>1410707.45</v>
      </c>
      <c r="U97" s="134">
        <v>15603.44</v>
      </c>
      <c r="V97" s="134">
        <v>15603.44</v>
      </c>
      <c r="W97" s="132"/>
      <c r="X97" s="132"/>
      <c r="Y97" s="132">
        <v>0</v>
      </c>
      <c r="Z97" s="132">
        <v>0</v>
      </c>
      <c r="AA97" s="132"/>
      <c r="AB97" s="132"/>
      <c r="AC97" s="132"/>
      <c r="AD97" s="132"/>
      <c r="AE97" s="135"/>
    </row>
    <row r="98" spans="1:31" s="166" customFormat="1" ht="15" customHeight="1" x14ac:dyDescent="0.2">
      <c r="A98" s="131" t="s">
        <v>246</v>
      </c>
      <c r="B98" s="132" t="s">
        <v>753</v>
      </c>
      <c r="C98" s="132"/>
      <c r="D98" s="132" t="s">
        <v>844</v>
      </c>
      <c r="E98" s="132" t="s">
        <v>846</v>
      </c>
      <c r="F98" s="132" t="s">
        <v>853</v>
      </c>
      <c r="G98" s="132"/>
      <c r="H98" s="132" t="s">
        <v>1033</v>
      </c>
      <c r="I98" s="132" t="s">
        <v>1201</v>
      </c>
      <c r="J98" s="133">
        <v>0</v>
      </c>
      <c r="K98" s="132">
        <v>163.44</v>
      </c>
      <c r="L98" s="132">
        <v>89.66</v>
      </c>
      <c r="M98" s="132">
        <v>8.6189999999999999E-3</v>
      </c>
      <c r="N98" s="132">
        <v>3</v>
      </c>
      <c r="O98" s="132"/>
      <c r="P98" s="132"/>
      <c r="Q98" s="132" t="s">
        <v>849</v>
      </c>
      <c r="R98" s="134">
        <v>1346549.27</v>
      </c>
      <c r="S98" s="134">
        <v>1346549.27</v>
      </c>
      <c r="T98" s="134">
        <v>1265673.27</v>
      </c>
      <c r="U98" s="134">
        <v>14116.36</v>
      </c>
      <c r="V98" s="134">
        <v>14116.36</v>
      </c>
      <c r="W98" s="136">
        <v>45504.405555555553</v>
      </c>
      <c r="X98" s="136">
        <v>45504</v>
      </c>
      <c r="Y98" s="132">
        <v>0</v>
      </c>
      <c r="Z98" s="132">
        <v>0</v>
      </c>
      <c r="AA98" s="132"/>
      <c r="AB98" s="132"/>
      <c r="AC98" s="159">
        <v>45509</v>
      </c>
      <c r="AD98" s="132" t="s">
        <v>850</v>
      </c>
      <c r="AE98" s="135"/>
    </row>
    <row r="99" spans="1:31" s="166" customFormat="1" ht="15" customHeight="1" x14ac:dyDescent="0.2">
      <c r="A99" s="131" t="s">
        <v>246</v>
      </c>
      <c r="B99" s="132" t="s">
        <v>754</v>
      </c>
      <c r="C99" s="132"/>
      <c r="D99" s="132" t="s">
        <v>845</v>
      </c>
      <c r="E99" s="132" t="s">
        <v>858</v>
      </c>
      <c r="F99" s="132"/>
      <c r="G99" s="132"/>
      <c r="H99" s="132"/>
      <c r="I99" s="132" t="s">
        <v>843</v>
      </c>
      <c r="J99" s="133">
        <v>0</v>
      </c>
      <c r="K99" s="132">
        <v>123.23</v>
      </c>
      <c r="L99" s="132">
        <v>62.4</v>
      </c>
      <c r="M99" s="132">
        <v>6.2940000000000001E-3</v>
      </c>
      <c r="N99" s="132">
        <v>2</v>
      </c>
      <c r="O99" s="132"/>
      <c r="P99" s="132"/>
      <c r="Q99" s="132"/>
      <c r="R99" s="134">
        <v>978538.9</v>
      </c>
      <c r="S99" s="134">
        <v>978538.9</v>
      </c>
      <c r="T99" s="134">
        <v>978538.9</v>
      </c>
      <c r="U99" s="134">
        <v>15681.71</v>
      </c>
      <c r="V99" s="134">
        <v>15681.71</v>
      </c>
      <c r="W99" s="132"/>
      <c r="X99" s="132"/>
      <c r="Y99" s="132">
        <v>0</v>
      </c>
      <c r="Z99" s="132">
        <v>0</v>
      </c>
      <c r="AA99" s="132"/>
      <c r="AB99" s="132"/>
      <c r="AC99" s="132"/>
      <c r="AD99" s="132"/>
      <c r="AE99" s="135"/>
    </row>
    <row r="100" spans="1:31" s="166" customFormat="1" ht="15" customHeight="1" x14ac:dyDescent="0.2">
      <c r="A100" s="131" t="s">
        <v>246</v>
      </c>
      <c r="B100" s="132" t="s">
        <v>755</v>
      </c>
      <c r="C100" s="132"/>
      <c r="D100" s="132" t="s">
        <v>844</v>
      </c>
      <c r="E100" s="132" t="s">
        <v>846</v>
      </c>
      <c r="F100" s="132" t="s">
        <v>856</v>
      </c>
      <c r="G100" s="132"/>
      <c r="H100" s="132" t="s">
        <v>963</v>
      </c>
      <c r="I100" s="132" t="s">
        <v>1211</v>
      </c>
      <c r="J100" s="133">
        <v>0</v>
      </c>
      <c r="K100" s="132">
        <v>163.91</v>
      </c>
      <c r="L100" s="132">
        <v>89.92</v>
      </c>
      <c r="M100" s="132">
        <v>8.6409999999999994E-3</v>
      </c>
      <c r="N100" s="132">
        <v>3</v>
      </c>
      <c r="O100" s="132"/>
      <c r="P100" s="132"/>
      <c r="Q100" s="132" t="s">
        <v>849</v>
      </c>
      <c r="R100" s="134">
        <v>1365679.05</v>
      </c>
      <c r="S100" s="134">
        <v>1365679.05</v>
      </c>
      <c r="T100" s="134">
        <v>1300000</v>
      </c>
      <c r="U100" s="134">
        <v>14457.3</v>
      </c>
      <c r="V100" s="134">
        <v>14457.3</v>
      </c>
      <c r="W100" s="136">
        <v>45531.645138888889</v>
      </c>
      <c r="X100" s="136">
        <v>45531</v>
      </c>
      <c r="Y100" s="132">
        <v>0</v>
      </c>
      <c r="Z100" s="132">
        <v>0</v>
      </c>
      <c r="AA100" s="132"/>
      <c r="AB100" s="132"/>
      <c r="AC100" s="159">
        <v>45537</v>
      </c>
      <c r="AD100" s="132" t="s">
        <v>850</v>
      </c>
      <c r="AE100" s="135"/>
    </row>
    <row r="101" spans="1:31" s="166" customFormat="1" ht="15" customHeight="1" x14ac:dyDescent="0.2">
      <c r="A101" s="131" t="s">
        <v>246</v>
      </c>
      <c r="B101" s="132" t="s">
        <v>756</v>
      </c>
      <c r="C101" s="132"/>
      <c r="D101" s="132" t="s">
        <v>844</v>
      </c>
      <c r="E101" s="132" t="s">
        <v>9</v>
      </c>
      <c r="F101" s="132"/>
      <c r="G101" s="132"/>
      <c r="H101" s="132"/>
      <c r="I101" s="132" t="s">
        <v>843</v>
      </c>
      <c r="J101" s="133">
        <v>0</v>
      </c>
      <c r="K101" s="132">
        <v>164.64</v>
      </c>
      <c r="L101" s="132">
        <v>90.41</v>
      </c>
      <c r="M101" s="132">
        <v>8.6829999999999997E-3</v>
      </c>
      <c r="N101" s="132">
        <v>3</v>
      </c>
      <c r="O101" s="132"/>
      <c r="P101" s="132"/>
      <c r="Q101" s="132"/>
      <c r="R101" s="134">
        <v>1372171.05</v>
      </c>
      <c r="S101" s="134">
        <v>1372171.05</v>
      </c>
      <c r="T101" s="132">
        <v>0</v>
      </c>
      <c r="U101" s="134">
        <v>15177.2</v>
      </c>
      <c r="V101" s="134">
        <v>15177.2</v>
      </c>
      <c r="W101" s="132"/>
      <c r="X101" s="132"/>
      <c r="Y101" s="132">
        <v>0</v>
      </c>
      <c r="Z101" s="132">
        <v>0</v>
      </c>
      <c r="AA101" s="132"/>
      <c r="AB101" s="132"/>
      <c r="AC101" s="132"/>
      <c r="AD101" s="132"/>
      <c r="AE101" s="135"/>
    </row>
    <row r="102" spans="1:31" s="166" customFormat="1" ht="15" customHeight="1" x14ac:dyDescent="0.2">
      <c r="A102" s="131" t="s">
        <v>246</v>
      </c>
      <c r="B102" s="132" t="s">
        <v>757</v>
      </c>
      <c r="C102" s="132"/>
      <c r="D102" s="132" t="s">
        <v>844</v>
      </c>
      <c r="E102" s="132" t="s">
        <v>9</v>
      </c>
      <c r="F102" s="132"/>
      <c r="G102" s="132"/>
      <c r="H102" s="132"/>
      <c r="I102" s="132" t="s">
        <v>843</v>
      </c>
      <c r="J102" s="133">
        <v>0</v>
      </c>
      <c r="K102" s="132">
        <v>164.64</v>
      </c>
      <c r="L102" s="132">
        <v>90.41</v>
      </c>
      <c r="M102" s="132">
        <v>8.6829999999999997E-3</v>
      </c>
      <c r="N102" s="132">
        <v>3</v>
      </c>
      <c r="O102" s="132"/>
      <c r="P102" s="132"/>
      <c r="Q102" s="132"/>
      <c r="R102" s="134">
        <v>1418509.26</v>
      </c>
      <c r="S102" s="134">
        <v>1418509.26</v>
      </c>
      <c r="T102" s="132">
        <v>0</v>
      </c>
      <c r="U102" s="134">
        <v>15689.74</v>
      </c>
      <c r="V102" s="134">
        <v>15689.74</v>
      </c>
      <c r="W102" s="132"/>
      <c r="X102" s="132"/>
      <c r="Y102" s="132">
        <v>0</v>
      </c>
      <c r="Z102" s="132">
        <v>0</v>
      </c>
      <c r="AA102" s="132"/>
      <c r="AB102" s="132"/>
      <c r="AC102" s="132"/>
      <c r="AD102" s="132"/>
      <c r="AE102" s="135"/>
    </row>
    <row r="103" spans="1:31" s="166" customFormat="1" ht="15" customHeight="1" x14ac:dyDescent="0.2">
      <c r="A103" s="131" t="s">
        <v>246</v>
      </c>
      <c r="B103" s="132" t="s">
        <v>758</v>
      </c>
      <c r="C103" s="132"/>
      <c r="D103" s="132" t="s">
        <v>844</v>
      </c>
      <c r="E103" s="132" t="s">
        <v>9</v>
      </c>
      <c r="F103" s="132"/>
      <c r="G103" s="132"/>
      <c r="H103" s="132"/>
      <c r="I103" s="132" t="s">
        <v>843</v>
      </c>
      <c r="J103" s="133">
        <v>0</v>
      </c>
      <c r="K103" s="132">
        <v>163.44</v>
      </c>
      <c r="L103" s="132">
        <v>89.66</v>
      </c>
      <c r="M103" s="132">
        <v>8.6189999999999999E-3</v>
      </c>
      <c r="N103" s="132">
        <v>3</v>
      </c>
      <c r="O103" s="132"/>
      <c r="P103" s="132"/>
      <c r="Q103" s="132"/>
      <c r="R103" s="134">
        <v>1454969.82</v>
      </c>
      <c r="S103" s="134">
        <v>1454969.82</v>
      </c>
      <c r="T103" s="132">
        <v>0</v>
      </c>
      <c r="U103" s="134">
        <v>16227.64</v>
      </c>
      <c r="V103" s="134">
        <v>16227.64</v>
      </c>
      <c r="W103" s="132"/>
      <c r="X103" s="132"/>
      <c r="Y103" s="132">
        <v>0</v>
      </c>
      <c r="Z103" s="132">
        <v>0</v>
      </c>
      <c r="AA103" s="132"/>
      <c r="AB103" s="132"/>
      <c r="AC103" s="132"/>
      <c r="AD103" s="132"/>
      <c r="AE103" s="135"/>
    </row>
    <row r="104" spans="1:31" s="166" customFormat="1" ht="15" customHeight="1" x14ac:dyDescent="0.2">
      <c r="A104" s="131" t="s">
        <v>246</v>
      </c>
      <c r="B104" s="132" t="s">
        <v>746</v>
      </c>
      <c r="C104" s="132"/>
      <c r="D104" s="132" t="s">
        <v>845</v>
      </c>
      <c r="E104" s="132" t="s">
        <v>9</v>
      </c>
      <c r="F104" s="132"/>
      <c r="G104" s="132"/>
      <c r="H104" s="132"/>
      <c r="I104" s="132" t="s">
        <v>843</v>
      </c>
      <c r="J104" s="133">
        <v>0</v>
      </c>
      <c r="K104" s="132">
        <v>123.23</v>
      </c>
      <c r="L104" s="132">
        <v>62.4</v>
      </c>
      <c r="M104" s="132">
        <v>6.2940000000000001E-3</v>
      </c>
      <c r="N104" s="132">
        <v>2</v>
      </c>
      <c r="O104" s="132"/>
      <c r="P104" s="132"/>
      <c r="Q104" s="132"/>
      <c r="R104" s="134">
        <v>983950.62</v>
      </c>
      <c r="S104" s="134">
        <v>983950.62</v>
      </c>
      <c r="T104" s="132">
        <v>0</v>
      </c>
      <c r="U104" s="134">
        <v>15768.44</v>
      </c>
      <c r="V104" s="134">
        <v>15768.44</v>
      </c>
      <c r="W104" s="132"/>
      <c r="X104" s="132"/>
      <c r="Y104" s="132">
        <v>0</v>
      </c>
      <c r="Z104" s="132">
        <v>0</v>
      </c>
      <c r="AA104" s="132"/>
      <c r="AB104" s="132"/>
      <c r="AC104" s="132"/>
      <c r="AD104" s="132"/>
      <c r="AE104" s="135"/>
    </row>
    <row r="105" spans="1:31" s="166" customFormat="1" ht="15" customHeight="1" x14ac:dyDescent="0.2">
      <c r="A105" s="131" t="s">
        <v>246</v>
      </c>
      <c r="B105" s="132" t="s">
        <v>747</v>
      </c>
      <c r="C105" s="132"/>
      <c r="D105" s="132" t="s">
        <v>844</v>
      </c>
      <c r="E105" s="132" t="s">
        <v>858</v>
      </c>
      <c r="F105" s="132"/>
      <c r="G105" s="132"/>
      <c r="H105" s="132"/>
      <c r="I105" s="132" t="s">
        <v>843</v>
      </c>
      <c r="J105" s="133">
        <v>0</v>
      </c>
      <c r="K105" s="132">
        <v>163.91</v>
      </c>
      <c r="L105" s="132">
        <v>89.92</v>
      </c>
      <c r="M105" s="132">
        <v>8.6409999999999994E-3</v>
      </c>
      <c r="N105" s="132">
        <v>3</v>
      </c>
      <c r="O105" s="132"/>
      <c r="P105" s="132"/>
      <c r="Q105" s="132"/>
      <c r="R105" s="134">
        <v>1451447.94</v>
      </c>
      <c r="S105" s="134">
        <v>1451447.94</v>
      </c>
      <c r="T105" s="134">
        <v>1451447.94</v>
      </c>
      <c r="U105" s="134">
        <v>16141.55</v>
      </c>
      <c r="V105" s="134">
        <v>16141.55</v>
      </c>
      <c r="W105" s="132"/>
      <c r="X105" s="132"/>
      <c r="Y105" s="132">
        <v>0</v>
      </c>
      <c r="Z105" s="132">
        <v>0</v>
      </c>
      <c r="AA105" s="132"/>
      <c r="AB105" s="132"/>
      <c r="AC105" s="132"/>
      <c r="AD105" s="132"/>
      <c r="AE105" s="135"/>
    </row>
    <row r="106" spans="1:31" s="166" customFormat="1" ht="15" customHeight="1" x14ac:dyDescent="0.2">
      <c r="A106" s="131" t="s">
        <v>246</v>
      </c>
      <c r="B106" s="132" t="s">
        <v>284</v>
      </c>
      <c r="C106" s="132"/>
      <c r="D106" s="132" t="s">
        <v>844</v>
      </c>
      <c r="E106" s="132" t="s">
        <v>846</v>
      </c>
      <c r="F106" s="132" t="s">
        <v>847</v>
      </c>
      <c r="G106" s="132"/>
      <c r="H106" s="132" t="s">
        <v>870</v>
      </c>
      <c r="I106" s="132" t="s">
        <v>367</v>
      </c>
      <c r="J106" s="133">
        <v>0</v>
      </c>
      <c r="K106" s="132">
        <v>164.64</v>
      </c>
      <c r="L106" s="132">
        <v>90.41</v>
      </c>
      <c r="M106" s="132">
        <v>8.6829999999999997E-3</v>
      </c>
      <c r="N106" s="132">
        <v>3</v>
      </c>
      <c r="O106" s="132"/>
      <c r="P106" s="132"/>
      <c r="Q106" s="132" t="s">
        <v>849</v>
      </c>
      <c r="R106" s="134">
        <v>1254013.96</v>
      </c>
      <c r="S106" s="134">
        <v>1254013.96</v>
      </c>
      <c r="T106" s="134">
        <v>1045627.01</v>
      </c>
      <c r="U106" s="134">
        <v>11565.39</v>
      </c>
      <c r="V106" s="134">
        <v>11565.39</v>
      </c>
      <c r="W106" s="136">
        <v>45096.871527777781</v>
      </c>
      <c r="X106" s="136">
        <v>45098</v>
      </c>
      <c r="Y106" s="132">
        <v>0</v>
      </c>
      <c r="Z106" s="132">
        <v>0</v>
      </c>
      <c r="AA106" s="132"/>
      <c r="AB106" s="132"/>
      <c r="AC106" s="159">
        <v>45110</v>
      </c>
      <c r="AD106" s="132" t="s">
        <v>850</v>
      </c>
      <c r="AE106" s="135"/>
    </row>
    <row r="107" spans="1:31" s="166" customFormat="1" ht="15" customHeight="1" x14ac:dyDescent="0.2">
      <c r="A107" s="131" t="s">
        <v>246</v>
      </c>
      <c r="B107" s="132" t="s">
        <v>750</v>
      </c>
      <c r="C107" s="132"/>
      <c r="D107" s="132" t="s">
        <v>871</v>
      </c>
      <c r="E107" s="132" t="s">
        <v>9</v>
      </c>
      <c r="F107" s="132"/>
      <c r="G107" s="132"/>
      <c r="H107" s="132"/>
      <c r="I107" s="132" t="s">
        <v>843</v>
      </c>
      <c r="J107" s="133">
        <v>0</v>
      </c>
      <c r="K107" s="132">
        <v>196.52</v>
      </c>
      <c r="L107" s="132">
        <v>193.47</v>
      </c>
      <c r="M107" s="132">
        <v>1.2319E-2</v>
      </c>
      <c r="N107" s="132">
        <v>0</v>
      </c>
      <c r="O107" s="132"/>
      <c r="P107" s="132"/>
      <c r="Q107" s="132"/>
      <c r="R107" s="134">
        <v>1923759.07</v>
      </c>
      <c r="S107" s="134">
        <v>1923759.07</v>
      </c>
      <c r="T107" s="132">
        <v>0</v>
      </c>
      <c r="U107" s="134">
        <v>9943.4500000000007</v>
      </c>
      <c r="V107" s="134">
        <v>9943.4500000000007</v>
      </c>
      <c r="W107" s="132"/>
      <c r="X107" s="132"/>
      <c r="Y107" s="132">
        <v>0</v>
      </c>
      <c r="Z107" s="132">
        <v>0</v>
      </c>
      <c r="AA107" s="132"/>
      <c r="AB107" s="132"/>
      <c r="AC107" s="132"/>
      <c r="AD107" s="132"/>
      <c r="AE107" s="135"/>
    </row>
    <row r="108" spans="1:31" s="166" customFormat="1" ht="15" customHeight="1" x14ac:dyDescent="0.2">
      <c r="A108" s="131" t="s">
        <v>246</v>
      </c>
      <c r="B108" s="132" t="s">
        <v>751</v>
      </c>
      <c r="C108" s="132"/>
      <c r="D108" s="132" t="s">
        <v>871</v>
      </c>
      <c r="E108" s="132" t="s">
        <v>9</v>
      </c>
      <c r="F108" s="132"/>
      <c r="G108" s="132"/>
      <c r="H108" s="132"/>
      <c r="I108" s="132" t="s">
        <v>843</v>
      </c>
      <c r="J108" s="133">
        <v>0</v>
      </c>
      <c r="K108" s="132">
        <v>183.75</v>
      </c>
      <c r="L108" s="132">
        <v>180.92</v>
      </c>
      <c r="M108" s="132">
        <v>1.1303000000000001E-2</v>
      </c>
      <c r="N108" s="132">
        <v>0</v>
      </c>
      <c r="O108" s="132"/>
      <c r="P108" s="132"/>
      <c r="Q108" s="132"/>
      <c r="R108" s="134">
        <v>1619071.91</v>
      </c>
      <c r="S108" s="134">
        <v>1619071.91</v>
      </c>
      <c r="T108" s="132">
        <v>0</v>
      </c>
      <c r="U108" s="134">
        <v>8949.1</v>
      </c>
      <c r="V108" s="134">
        <v>8949.1</v>
      </c>
      <c r="W108" s="132"/>
      <c r="X108" s="132"/>
      <c r="Y108" s="132">
        <v>0</v>
      </c>
      <c r="Z108" s="132">
        <v>0</v>
      </c>
      <c r="AA108" s="132"/>
      <c r="AB108" s="132"/>
      <c r="AC108" s="132"/>
      <c r="AD108" s="132"/>
      <c r="AE108" s="135"/>
    </row>
    <row r="109" spans="1:31" s="166" customFormat="1" ht="15" customHeight="1" x14ac:dyDescent="0.2">
      <c r="A109" s="131" t="s">
        <v>246</v>
      </c>
      <c r="B109" s="132" t="s">
        <v>752</v>
      </c>
      <c r="C109" s="132"/>
      <c r="D109" s="132" t="s">
        <v>871</v>
      </c>
      <c r="E109" s="132" t="s">
        <v>9</v>
      </c>
      <c r="F109" s="132"/>
      <c r="G109" s="132"/>
      <c r="H109" s="132"/>
      <c r="I109" s="132" t="s">
        <v>843</v>
      </c>
      <c r="J109" s="133">
        <v>0</v>
      </c>
      <c r="K109" s="132">
        <v>105.94</v>
      </c>
      <c r="L109" s="132">
        <v>104.24</v>
      </c>
      <c r="M109" s="132">
        <v>6.7879999999999998E-3</v>
      </c>
      <c r="N109" s="132">
        <v>0</v>
      </c>
      <c r="O109" s="132"/>
      <c r="P109" s="132"/>
      <c r="Q109" s="132"/>
      <c r="R109" s="134">
        <v>1243806.1399999999</v>
      </c>
      <c r="S109" s="134">
        <v>1243806.1399999999</v>
      </c>
      <c r="T109" s="132">
        <v>0</v>
      </c>
      <c r="U109" s="134">
        <v>11932.14</v>
      </c>
      <c r="V109" s="134">
        <v>11932.14</v>
      </c>
      <c r="W109" s="132"/>
      <c r="X109" s="132"/>
      <c r="Y109" s="132">
        <v>0</v>
      </c>
      <c r="Z109" s="132">
        <v>0</v>
      </c>
      <c r="AA109" s="132"/>
      <c r="AB109" s="132"/>
      <c r="AC109" s="132"/>
      <c r="AD109" s="132"/>
      <c r="AE109" s="135"/>
    </row>
    <row r="110" spans="1:31" s="166" customFormat="1" ht="15" customHeight="1" x14ac:dyDescent="0.2">
      <c r="A110" s="131" t="s">
        <v>246</v>
      </c>
      <c r="B110" s="132" t="s">
        <v>741</v>
      </c>
      <c r="C110" s="132"/>
      <c r="D110" s="132" t="s">
        <v>872</v>
      </c>
      <c r="E110" s="132" t="s">
        <v>9</v>
      </c>
      <c r="F110" s="132"/>
      <c r="G110" s="132"/>
      <c r="H110" s="132"/>
      <c r="I110" s="132" t="s">
        <v>843</v>
      </c>
      <c r="J110" s="133">
        <v>0</v>
      </c>
      <c r="K110" s="132">
        <v>49.2</v>
      </c>
      <c r="L110" s="132">
        <v>37</v>
      </c>
      <c r="M110" s="132">
        <v>2.9199999999999999E-3</v>
      </c>
      <c r="N110" s="132">
        <v>0</v>
      </c>
      <c r="O110" s="132"/>
      <c r="P110" s="132"/>
      <c r="Q110" s="132"/>
      <c r="R110" s="134">
        <v>417506.14</v>
      </c>
      <c r="S110" s="134">
        <v>417506.14</v>
      </c>
      <c r="T110" s="132">
        <v>0</v>
      </c>
      <c r="U110" s="134">
        <v>11283.95</v>
      </c>
      <c r="V110" s="134">
        <v>11283.95</v>
      </c>
      <c r="W110" s="132"/>
      <c r="X110" s="132"/>
      <c r="Y110" s="132">
        <v>0</v>
      </c>
      <c r="Z110" s="132">
        <v>0</v>
      </c>
      <c r="AA110" s="132"/>
      <c r="AB110" s="132"/>
      <c r="AC110" s="132"/>
      <c r="AD110" s="132"/>
      <c r="AE110" s="135"/>
    </row>
    <row r="111" spans="1:31" s="166" customFormat="1" ht="15" customHeight="1" x14ac:dyDescent="0.2">
      <c r="A111" s="131" t="s">
        <v>246</v>
      </c>
      <c r="B111" s="132" t="s">
        <v>742</v>
      </c>
      <c r="C111" s="132"/>
      <c r="D111" s="132" t="s">
        <v>873</v>
      </c>
      <c r="E111" s="132" t="s">
        <v>846</v>
      </c>
      <c r="F111" s="132" t="s">
        <v>882</v>
      </c>
      <c r="G111" s="132"/>
      <c r="H111" s="132" t="s">
        <v>952</v>
      </c>
      <c r="I111" s="132" t="s">
        <v>926</v>
      </c>
      <c r="J111" s="133">
        <v>0</v>
      </c>
      <c r="K111" s="132">
        <v>43.27</v>
      </c>
      <c r="L111" s="132">
        <v>32.54</v>
      </c>
      <c r="M111" s="132">
        <v>2.568E-3</v>
      </c>
      <c r="N111" s="132">
        <v>1</v>
      </c>
      <c r="O111" s="132"/>
      <c r="P111" s="132"/>
      <c r="Q111" s="132" t="s">
        <v>849</v>
      </c>
      <c r="R111" s="134">
        <v>341828.62</v>
      </c>
      <c r="S111" s="134">
        <v>341828.62</v>
      </c>
      <c r="T111" s="134">
        <v>331520</v>
      </c>
      <c r="U111" s="134">
        <v>10188.08</v>
      </c>
      <c r="V111" s="134">
        <v>10188.08</v>
      </c>
      <c r="W111" s="136">
        <v>45332.411805555559</v>
      </c>
      <c r="X111" s="136">
        <v>45336</v>
      </c>
      <c r="Y111" s="132">
        <v>0</v>
      </c>
      <c r="Z111" s="132">
        <v>0</v>
      </c>
      <c r="AA111" s="132"/>
      <c r="AB111" s="132"/>
      <c r="AC111" s="159">
        <v>45343</v>
      </c>
      <c r="AD111" s="132" t="s">
        <v>850</v>
      </c>
      <c r="AE111" s="135"/>
    </row>
    <row r="112" spans="1:31" s="166" customFormat="1" ht="15" customHeight="1" x14ac:dyDescent="0.2">
      <c r="A112" s="131" t="s">
        <v>246</v>
      </c>
      <c r="B112" s="132" t="s">
        <v>283</v>
      </c>
      <c r="C112" s="132"/>
      <c r="D112" s="132" t="s">
        <v>872</v>
      </c>
      <c r="E112" s="132" t="s">
        <v>79</v>
      </c>
      <c r="F112" s="132"/>
      <c r="G112" s="132"/>
      <c r="H112" s="132"/>
      <c r="I112" s="132" t="s">
        <v>843</v>
      </c>
      <c r="J112" s="133">
        <v>0</v>
      </c>
      <c r="K112" s="132">
        <v>37.21</v>
      </c>
      <c r="L112" s="132">
        <v>27.98</v>
      </c>
      <c r="M112" s="132">
        <v>2.2079999999999999E-3</v>
      </c>
      <c r="N112" s="132">
        <v>0</v>
      </c>
      <c r="O112" s="132"/>
      <c r="P112" s="132"/>
      <c r="Q112" s="132"/>
      <c r="R112" s="134">
        <v>318566.39</v>
      </c>
      <c r="S112" s="134">
        <v>318566.39</v>
      </c>
      <c r="T112" s="134">
        <v>318566.39</v>
      </c>
      <c r="U112" s="134">
        <v>11385.5</v>
      </c>
      <c r="V112" s="134">
        <v>11385.5</v>
      </c>
      <c r="W112" s="132"/>
      <c r="X112" s="132"/>
      <c r="Y112" s="132">
        <v>0</v>
      </c>
      <c r="Z112" s="132">
        <v>0</v>
      </c>
      <c r="AA112" s="132"/>
      <c r="AB112" s="132"/>
      <c r="AC112" s="132"/>
      <c r="AD112" s="132"/>
      <c r="AE112" s="135"/>
    </row>
    <row r="113" spans="1:31" s="166" customFormat="1" ht="15" customHeight="1" x14ac:dyDescent="0.2">
      <c r="A113" s="131" t="s">
        <v>246</v>
      </c>
      <c r="B113" s="132" t="s">
        <v>743</v>
      </c>
      <c r="C113" s="132"/>
      <c r="D113" s="132" t="s">
        <v>873</v>
      </c>
      <c r="E113" s="132" t="s">
        <v>9</v>
      </c>
      <c r="F113" s="132"/>
      <c r="G113" s="132"/>
      <c r="H113" s="132"/>
      <c r="I113" s="132" t="s">
        <v>843</v>
      </c>
      <c r="J113" s="133">
        <v>0</v>
      </c>
      <c r="K113" s="132">
        <v>46.29</v>
      </c>
      <c r="L113" s="132">
        <v>34.81</v>
      </c>
      <c r="M113" s="132">
        <v>2.748E-3</v>
      </c>
      <c r="N113" s="132">
        <v>1</v>
      </c>
      <c r="O113" s="132"/>
      <c r="P113" s="132"/>
      <c r="Q113" s="132"/>
      <c r="R113" s="134">
        <v>398715.81</v>
      </c>
      <c r="S113" s="134">
        <v>398715.81</v>
      </c>
      <c r="T113" s="132">
        <v>0</v>
      </c>
      <c r="U113" s="134">
        <v>11454.06</v>
      </c>
      <c r="V113" s="134">
        <v>11454.06</v>
      </c>
      <c r="W113" s="132"/>
      <c r="X113" s="132"/>
      <c r="Y113" s="132">
        <v>0</v>
      </c>
      <c r="Z113" s="132">
        <v>0</v>
      </c>
      <c r="AA113" s="132"/>
      <c r="AB113" s="132"/>
      <c r="AC113" s="132"/>
      <c r="AD113" s="132"/>
      <c r="AE113" s="135"/>
    </row>
    <row r="114" spans="1:31" s="166" customFormat="1" ht="15" customHeight="1" x14ac:dyDescent="0.2">
      <c r="A114" s="131" t="s">
        <v>246</v>
      </c>
      <c r="B114" s="132" t="s">
        <v>744</v>
      </c>
      <c r="C114" s="132"/>
      <c r="D114" s="132" t="s">
        <v>873</v>
      </c>
      <c r="E114" s="132" t="s">
        <v>9</v>
      </c>
      <c r="F114" s="132"/>
      <c r="G114" s="132"/>
      <c r="H114" s="132"/>
      <c r="I114" s="132" t="s">
        <v>843</v>
      </c>
      <c r="J114" s="133">
        <v>0</v>
      </c>
      <c r="K114" s="132">
        <v>43.97</v>
      </c>
      <c r="L114" s="132">
        <v>33.020000000000003</v>
      </c>
      <c r="M114" s="132">
        <v>2.6199999999999999E-3</v>
      </c>
      <c r="N114" s="132">
        <v>1</v>
      </c>
      <c r="O114" s="132"/>
      <c r="P114" s="132"/>
      <c r="Q114" s="132"/>
      <c r="R114" s="134">
        <v>378213.05</v>
      </c>
      <c r="S114" s="134">
        <v>378213.05</v>
      </c>
      <c r="T114" s="132">
        <v>0</v>
      </c>
      <c r="U114" s="134">
        <v>11454.06</v>
      </c>
      <c r="V114" s="134">
        <v>11454.06</v>
      </c>
      <c r="W114" s="132"/>
      <c r="X114" s="132"/>
      <c r="Y114" s="132">
        <v>0</v>
      </c>
      <c r="Z114" s="132">
        <v>0</v>
      </c>
      <c r="AA114" s="132"/>
      <c r="AB114" s="132"/>
      <c r="AC114" s="132"/>
      <c r="AD114" s="132"/>
      <c r="AE114" s="135"/>
    </row>
    <row r="115" spans="1:31" s="166" customFormat="1" ht="15" customHeight="1" x14ac:dyDescent="0.2">
      <c r="A115" s="131" t="s">
        <v>246</v>
      </c>
      <c r="B115" s="132" t="s">
        <v>745</v>
      </c>
      <c r="C115" s="132"/>
      <c r="D115" s="132" t="s">
        <v>873</v>
      </c>
      <c r="E115" s="132" t="s">
        <v>9</v>
      </c>
      <c r="F115" s="132"/>
      <c r="G115" s="132"/>
      <c r="H115" s="132"/>
      <c r="I115" s="132" t="s">
        <v>843</v>
      </c>
      <c r="J115" s="133">
        <v>0</v>
      </c>
      <c r="K115" s="132">
        <v>43.97</v>
      </c>
      <c r="L115" s="132">
        <v>33.020000000000003</v>
      </c>
      <c r="M115" s="132">
        <v>2.6199999999999999E-3</v>
      </c>
      <c r="N115" s="132">
        <v>1</v>
      </c>
      <c r="O115" s="132"/>
      <c r="P115" s="132"/>
      <c r="Q115" s="132"/>
      <c r="R115" s="134">
        <v>378213.05</v>
      </c>
      <c r="S115" s="134">
        <v>378213.05</v>
      </c>
      <c r="T115" s="132">
        <v>0</v>
      </c>
      <c r="U115" s="134">
        <v>11454.06</v>
      </c>
      <c r="V115" s="134">
        <v>11454.06</v>
      </c>
      <c r="W115" s="132"/>
      <c r="X115" s="132"/>
      <c r="Y115" s="132">
        <v>0</v>
      </c>
      <c r="Z115" s="132">
        <v>0</v>
      </c>
      <c r="AA115" s="132"/>
      <c r="AB115" s="132"/>
      <c r="AC115" s="132"/>
      <c r="AD115" s="132"/>
      <c r="AE115" s="135"/>
    </row>
    <row r="116" spans="1:31" s="166" customFormat="1" ht="15" customHeight="1" x14ac:dyDescent="0.2">
      <c r="A116" s="131" t="s">
        <v>246</v>
      </c>
      <c r="B116" s="132" t="s">
        <v>738</v>
      </c>
      <c r="C116" s="132"/>
      <c r="D116" s="132" t="s">
        <v>873</v>
      </c>
      <c r="E116" s="132" t="s">
        <v>846</v>
      </c>
      <c r="F116" s="132" t="s">
        <v>866</v>
      </c>
      <c r="G116" s="132"/>
      <c r="H116" s="132" t="s">
        <v>963</v>
      </c>
      <c r="I116" s="132" t="s">
        <v>964</v>
      </c>
      <c r="J116" s="133">
        <v>0</v>
      </c>
      <c r="K116" s="132">
        <v>46.43</v>
      </c>
      <c r="L116" s="132">
        <v>34.92</v>
      </c>
      <c r="M116" s="132">
        <v>2.7560000000000002E-3</v>
      </c>
      <c r="N116" s="132">
        <v>1</v>
      </c>
      <c r="O116" s="132"/>
      <c r="P116" s="132"/>
      <c r="Q116" s="132" t="s">
        <v>849</v>
      </c>
      <c r="R116" s="134">
        <v>368298.82</v>
      </c>
      <c r="S116" s="134">
        <v>368298.82</v>
      </c>
      <c r="T116" s="134">
        <v>337400</v>
      </c>
      <c r="U116" s="134">
        <v>9662.08</v>
      </c>
      <c r="V116" s="134">
        <v>9662.08</v>
      </c>
      <c r="W116" s="136">
        <v>45391.458333333336</v>
      </c>
      <c r="X116" s="136">
        <v>45391</v>
      </c>
      <c r="Y116" s="132">
        <v>0</v>
      </c>
      <c r="Z116" s="132">
        <v>0</v>
      </c>
      <c r="AA116" s="132"/>
      <c r="AB116" s="132"/>
      <c r="AC116" s="159">
        <v>45404</v>
      </c>
      <c r="AD116" s="132" t="s">
        <v>850</v>
      </c>
      <c r="AE116" s="135"/>
    </row>
    <row r="117" spans="1:31" s="166" customFormat="1" ht="15" customHeight="1" x14ac:dyDescent="0.2">
      <c r="A117" s="131" t="s">
        <v>246</v>
      </c>
      <c r="B117" s="132" t="s">
        <v>280</v>
      </c>
      <c r="C117" s="132"/>
      <c r="D117" s="132" t="s">
        <v>872</v>
      </c>
      <c r="E117" s="132" t="s">
        <v>79</v>
      </c>
      <c r="F117" s="132"/>
      <c r="G117" s="132"/>
      <c r="H117" s="132"/>
      <c r="I117" s="132" t="s">
        <v>843</v>
      </c>
      <c r="J117" s="133">
        <v>0</v>
      </c>
      <c r="K117" s="132">
        <v>37.26</v>
      </c>
      <c r="L117" s="132">
        <v>28.02</v>
      </c>
      <c r="M117" s="132">
        <v>2.212E-3</v>
      </c>
      <c r="N117" s="132">
        <v>0</v>
      </c>
      <c r="O117" s="132"/>
      <c r="P117" s="132"/>
      <c r="Q117" s="132"/>
      <c r="R117" s="134">
        <v>318224.26</v>
      </c>
      <c r="S117" s="134">
        <v>318224.26</v>
      </c>
      <c r="T117" s="134">
        <v>318224.26</v>
      </c>
      <c r="U117" s="134">
        <v>11357.04</v>
      </c>
      <c r="V117" s="134">
        <v>11357.04</v>
      </c>
      <c r="W117" s="132"/>
      <c r="X117" s="132"/>
      <c r="Y117" s="132">
        <v>0</v>
      </c>
      <c r="Z117" s="132">
        <v>0</v>
      </c>
      <c r="AA117" s="132"/>
      <c r="AB117" s="132"/>
      <c r="AC117" s="132"/>
      <c r="AD117" s="132"/>
      <c r="AE117" s="135"/>
    </row>
    <row r="118" spans="1:31" s="166" customFormat="1" ht="15" customHeight="1" x14ac:dyDescent="0.2">
      <c r="A118" s="131" t="s">
        <v>246</v>
      </c>
      <c r="B118" s="132" t="s">
        <v>739</v>
      </c>
      <c r="C118" s="132"/>
      <c r="D118" s="132" t="s">
        <v>873</v>
      </c>
      <c r="E118" s="132" t="s">
        <v>9</v>
      </c>
      <c r="F118" s="132"/>
      <c r="G118" s="132"/>
      <c r="H118" s="132"/>
      <c r="I118" s="132" t="s">
        <v>843</v>
      </c>
      <c r="J118" s="133">
        <v>0</v>
      </c>
      <c r="K118" s="132">
        <v>44.49</v>
      </c>
      <c r="L118" s="132">
        <v>33.46</v>
      </c>
      <c r="M118" s="132">
        <v>2.6410000000000001E-3</v>
      </c>
      <c r="N118" s="132">
        <v>1</v>
      </c>
      <c r="O118" s="132"/>
      <c r="P118" s="132"/>
      <c r="Q118" s="132"/>
      <c r="R118" s="134">
        <v>382292.3</v>
      </c>
      <c r="S118" s="134">
        <v>382292.3</v>
      </c>
      <c r="T118" s="132">
        <v>0</v>
      </c>
      <c r="U118" s="134">
        <v>11425.35</v>
      </c>
      <c r="V118" s="134">
        <v>11425.35</v>
      </c>
      <c r="W118" s="132"/>
      <c r="X118" s="132"/>
      <c r="Y118" s="132">
        <v>0</v>
      </c>
      <c r="Z118" s="132">
        <v>0</v>
      </c>
      <c r="AA118" s="132"/>
      <c r="AB118" s="132"/>
      <c r="AC118" s="132"/>
      <c r="AD118" s="132"/>
      <c r="AE118" s="135"/>
    </row>
    <row r="119" spans="1:31" s="166" customFormat="1" ht="15" customHeight="1" x14ac:dyDescent="0.2">
      <c r="A119" s="131" t="s">
        <v>246</v>
      </c>
      <c r="B119" s="132" t="s">
        <v>281</v>
      </c>
      <c r="C119" s="132"/>
      <c r="D119" s="132" t="s">
        <v>873</v>
      </c>
      <c r="E119" s="132" t="s">
        <v>79</v>
      </c>
      <c r="F119" s="132"/>
      <c r="G119" s="132"/>
      <c r="H119" s="132"/>
      <c r="I119" s="132" t="s">
        <v>843</v>
      </c>
      <c r="J119" s="133">
        <v>0</v>
      </c>
      <c r="K119" s="132">
        <v>58.93</v>
      </c>
      <c r="L119" s="132">
        <v>45.71</v>
      </c>
      <c r="M119" s="132">
        <v>3.1649999999999998E-3</v>
      </c>
      <c r="N119" s="132">
        <v>1</v>
      </c>
      <c r="O119" s="132"/>
      <c r="P119" s="132"/>
      <c r="Q119" s="132"/>
      <c r="R119" s="134">
        <v>519130.29</v>
      </c>
      <c r="S119" s="134">
        <v>519130.29</v>
      </c>
      <c r="T119" s="134">
        <v>519130.29</v>
      </c>
      <c r="U119" s="134">
        <v>11357.04</v>
      </c>
      <c r="V119" s="134">
        <v>11357.04</v>
      </c>
      <c r="W119" s="132"/>
      <c r="X119" s="132"/>
      <c r="Y119" s="132">
        <v>0</v>
      </c>
      <c r="Z119" s="132">
        <v>0</v>
      </c>
      <c r="AA119" s="132"/>
      <c r="AB119" s="132"/>
      <c r="AC119" s="132"/>
      <c r="AD119" s="132"/>
      <c r="AE119" s="135"/>
    </row>
    <row r="120" spans="1:31" s="166" customFormat="1" ht="15" customHeight="1" x14ac:dyDescent="0.2">
      <c r="A120" s="131" t="s">
        <v>246</v>
      </c>
      <c r="B120" s="132" t="s">
        <v>740</v>
      </c>
      <c r="C120" s="132"/>
      <c r="D120" s="132" t="s">
        <v>872</v>
      </c>
      <c r="E120" s="132" t="s">
        <v>9</v>
      </c>
      <c r="F120" s="132"/>
      <c r="G120" s="132"/>
      <c r="H120" s="132"/>
      <c r="I120" s="132" t="s">
        <v>843</v>
      </c>
      <c r="J120" s="133">
        <v>0</v>
      </c>
      <c r="K120" s="132">
        <v>48.47</v>
      </c>
      <c r="L120" s="132">
        <v>37.880000000000003</v>
      </c>
      <c r="M120" s="132">
        <v>2.5339999999999998E-3</v>
      </c>
      <c r="N120" s="132">
        <v>0</v>
      </c>
      <c r="O120" s="132"/>
      <c r="P120" s="132"/>
      <c r="Q120" s="132"/>
      <c r="R120" s="134">
        <v>403503.32</v>
      </c>
      <c r="S120" s="134">
        <v>403503.32</v>
      </c>
      <c r="T120" s="132">
        <v>0</v>
      </c>
      <c r="U120" s="134">
        <v>10652.15</v>
      </c>
      <c r="V120" s="134">
        <v>10652.15</v>
      </c>
      <c r="W120" s="132"/>
      <c r="X120" s="132"/>
      <c r="Y120" s="132">
        <v>0</v>
      </c>
      <c r="Z120" s="132">
        <v>0</v>
      </c>
      <c r="AA120" s="132"/>
      <c r="AB120" s="132"/>
      <c r="AC120" s="132"/>
      <c r="AD120" s="132"/>
      <c r="AE120" s="135"/>
    </row>
    <row r="121" spans="1:31" s="166" customFormat="1" ht="15" customHeight="1" x14ac:dyDescent="0.2">
      <c r="A121" s="131" t="s">
        <v>246</v>
      </c>
      <c r="B121" s="132" t="s">
        <v>282</v>
      </c>
      <c r="C121" s="132"/>
      <c r="D121" s="132" t="s">
        <v>872</v>
      </c>
      <c r="E121" s="132" t="s">
        <v>79</v>
      </c>
      <c r="F121" s="132"/>
      <c r="G121" s="132"/>
      <c r="H121" s="132"/>
      <c r="I121" s="132" t="s">
        <v>843</v>
      </c>
      <c r="J121" s="133">
        <v>0</v>
      </c>
      <c r="K121" s="132">
        <v>43.08</v>
      </c>
      <c r="L121" s="132">
        <v>33.450000000000003</v>
      </c>
      <c r="M121" s="132">
        <v>2.3050000000000002E-3</v>
      </c>
      <c r="N121" s="132">
        <v>0</v>
      </c>
      <c r="O121" s="132"/>
      <c r="P121" s="132"/>
      <c r="Q121" s="132"/>
      <c r="R121" s="134">
        <v>359245.88</v>
      </c>
      <c r="S121" s="134">
        <v>359245.88</v>
      </c>
      <c r="T121" s="134">
        <v>359245.88</v>
      </c>
      <c r="U121" s="134">
        <v>10739.79</v>
      </c>
      <c r="V121" s="134">
        <v>10739.79</v>
      </c>
      <c r="W121" s="132"/>
      <c r="X121" s="132"/>
      <c r="Y121" s="132">
        <v>0</v>
      </c>
      <c r="Z121" s="132">
        <v>0</v>
      </c>
      <c r="AA121" s="132"/>
      <c r="AB121" s="132"/>
      <c r="AC121" s="132"/>
      <c r="AD121" s="132"/>
      <c r="AE121" s="135"/>
    </row>
    <row r="122" spans="1:31" s="166" customFormat="1" ht="15" customHeight="1" x14ac:dyDescent="0.2">
      <c r="A122" s="131" t="s">
        <v>246</v>
      </c>
      <c r="B122" s="132" t="s">
        <v>276</v>
      </c>
      <c r="C122" s="132"/>
      <c r="D122" s="132" t="s">
        <v>872</v>
      </c>
      <c r="E122" s="132" t="s">
        <v>79</v>
      </c>
      <c r="F122" s="132"/>
      <c r="G122" s="132"/>
      <c r="H122" s="132"/>
      <c r="I122" s="132" t="s">
        <v>843</v>
      </c>
      <c r="J122" s="133">
        <v>0</v>
      </c>
      <c r="K122" s="132">
        <v>49.2</v>
      </c>
      <c r="L122" s="132">
        <v>37</v>
      </c>
      <c r="M122" s="132">
        <v>2.9199999999999999E-3</v>
      </c>
      <c r="N122" s="132">
        <v>0</v>
      </c>
      <c r="O122" s="132"/>
      <c r="P122" s="132"/>
      <c r="Q122" s="132"/>
      <c r="R122" s="134">
        <v>418561.34</v>
      </c>
      <c r="S122" s="134">
        <v>418561.34</v>
      </c>
      <c r="T122" s="134">
        <v>418561.34</v>
      </c>
      <c r="U122" s="134">
        <v>11312.47</v>
      </c>
      <c r="V122" s="134">
        <v>11312.47</v>
      </c>
      <c r="W122" s="132"/>
      <c r="X122" s="132"/>
      <c r="Y122" s="132">
        <v>0</v>
      </c>
      <c r="Z122" s="132">
        <v>0</v>
      </c>
      <c r="AA122" s="132"/>
      <c r="AB122" s="132"/>
      <c r="AC122" s="132"/>
      <c r="AD122" s="132"/>
      <c r="AE122" s="135"/>
    </row>
    <row r="123" spans="1:31" s="166" customFormat="1" ht="15" customHeight="1" x14ac:dyDescent="0.2">
      <c r="A123" s="131" t="s">
        <v>246</v>
      </c>
      <c r="B123" s="132" t="s">
        <v>735</v>
      </c>
      <c r="C123" s="132"/>
      <c r="D123" s="132" t="s">
        <v>873</v>
      </c>
      <c r="E123" s="132" t="s">
        <v>846</v>
      </c>
      <c r="F123" s="132" t="s">
        <v>853</v>
      </c>
      <c r="G123" s="132"/>
      <c r="H123" s="132" t="s">
        <v>1033</v>
      </c>
      <c r="I123" s="132" t="s">
        <v>1151</v>
      </c>
      <c r="J123" s="133">
        <v>0</v>
      </c>
      <c r="K123" s="132">
        <v>43.27</v>
      </c>
      <c r="L123" s="132">
        <v>32.54</v>
      </c>
      <c r="M123" s="132">
        <v>2.568E-3</v>
      </c>
      <c r="N123" s="132">
        <v>1</v>
      </c>
      <c r="O123" s="132"/>
      <c r="P123" s="132"/>
      <c r="Q123" s="132" t="s">
        <v>849</v>
      </c>
      <c r="R123" s="134">
        <v>348035.92</v>
      </c>
      <c r="S123" s="134">
        <v>348035.92</v>
      </c>
      <c r="T123" s="134">
        <v>327574.02</v>
      </c>
      <c r="U123" s="134">
        <v>10066.81</v>
      </c>
      <c r="V123" s="134">
        <v>10066.81</v>
      </c>
      <c r="W123" s="136">
        <v>45468.719444444447</v>
      </c>
      <c r="X123" s="136">
        <v>45470</v>
      </c>
      <c r="Y123" s="132">
        <v>0</v>
      </c>
      <c r="Z123" s="132">
        <v>0</v>
      </c>
      <c r="AA123" s="132"/>
      <c r="AB123" s="132"/>
      <c r="AC123" s="159">
        <v>45477</v>
      </c>
      <c r="AD123" s="132" t="s">
        <v>850</v>
      </c>
      <c r="AE123" s="135"/>
    </row>
    <row r="124" spans="1:31" s="166" customFormat="1" ht="15" customHeight="1" x14ac:dyDescent="0.2">
      <c r="A124" s="131" t="s">
        <v>246</v>
      </c>
      <c r="B124" s="132" t="s">
        <v>277</v>
      </c>
      <c r="C124" s="132"/>
      <c r="D124" s="132" t="s">
        <v>872</v>
      </c>
      <c r="E124" s="132" t="s">
        <v>79</v>
      </c>
      <c r="F124" s="132"/>
      <c r="G124" s="132"/>
      <c r="H124" s="132"/>
      <c r="I124" s="132" t="s">
        <v>843</v>
      </c>
      <c r="J124" s="133">
        <v>0</v>
      </c>
      <c r="K124" s="132">
        <v>37.21</v>
      </c>
      <c r="L124" s="132">
        <v>27.98</v>
      </c>
      <c r="M124" s="132">
        <v>2.2079999999999999E-3</v>
      </c>
      <c r="N124" s="132">
        <v>0</v>
      </c>
      <c r="O124" s="132"/>
      <c r="P124" s="132"/>
      <c r="Q124" s="132"/>
      <c r="R124" s="134">
        <v>319688.09999999998</v>
      </c>
      <c r="S124" s="134">
        <v>319688.09999999998</v>
      </c>
      <c r="T124" s="134">
        <v>319688.09999999998</v>
      </c>
      <c r="U124" s="134">
        <v>11425.59</v>
      </c>
      <c r="V124" s="134">
        <v>11425.59</v>
      </c>
      <c r="W124" s="132"/>
      <c r="X124" s="132"/>
      <c r="Y124" s="132">
        <v>0</v>
      </c>
      <c r="Z124" s="132">
        <v>0</v>
      </c>
      <c r="AA124" s="132"/>
      <c r="AB124" s="132"/>
      <c r="AC124" s="132"/>
      <c r="AD124" s="132"/>
      <c r="AE124" s="135"/>
    </row>
    <row r="125" spans="1:31" s="166" customFormat="1" ht="15" customHeight="1" x14ac:dyDescent="0.2">
      <c r="A125" s="131" t="s">
        <v>246</v>
      </c>
      <c r="B125" s="132" t="s">
        <v>278</v>
      </c>
      <c r="C125" s="132"/>
      <c r="D125" s="132" t="s">
        <v>872</v>
      </c>
      <c r="E125" s="132" t="s">
        <v>79</v>
      </c>
      <c r="F125" s="132"/>
      <c r="G125" s="132"/>
      <c r="H125" s="132"/>
      <c r="I125" s="132" t="s">
        <v>843</v>
      </c>
      <c r="J125" s="133">
        <v>0</v>
      </c>
      <c r="K125" s="132">
        <v>46.29</v>
      </c>
      <c r="L125" s="132">
        <v>34.81</v>
      </c>
      <c r="M125" s="132">
        <v>2.748E-3</v>
      </c>
      <c r="N125" s="132">
        <v>0</v>
      </c>
      <c r="O125" s="132"/>
      <c r="P125" s="132"/>
      <c r="Q125" s="132"/>
      <c r="R125" s="134">
        <v>397724.9</v>
      </c>
      <c r="S125" s="134">
        <v>397724.9</v>
      </c>
      <c r="T125" s="134">
        <v>397724.9</v>
      </c>
      <c r="U125" s="134">
        <v>11425.59</v>
      </c>
      <c r="V125" s="134">
        <v>11425.59</v>
      </c>
      <c r="W125" s="132"/>
      <c r="X125" s="132"/>
      <c r="Y125" s="132">
        <v>0</v>
      </c>
      <c r="Z125" s="132">
        <v>0</v>
      </c>
      <c r="AA125" s="132"/>
      <c r="AB125" s="132"/>
      <c r="AC125" s="132"/>
      <c r="AD125" s="132"/>
      <c r="AE125" s="135"/>
    </row>
    <row r="126" spans="1:31" s="166" customFormat="1" ht="15" customHeight="1" x14ac:dyDescent="0.2">
      <c r="A126" s="131" t="s">
        <v>246</v>
      </c>
      <c r="B126" s="132" t="s">
        <v>736</v>
      </c>
      <c r="C126" s="132"/>
      <c r="D126" s="132" t="s">
        <v>873</v>
      </c>
      <c r="E126" s="132" t="s">
        <v>846</v>
      </c>
      <c r="F126" s="132" t="s">
        <v>874</v>
      </c>
      <c r="G126" s="132"/>
      <c r="H126" s="132" t="s">
        <v>1113</v>
      </c>
      <c r="I126" s="132" t="s">
        <v>1114</v>
      </c>
      <c r="J126" s="133">
        <v>0</v>
      </c>
      <c r="K126" s="132">
        <v>44.15</v>
      </c>
      <c r="L126" s="132">
        <v>33.200000000000003</v>
      </c>
      <c r="M126" s="132">
        <v>2.6199999999999999E-3</v>
      </c>
      <c r="N126" s="132">
        <v>1</v>
      </c>
      <c r="O126" s="132"/>
      <c r="P126" s="132"/>
      <c r="Q126" s="132" t="s">
        <v>849</v>
      </c>
      <c r="R126" s="134">
        <v>356888.45</v>
      </c>
      <c r="S126" s="134">
        <v>356888.45</v>
      </c>
      <c r="T126" s="134">
        <v>340000</v>
      </c>
      <c r="U126" s="134">
        <v>10240.959999999999</v>
      </c>
      <c r="V126" s="134">
        <v>10240.959999999999</v>
      </c>
      <c r="W126" s="136">
        <v>45450.645138888889</v>
      </c>
      <c r="X126" s="136">
        <v>45450</v>
      </c>
      <c r="Y126" s="132">
        <v>0</v>
      </c>
      <c r="Z126" s="132">
        <v>0</v>
      </c>
      <c r="AA126" s="132"/>
      <c r="AB126" s="132"/>
      <c r="AC126" s="159">
        <v>45477</v>
      </c>
      <c r="AD126" s="132" t="s">
        <v>850</v>
      </c>
      <c r="AE126" s="135"/>
    </row>
    <row r="127" spans="1:31" s="166" customFormat="1" ht="15" customHeight="1" x14ac:dyDescent="0.2">
      <c r="A127" s="131" t="s">
        <v>246</v>
      </c>
      <c r="B127" s="132" t="s">
        <v>279</v>
      </c>
      <c r="C127" s="132"/>
      <c r="D127" s="132" t="s">
        <v>873</v>
      </c>
      <c r="E127" s="132" t="s">
        <v>846</v>
      </c>
      <c r="F127" s="132" t="s">
        <v>874</v>
      </c>
      <c r="G127" s="132"/>
      <c r="H127" s="132" t="s">
        <v>875</v>
      </c>
      <c r="I127" s="132" t="s">
        <v>614</v>
      </c>
      <c r="J127" s="133">
        <v>0</v>
      </c>
      <c r="K127" s="132">
        <v>44.15</v>
      </c>
      <c r="L127" s="132">
        <v>33.200000000000003</v>
      </c>
      <c r="M127" s="132">
        <v>2.6199999999999999E-3</v>
      </c>
      <c r="N127" s="132">
        <v>1</v>
      </c>
      <c r="O127" s="132"/>
      <c r="P127" s="132"/>
      <c r="Q127" s="132" t="s">
        <v>849</v>
      </c>
      <c r="R127" s="134">
        <v>348821.17</v>
      </c>
      <c r="S127" s="134">
        <v>348821.17</v>
      </c>
      <c r="T127" s="134">
        <v>303000</v>
      </c>
      <c r="U127" s="134">
        <v>9126.51</v>
      </c>
      <c r="V127" s="134">
        <v>9126.51</v>
      </c>
      <c r="W127" s="136">
        <v>45197.652083333334</v>
      </c>
      <c r="X127" s="136">
        <v>45197</v>
      </c>
      <c r="Y127" s="132">
        <v>0</v>
      </c>
      <c r="Z127" s="132">
        <v>0</v>
      </c>
      <c r="AA127" s="132"/>
      <c r="AB127" s="132"/>
      <c r="AC127" s="159">
        <v>45205</v>
      </c>
      <c r="AD127" s="132" t="s">
        <v>850</v>
      </c>
      <c r="AE127" s="135"/>
    </row>
    <row r="128" spans="1:31" s="166" customFormat="1" ht="15" customHeight="1" x14ac:dyDescent="0.2">
      <c r="A128" s="131" t="s">
        <v>246</v>
      </c>
      <c r="B128" s="132" t="s">
        <v>272</v>
      </c>
      <c r="C128" s="132"/>
      <c r="D128" s="132" t="s">
        <v>873</v>
      </c>
      <c r="E128" s="132" t="s">
        <v>846</v>
      </c>
      <c r="F128" s="132" t="s">
        <v>853</v>
      </c>
      <c r="G128" s="132"/>
      <c r="H128" s="132" t="s">
        <v>863</v>
      </c>
      <c r="I128" s="132" t="s">
        <v>668</v>
      </c>
      <c r="J128" s="133">
        <v>0</v>
      </c>
      <c r="K128" s="132">
        <v>46.43</v>
      </c>
      <c r="L128" s="132">
        <v>34.92</v>
      </c>
      <c r="M128" s="132">
        <v>2.7560000000000002E-3</v>
      </c>
      <c r="N128" s="132">
        <v>1</v>
      </c>
      <c r="O128" s="132"/>
      <c r="P128" s="132"/>
      <c r="Q128" s="132" t="s">
        <v>849</v>
      </c>
      <c r="R128" s="134">
        <v>365669.53</v>
      </c>
      <c r="S128" s="134">
        <v>365669.53</v>
      </c>
      <c r="T128" s="134">
        <v>333182.83</v>
      </c>
      <c r="U128" s="134">
        <v>9541.32</v>
      </c>
      <c r="V128" s="134">
        <v>9541.32</v>
      </c>
      <c r="W128" s="136">
        <v>45221.609722222223</v>
      </c>
      <c r="X128" s="136">
        <v>45221</v>
      </c>
      <c r="Y128" s="132">
        <v>0</v>
      </c>
      <c r="Z128" s="132">
        <v>0</v>
      </c>
      <c r="AA128" s="132"/>
      <c r="AB128" s="132"/>
      <c r="AC128" s="159">
        <v>45229</v>
      </c>
      <c r="AD128" s="132" t="s">
        <v>850</v>
      </c>
      <c r="AE128" s="135"/>
    </row>
    <row r="129" spans="1:31" s="166" customFormat="1" ht="15" customHeight="1" x14ac:dyDescent="0.2">
      <c r="A129" s="131" t="s">
        <v>246</v>
      </c>
      <c r="B129" s="132" t="s">
        <v>273</v>
      </c>
      <c r="C129" s="132"/>
      <c r="D129" s="132" t="s">
        <v>872</v>
      </c>
      <c r="E129" s="132" t="s">
        <v>79</v>
      </c>
      <c r="F129" s="132"/>
      <c r="G129" s="132"/>
      <c r="H129" s="132"/>
      <c r="I129" s="132" t="s">
        <v>843</v>
      </c>
      <c r="J129" s="133">
        <v>0</v>
      </c>
      <c r="K129" s="132">
        <v>37.26</v>
      </c>
      <c r="L129" s="132">
        <v>28.02</v>
      </c>
      <c r="M129" s="132">
        <v>2.212E-3</v>
      </c>
      <c r="N129" s="132">
        <v>0</v>
      </c>
      <c r="O129" s="132"/>
      <c r="P129" s="132"/>
      <c r="Q129" s="132"/>
      <c r="R129" s="134">
        <v>321753.90000000002</v>
      </c>
      <c r="S129" s="134">
        <v>321753.90000000002</v>
      </c>
      <c r="T129" s="134">
        <v>321753.90000000002</v>
      </c>
      <c r="U129" s="134">
        <v>11483.01</v>
      </c>
      <c r="V129" s="134">
        <v>11483.01</v>
      </c>
      <c r="W129" s="132"/>
      <c r="X129" s="132"/>
      <c r="Y129" s="132">
        <v>0</v>
      </c>
      <c r="Z129" s="132">
        <v>0</v>
      </c>
      <c r="AA129" s="132"/>
      <c r="AB129" s="132"/>
      <c r="AC129" s="132"/>
      <c r="AD129" s="132"/>
      <c r="AE129" s="135"/>
    </row>
    <row r="130" spans="1:31" s="166" customFormat="1" ht="15" customHeight="1" x14ac:dyDescent="0.2">
      <c r="A130" s="131" t="s">
        <v>246</v>
      </c>
      <c r="B130" s="132" t="s">
        <v>733</v>
      </c>
      <c r="C130" s="132"/>
      <c r="D130" s="132" t="s">
        <v>873</v>
      </c>
      <c r="E130" s="132" t="s">
        <v>846</v>
      </c>
      <c r="F130" s="132" t="s">
        <v>866</v>
      </c>
      <c r="G130" s="132"/>
      <c r="H130" s="132" t="s">
        <v>867</v>
      </c>
      <c r="I130" s="132" t="s">
        <v>885</v>
      </c>
      <c r="J130" s="133">
        <v>0</v>
      </c>
      <c r="K130" s="132">
        <v>44.49</v>
      </c>
      <c r="L130" s="132">
        <v>33.46</v>
      </c>
      <c r="M130" s="132">
        <v>2.6410000000000001E-3</v>
      </c>
      <c r="N130" s="132">
        <v>1</v>
      </c>
      <c r="O130" s="132"/>
      <c r="P130" s="132"/>
      <c r="Q130" s="132" t="s">
        <v>849</v>
      </c>
      <c r="R130" s="134">
        <v>352521.97</v>
      </c>
      <c r="S130" s="134">
        <v>352521.97</v>
      </c>
      <c r="T130" s="134">
        <v>330500</v>
      </c>
      <c r="U130" s="134">
        <v>9877.4699999999993</v>
      </c>
      <c r="V130" s="134">
        <v>9877.4699999999993</v>
      </c>
      <c r="W130" s="136">
        <v>45301.671527777777</v>
      </c>
      <c r="X130" s="136">
        <v>45301</v>
      </c>
      <c r="Y130" s="132">
        <v>0</v>
      </c>
      <c r="Z130" s="132">
        <v>0</v>
      </c>
      <c r="AA130" s="132"/>
      <c r="AB130" s="132"/>
      <c r="AC130" s="159">
        <v>45312</v>
      </c>
      <c r="AD130" s="132" t="s">
        <v>850</v>
      </c>
      <c r="AE130" s="135"/>
    </row>
    <row r="131" spans="1:31" s="166" customFormat="1" ht="15" customHeight="1" x14ac:dyDescent="0.2">
      <c r="A131" s="131" t="s">
        <v>246</v>
      </c>
      <c r="B131" s="132" t="s">
        <v>274</v>
      </c>
      <c r="C131" s="132"/>
      <c r="D131" s="132" t="s">
        <v>872</v>
      </c>
      <c r="E131" s="132" t="s">
        <v>79</v>
      </c>
      <c r="F131" s="132"/>
      <c r="G131" s="132"/>
      <c r="H131" s="132"/>
      <c r="I131" s="132" t="s">
        <v>843</v>
      </c>
      <c r="J131" s="133">
        <v>0</v>
      </c>
      <c r="K131" s="132">
        <v>36.64</v>
      </c>
      <c r="L131" s="132">
        <v>27.55</v>
      </c>
      <c r="M131" s="132">
        <v>2.1740000000000002E-3</v>
      </c>
      <c r="N131" s="132">
        <v>0</v>
      </c>
      <c r="O131" s="132"/>
      <c r="P131" s="132"/>
      <c r="Q131" s="132"/>
      <c r="R131" s="134">
        <v>311658.51</v>
      </c>
      <c r="S131" s="134">
        <v>311658.51</v>
      </c>
      <c r="T131" s="134">
        <v>311658.51</v>
      </c>
      <c r="U131" s="134">
        <v>11312.47</v>
      </c>
      <c r="V131" s="134">
        <v>11312.47</v>
      </c>
      <c r="W131" s="132"/>
      <c r="X131" s="132"/>
      <c r="Y131" s="132">
        <v>0</v>
      </c>
      <c r="Z131" s="132">
        <v>0</v>
      </c>
      <c r="AA131" s="132"/>
      <c r="AB131" s="132"/>
      <c r="AC131" s="132"/>
      <c r="AD131" s="132"/>
      <c r="AE131" s="135"/>
    </row>
    <row r="132" spans="1:31" s="166" customFormat="1" ht="15" customHeight="1" x14ac:dyDescent="0.2">
      <c r="A132" s="131" t="s">
        <v>246</v>
      </c>
      <c r="B132" s="132" t="s">
        <v>275</v>
      </c>
      <c r="C132" s="132"/>
      <c r="D132" s="132" t="s">
        <v>872</v>
      </c>
      <c r="E132" s="132" t="s">
        <v>79</v>
      </c>
      <c r="F132" s="132"/>
      <c r="G132" s="132"/>
      <c r="H132" s="132"/>
      <c r="I132" s="132" t="s">
        <v>843</v>
      </c>
      <c r="J132" s="133">
        <v>0</v>
      </c>
      <c r="K132" s="132">
        <v>39.450000000000003</v>
      </c>
      <c r="L132" s="132">
        <v>29.67</v>
      </c>
      <c r="M132" s="132">
        <v>2.3419999999999999E-3</v>
      </c>
      <c r="N132" s="132">
        <v>0</v>
      </c>
      <c r="O132" s="132"/>
      <c r="P132" s="132"/>
      <c r="Q132" s="132"/>
      <c r="R132" s="134">
        <v>335640.95</v>
      </c>
      <c r="S132" s="134">
        <v>335640.95</v>
      </c>
      <c r="T132" s="134">
        <v>335640.95</v>
      </c>
      <c r="U132" s="134">
        <v>11312.47</v>
      </c>
      <c r="V132" s="134">
        <v>11312.47</v>
      </c>
      <c r="W132" s="132"/>
      <c r="X132" s="132"/>
      <c r="Y132" s="132">
        <v>0</v>
      </c>
      <c r="Z132" s="132">
        <v>0</v>
      </c>
      <c r="AA132" s="132"/>
      <c r="AB132" s="132"/>
      <c r="AC132" s="132"/>
      <c r="AD132" s="132"/>
      <c r="AE132" s="135"/>
    </row>
    <row r="133" spans="1:31" s="166" customFormat="1" ht="15" customHeight="1" x14ac:dyDescent="0.2">
      <c r="A133" s="131" t="s">
        <v>246</v>
      </c>
      <c r="B133" s="132" t="s">
        <v>734</v>
      </c>
      <c r="C133" s="132"/>
      <c r="D133" s="132" t="s">
        <v>873</v>
      </c>
      <c r="E133" s="132" t="s">
        <v>9</v>
      </c>
      <c r="F133" s="132"/>
      <c r="G133" s="132"/>
      <c r="H133" s="132"/>
      <c r="I133" s="132" t="s">
        <v>843</v>
      </c>
      <c r="J133" s="133">
        <v>0</v>
      </c>
      <c r="K133" s="132">
        <v>50.44</v>
      </c>
      <c r="L133" s="132">
        <v>37.93</v>
      </c>
      <c r="M133" s="132">
        <v>2.9940000000000001E-3</v>
      </c>
      <c r="N133" s="132">
        <v>1</v>
      </c>
      <c r="O133" s="132"/>
      <c r="P133" s="132"/>
      <c r="Q133" s="132"/>
      <c r="R133" s="134">
        <v>439282.39</v>
      </c>
      <c r="S133" s="134">
        <v>439282.39</v>
      </c>
      <c r="T133" s="132">
        <v>0</v>
      </c>
      <c r="U133" s="134">
        <v>11581.4</v>
      </c>
      <c r="V133" s="134">
        <v>11581.4</v>
      </c>
      <c r="W133" s="132"/>
      <c r="X133" s="132"/>
      <c r="Y133" s="132">
        <v>0</v>
      </c>
      <c r="Z133" s="132">
        <v>0</v>
      </c>
      <c r="AA133" s="132"/>
      <c r="AB133" s="132"/>
      <c r="AC133" s="132"/>
      <c r="AD133" s="132"/>
      <c r="AE133" s="135"/>
    </row>
    <row r="134" spans="1:31" s="166" customFormat="1" ht="15" customHeight="1" x14ac:dyDescent="0.2">
      <c r="A134" s="131" t="s">
        <v>246</v>
      </c>
      <c r="B134" s="132" t="s">
        <v>730</v>
      </c>
      <c r="C134" s="132"/>
      <c r="D134" s="132" t="s">
        <v>873</v>
      </c>
      <c r="E134" s="132" t="s">
        <v>846</v>
      </c>
      <c r="F134" s="132" t="s">
        <v>866</v>
      </c>
      <c r="G134" s="132"/>
      <c r="H134" s="132" t="s">
        <v>963</v>
      </c>
      <c r="I134" s="132" t="s">
        <v>1035</v>
      </c>
      <c r="J134" s="133">
        <v>0</v>
      </c>
      <c r="K134" s="132">
        <v>50.12</v>
      </c>
      <c r="L134" s="132">
        <v>37.69</v>
      </c>
      <c r="M134" s="132">
        <v>2.9750000000000002E-3</v>
      </c>
      <c r="N134" s="132">
        <v>1</v>
      </c>
      <c r="O134" s="132"/>
      <c r="P134" s="132"/>
      <c r="Q134" s="132" t="s">
        <v>849</v>
      </c>
      <c r="R134" s="134">
        <v>401933.07</v>
      </c>
      <c r="S134" s="134">
        <v>401933.07</v>
      </c>
      <c r="T134" s="134">
        <v>381000</v>
      </c>
      <c r="U134" s="134">
        <v>10108.780000000001</v>
      </c>
      <c r="V134" s="134">
        <v>10108.780000000001</v>
      </c>
      <c r="W134" s="136">
        <v>45401.561805555553</v>
      </c>
      <c r="X134" s="136">
        <v>45401</v>
      </c>
      <c r="Y134" s="132">
        <v>0</v>
      </c>
      <c r="Z134" s="132">
        <v>0</v>
      </c>
      <c r="AA134" s="132"/>
      <c r="AB134" s="132"/>
      <c r="AC134" s="159">
        <v>45408</v>
      </c>
      <c r="AD134" s="132" t="s">
        <v>850</v>
      </c>
      <c r="AE134" s="135"/>
    </row>
    <row r="135" spans="1:31" s="166" customFormat="1" ht="15" customHeight="1" x14ac:dyDescent="0.2">
      <c r="A135" s="131" t="s">
        <v>246</v>
      </c>
      <c r="B135" s="132" t="s">
        <v>268</v>
      </c>
      <c r="C135" s="132"/>
      <c r="D135" s="132" t="s">
        <v>872</v>
      </c>
      <c r="E135" s="132" t="s">
        <v>79</v>
      </c>
      <c r="F135" s="132"/>
      <c r="G135" s="132"/>
      <c r="H135" s="132"/>
      <c r="I135" s="132" t="s">
        <v>843</v>
      </c>
      <c r="J135" s="133">
        <v>0</v>
      </c>
      <c r="K135" s="132">
        <v>39.4</v>
      </c>
      <c r="L135" s="132">
        <v>29.63</v>
      </c>
      <c r="M135" s="132">
        <v>2.3389999999999999E-3</v>
      </c>
      <c r="N135" s="132">
        <v>0</v>
      </c>
      <c r="O135" s="132"/>
      <c r="P135" s="132"/>
      <c r="Q135" s="132"/>
      <c r="R135" s="134">
        <v>335188.45</v>
      </c>
      <c r="S135" s="134">
        <v>335188.45</v>
      </c>
      <c r="T135" s="134">
        <v>335188.45</v>
      </c>
      <c r="U135" s="134">
        <v>11312.47</v>
      </c>
      <c r="V135" s="134">
        <v>11312.47</v>
      </c>
      <c r="W135" s="132"/>
      <c r="X135" s="132"/>
      <c r="Y135" s="132">
        <v>0</v>
      </c>
      <c r="Z135" s="132">
        <v>0</v>
      </c>
      <c r="AA135" s="132"/>
      <c r="AB135" s="132"/>
      <c r="AC135" s="132"/>
      <c r="AD135" s="132"/>
      <c r="AE135" s="135"/>
    </row>
    <row r="136" spans="1:31" s="166" customFormat="1" ht="15" customHeight="1" x14ac:dyDescent="0.2">
      <c r="A136" s="131" t="s">
        <v>246</v>
      </c>
      <c r="B136" s="132" t="s">
        <v>269</v>
      </c>
      <c r="C136" s="132"/>
      <c r="D136" s="132" t="s">
        <v>872</v>
      </c>
      <c r="E136" s="132" t="s">
        <v>79</v>
      </c>
      <c r="F136" s="132"/>
      <c r="G136" s="132"/>
      <c r="H136" s="132"/>
      <c r="I136" s="132" t="s">
        <v>843</v>
      </c>
      <c r="J136" s="133">
        <v>0</v>
      </c>
      <c r="K136" s="132">
        <v>36.42</v>
      </c>
      <c r="L136" s="132">
        <v>27.39</v>
      </c>
      <c r="M136" s="132">
        <v>2.1619999999999999E-3</v>
      </c>
      <c r="N136" s="132">
        <v>0</v>
      </c>
      <c r="O136" s="132"/>
      <c r="P136" s="132"/>
      <c r="Q136" s="132"/>
      <c r="R136" s="134">
        <v>309848.52</v>
      </c>
      <c r="S136" s="134">
        <v>309848.52</v>
      </c>
      <c r="T136" s="134">
        <v>309848.52</v>
      </c>
      <c r="U136" s="134">
        <v>11312.47</v>
      </c>
      <c r="V136" s="134">
        <v>11312.47</v>
      </c>
      <c r="W136" s="132"/>
      <c r="X136" s="132"/>
      <c r="Y136" s="132">
        <v>0</v>
      </c>
      <c r="Z136" s="132">
        <v>0</v>
      </c>
      <c r="AA136" s="132"/>
      <c r="AB136" s="132"/>
      <c r="AC136" s="132"/>
      <c r="AD136" s="132"/>
      <c r="AE136" s="135"/>
    </row>
    <row r="137" spans="1:31" s="166" customFormat="1" ht="15" customHeight="1" x14ac:dyDescent="0.2">
      <c r="A137" s="131" t="s">
        <v>246</v>
      </c>
      <c r="B137" s="132" t="s">
        <v>270</v>
      </c>
      <c r="C137" s="132"/>
      <c r="D137" s="132" t="s">
        <v>872</v>
      </c>
      <c r="E137" s="132" t="s">
        <v>79</v>
      </c>
      <c r="F137" s="132"/>
      <c r="G137" s="132"/>
      <c r="H137" s="132"/>
      <c r="I137" s="132" t="s">
        <v>843</v>
      </c>
      <c r="J137" s="133">
        <v>0</v>
      </c>
      <c r="K137" s="132">
        <v>49.2</v>
      </c>
      <c r="L137" s="132">
        <v>37</v>
      </c>
      <c r="M137" s="132">
        <v>2.9199999999999999E-3</v>
      </c>
      <c r="N137" s="132">
        <v>0</v>
      </c>
      <c r="O137" s="132"/>
      <c r="P137" s="132"/>
      <c r="Q137" s="132"/>
      <c r="R137" s="134">
        <v>421087.87</v>
      </c>
      <c r="S137" s="134">
        <v>421087.87</v>
      </c>
      <c r="T137" s="134">
        <v>421087.87</v>
      </c>
      <c r="U137" s="134">
        <v>11380.75</v>
      </c>
      <c r="V137" s="134">
        <v>11380.75</v>
      </c>
      <c r="W137" s="132"/>
      <c r="X137" s="132"/>
      <c r="Y137" s="132">
        <v>0</v>
      </c>
      <c r="Z137" s="132">
        <v>0</v>
      </c>
      <c r="AA137" s="132"/>
      <c r="AB137" s="132"/>
      <c r="AC137" s="132"/>
      <c r="AD137" s="132"/>
      <c r="AE137" s="135"/>
    </row>
    <row r="138" spans="1:31" s="166" customFormat="1" ht="15" customHeight="1" x14ac:dyDescent="0.2">
      <c r="A138" s="131" t="s">
        <v>246</v>
      </c>
      <c r="B138" s="132" t="s">
        <v>731</v>
      </c>
      <c r="C138" s="132"/>
      <c r="D138" s="132" t="s">
        <v>873</v>
      </c>
      <c r="E138" s="132" t="s">
        <v>846</v>
      </c>
      <c r="F138" s="132" t="s">
        <v>853</v>
      </c>
      <c r="G138" s="132"/>
      <c r="H138" s="132" t="s">
        <v>1033</v>
      </c>
      <c r="I138" s="132" t="s">
        <v>1152</v>
      </c>
      <c r="J138" s="133">
        <v>0</v>
      </c>
      <c r="K138" s="132">
        <v>43.27</v>
      </c>
      <c r="L138" s="132">
        <v>32.54</v>
      </c>
      <c r="M138" s="132">
        <v>2.568E-3</v>
      </c>
      <c r="N138" s="132">
        <v>1</v>
      </c>
      <c r="O138" s="132"/>
      <c r="P138" s="132"/>
      <c r="Q138" s="132" t="s">
        <v>849</v>
      </c>
      <c r="R138" s="134">
        <v>351905.11</v>
      </c>
      <c r="S138" s="134">
        <v>351905.11</v>
      </c>
      <c r="T138" s="134">
        <v>327575.95</v>
      </c>
      <c r="U138" s="134">
        <v>10066.870000000001</v>
      </c>
      <c r="V138" s="134">
        <v>10066.870000000001</v>
      </c>
      <c r="W138" s="136">
        <v>45461.616666666669</v>
      </c>
      <c r="X138" s="136">
        <v>45462</v>
      </c>
      <c r="Y138" s="132">
        <v>0</v>
      </c>
      <c r="Z138" s="132">
        <v>0</v>
      </c>
      <c r="AA138" s="132"/>
      <c r="AB138" s="132"/>
      <c r="AC138" s="159">
        <v>45474</v>
      </c>
      <c r="AD138" s="132" t="s">
        <v>850</v>
      </c>
      <c r="AE138" s="135"/>
    </row>
    <row r="139" spans="1:31" s="166" customFormat="1" ht="15" customHeight="1" x14ac:dyDescent="0.2">
      <c r="A139" s="131" t="s">
        <v>246</v>
      </c>
      <c r="B139" s="132" t="s">
        <v>271</v>
      </c>
      <c r="C139" s="132"/>
      <c r="D139" s="132" t="s">
        <v>872</v>
      </c>
      <c r="E139" s="132" t="s">
        <v>79</v>
      </c>
      <c r="F139" s="132"/>
      <c r="G139" s="132"/>
      <c r="H139" s="132"/>
      <c r="I139" s="132" t="s">
        <v>843</v>
      </c>
      <c r="J139" s="133">
        <v>0</v>
      </c>
      <c r="K139" s="132">
        <v>37.21</v>
      </c>
      <c r="L139" s="132">
        <v>27.98</v>
      </c>
      <c r="M139" s="132">
        <v>2.2079999999999999E-3</v>
      </c>
      <c r="N139" s="132">
        <v>0</v>
      </c>
      <c r="O139" s="132"/>
      <c r="P139" s="132"/>
      <c r="Q139" s="132"/>
      <c r="R139" s="134">
        <v>321617.81</v>
      </c>
      <c r="S139" s="134">
        <v>321617.81</v>
      </c>
      <c r="T139" s="134">
        <v>321617.81</v>
      </c>
      <c r="U139" s="134">
        <v>11494.56</v>
      </c>
      <c r="V139" s="134">
        <v>11494.56</v>
      </c>
      <c r="W139" s="132"/>
      <c r="X139" s="132"/>
      <c r="Y139" s="132">
        <v>0</v>
      </c>
      <c r="Z139" s="132">
        <v>0</v>
      </c>
      <c r="AA139" s="132"/>
      <c r="AB139" s="132"/>
      <c r="AC139" s="132"/>
      <c r="AD139" s="132"/>
      <c r="AE139" s="135"/>
    </row>
    <row r="140" spans="1:31" s="166" customFormat="1" ht="15" customHeight="1" x14ac:dyDescent="0.2">
      <c r="A140" s="131" t="s">
        <v>246</v>
      </c>
      <c r="B140" s="132" t="s">
        <v>258</v>
      </c>
      <c r="C140" s="132"/>
      <c r="D140" s="132" t="s">
        <v>872</v>
      </c>
      <c r="E140" s="132" t="s">
        <v>846</v>
      </c>
      <c r="F140" s="132" t="s">
        <v>853</v>
      </c>
      <c r="G140" s="132"/>
      <c r="H140" s="132" t="s">
        <v>876</v>
      </c>
      <c r="I140" s="132" t="s">
        <v>422</v>
      </c>
      <c r="J140" s="133">
        <v>0</v>
      </c>
      <c r="K140" s="132">
        <v>46.29</v>
      </c>
      <c r="L140" s="132">
        <v>34.81</v>
      </c>
      <c r="M140" s="132">
        <v>2.748E-3</v>
      </c>
      <c r="N140" s="132">
        <v>0</v>
      </c>
      <c r="O140" s="132"/>
      <c r="P140" s="132"/>
      <c r="Q140" s="132" t="s">
        <v>849</v>
      </c>
      <c r="R140" s="134">
        <v>363901.21</v>
      </c>
      <c r="S140" s="134">
        <v>363901.21</v>
      </c>
      <c r="T140" s="134">
        <v>348381.95</v>
      </c>
      <c r="U140" s="134">
        <v>10008.1</v>
      </c>
      <c r="V140" s="134">
        <v>10008.1</v>
      </c>
      <c r="W140" s="136">
        <v>45143.479166666664</v>
      </c>
      <c r="X140" s="136">
        <v>45143</v>
      </c>
      <c r="Y140" s="132">
        <v>0</v>
      </c>
      <c r="Z140" s="132">
        <v>0</v>
      </c>
      <c r="AA140" s="132"/>
      <c r="AB140" s="132"/>
      <c r="AC140" s="159">
        <v>45148</v>
      </c>
      <c r="AD140" s="132" t="s">
        <v>850</v>
      </c>
      <c r="AE140" s="135"/>
    </row>
    <row r="141" spans="1:31" s="166" customFormat="1" ht="15" customHeight="1" x14ac:dyDescent="0.2">
      <c r="A141" s="131" t="s">
        <v>246</v>
      </c>
      <c r="B141" s="132" t="s">
        <v>259</v>
      </c>
      <c r="C141" s="132"/>
      <c r="D141" s="132" t="s">
        <v>873</v>
      </c>
      <c r="E141" s="132" t="s">
        <v>846</v>
      </c>
      <c r="F141" s="132" t="s">
        <v>851</v>
      </c>
      <c r="G141" s="132"/>
      <c r="H141" s="132" t="s">
        <v>862</v>
      </c>
      <c r="I141" s="132" t="s">
        <v>260</v>
      </c>
      <c r="J141" s="133">
        <v>0</v>
      </c>
      <c r="K141" s="132">
        <v>44.15</v>
      </c>
      <c r="L141" s="132">
        <v>33.200000000000003</v>
      </c>
      <c r="M141" s="132">
        <v>2.6199999999999999E-3</v>
      </c>
      <c r="N141" s="132">
        <v>1</v>
      </c>
      <c r="O141" s="132"/>
      <c r="P141" s="132"/>
      <c r="Q141" s="132" t="s">
        <v>849</v>
      </c>
      <c r="R141" s="134">
        <v>345579.03</v>
      </c>
      <c r="S141" s="134">
        <v>345579.03</v>
      </c>
      <c r="T141" s="134">
        <v>341400</v>
      </c>
      <c r="U141" s="134">
        <v>10283.129999999999</v>
      </c>
      <c r="V141" s="134">
        <v>10283.129999999999</v>
      </c>
      <c r="W141" s="136">
        <v>45054.822222222225</v>
      </c>
      <c r="X141" s="136">
        <v>45054</v>
      </c>
      <c r="Y141" s="132">
        <v>0</v>
      </c>
      <c r="Z141" s="132">
        <v>0</v>
      </c>
      <c r="AA141" s="132"/>
      <c r="AB141" s="132"/>
      <c r="AC141" s="159">
        <v>45062</v>
      </c>
      <c r="AD141" s="132" t="s">
        <v>850</v>
      </c>
      <c r="AE141" s="135"/>
    </row>
    <row r="142" spans="1:31" s="166" customFormat="1" ht="15" customHeight="1" x14ac:dyDescent="0.2">
      <c r="A142" s="131" t="s">
        <v>246</v>
      </c>
      <c r="B142" s="132" t="s">
        <v>262</v>
      </c>
      <c r="C142" s="132"/>
      <c r="D142" s="132" t="s">
        <v>873</v>
      </c>
      <c r="E142" s="132" t="s">
        <v>846</v>
      </c>
      <c r="F142" s="132" t="s">
        <v>853</v>
      </c>
      <c r="G142" s="132"/>
      <c r="H142" s="132" t="s">
        <v>863</v>
      </c>
      <c r="I142" s="132" t="s">
        <v>613</v>
      </c>
      <c r="J142" s="133">
        <v>0</v>
      </c>
      <c r="K142" s="132">
        <v>44.15</v>
      </c>
      <c r="L142" s="132">
        <v>33.200000000000003</v>
      </c>
      <c r="M142" s="132">
        <v>2.6199999999999999E-3</v>
      </c>
      <c r="N142" s="132">
        <v>1</v>
      </c>
      <c r="O142" s="132"/>
      <c r="P142" s="132"/>
      <c r="Q142" s="132" t="s">
        <v>849</v>
      </c>
      <c r="R142" s="134">
        <v>351523.3</v>
      </c>
      <c r="S142" s="134">
        <v>351523.3</v>
      </c>
      <c r="T142" s="134">
        <v>346928.43</v>
      </c>
      <c r="U142" s="134">
        <v>10449.65</v>
      </c>
      <c r="V142" s="134">
        <v>10449.65</v>
      </c>
      <c r="W142" s="136">
        <v>45211.71597222222</v>
      </c>
      <c r="X142" s="136">
        <v>45215</v>
      </c>
      <c r="Y142" s="132">
        <v>0</v>
      </c>
      <c r="Z142" s="132">
        <v>0</v>
      </c>
      <c r="AA142" s="132"/>
      <c r="AB142" s="132"/>
      <c r="AC142" s="159">
        <v>45218</v>
      </c>
      <c r="AD142" s="132" t="s">
        <v>850</v>
      </c>
      <c r="AE142" s="135"/>
    </row>
    <row r="143" spans="1:31" s="166" customFormat="1" ht="24" customHeight="1" x14ac:dyDescent="0.2">
      <c r="A143" s="131" t="s">
        <v>246</v>
      </c>
      <c r="B143" s="132" t="s">
        <v>263</v>
      </c>
      <c r="C143" s="132"/>
      <c r="D143" s="132" t="s">
        <v>873</v>
      </c>
      <c r="E143" s="132" t="s">
        <v>846</v>
      </c>
      <c r="F143" s="132" t="s">
        <v>856</v>
      </c>
      <c r="G143" s="132"/>
      <c r="H143" s="132" t="s">
        <v>877</v>
      </c>
      <c r="I143" s="132" t="s">
        <v>878</v>
      </c>
      <c r="J143" s="133">
        <v>0</v>
      </c>
      <c r="K143" s="132">
        <v>46.43</v>
      </c>
      <c r="L143" s="132">
        <v>34.92</v>
      </c>
      <c r="M143" s="132">
        <v>2.7560000000000002E-3</v>
      </c>
      <c r="N143" s="132">
        <v>1</v>
      </c>
      <c r="O143" s="132"/>
      <c r="P143" s="132"/>
      <c r="Q143" s="132" t="s">
        <v>849</v>
      </c>
      <c r="R143" s="134">
        <v>361655.97</v>
      </c>
      <c r="S143" s="134">
        <v>361655.97</v>
      </c>
      <c r="T143" s="134">
        <v>293098.93</v>
      </c>
      <c r="U143" s="134">
        <v>8393.44</v>
      </c>
      <c r="V143" s="134">
        <v>8393.44</v>
      </c>
      <c r="W143" s="136">
        <v>45066.474305555559</v>
      </c>
      <c r="X143" s="136">
        <v>45069</v>
      </c>
      <c r="Y143" s="132">
        <v>0</v>
      </c>
      <c r="Z143" s="132">
        <v>0</v>
      </c>
      <c r="AA143" s="132"/>
      <c r="AB143" s="132"/>
      <c r="AC143" s="159">
        <v>45077</v>
      </c>
      <c r="AD143" s="132" t="s">
        <v>850</v>
      </c>
      <c r="AE143" s="135"/>
    </row>
    <row r="144" spans="1:31" s="166" customFormat="1" ht="15" customHeight="1" x14ac:dyDescent="0.2">
      <c r="A144" s="131" t="s">
        <v>246</v>
      </c>
      <c r="B144" s="132" t="s">
        <v>266</v>
      </c>
      <c r="C144" s="132"/>
      <c r="D144" s="132" t="s">
        <v>872</v>
      </c>
      <c r="E144" s="132" t="s">
        <v>79</v>
      </c>
      <c r="F144" s="132"/>
      <c r="G144" s="132"/>
      <c r="H144" s="132"/>
      <c r="I144" s="132" t="s">
        <v>843</v>
      </c>
      <c r="J144" s="133">
        <v>0</v>
      </c>
      <c r="K144" s="132">
        <v>37.26</v>
      </c>
      <c r="L144" s="132">
        <v>28.02</v>
      </c>
      <c r="M144" s="132">
        <v>2.212E-3</v>
      </c>
      <c r="N144" s="132">
        <v>0</v>
      </c>
      <c r="O144" s="132"/>
      <c r="P144" s="132"/>
      <c r="Q144" s="132"/>
      <c r="R144" s="134">
        <v>323696.07</v>
      </c>
      <c r="S144" s="134">
        <v>323696.07</v>
      </c>
      <c r="T144" s="134">
        <v>323696.07</v>
      </c>
      <c r="U144" s="134">
        <v>11552.32</v>
      </c>
      <c r="V144" s="134">
        <v>11552.32</v>
      </c>
      <c r="W144" s="132"/>
      <c r="X144" s="132"/>
      <c r="Y144" s="132">
        <v>0</v>
      </c>
      <c r="Z144" s="132">
        <v>0</v>
      </c>
      <c r="AA144" s="132"/>
      <c r="AB144" s="132"/>
      <c r="AC144" s="132"/>
      <c r="AD144" s="132"/>
      <c r="AE144" s="135"/>
    </row>
    <row r="145" spans="1:31" s="166" customFormat="1" ht="15" customHeight="1" x14ac:dyDescent="0.2">
      <c r="A145" s="131" t="s">
        <v>246</v>
      </c>
      <c r="B145" s="132" t="s">
        <v>267</v>
      </c>
      <c r="C145" s="132"/>
      <c r="D145" s="132" t="s">
        <v>873</v>
      </c>
      <c r="E145" s="132" t="s">
        <v>846</v>
      </c>
      <c r="F145" s="132" t="s">
        <v>879</v>
      </c>
      <c r="G145" s="132"/>
      <c r="H145" s="132" t="s">
        <v>880</v>
      </c>
      <c r="I145" s="132" t="s">
        <v>357</v>
      </c>
      <c r="J145" s="133">
        <v>0</v>
      </c>
      <c r="K145" s="132">
        <v>44.49</v>
      </c>
      <c r="L145" s="132">
        <v>33.46</v>
      </c>
      <c r="M145" s="132">
        <v>2.6410000000000001E-3</v>
      </c>
      <c r="N145" s="132">
        <v>1</v>
      </c>
      <c r="O145" s="132"/>
      <c r="P145" s="132"/>
      <c r="Q145" s="132" t="s">
        <v>849</v>
      </c>
      <c r="R145" s="134">
        <v>347020.34</v>
      </c>
      <c r="S145" s="134">
        <v>347020.34</v>
      </c>
      <c r="T145" s="134">
        <v>286582.86</v>
      </c>
      <c r="U145" s="134">
        <v>8564.94</v>
      </c>
      <c r="V145" s="134">
        <v>8564.94</v>
      </c>
      <c r="W145" s="136">
        <v>45084.689583333333</v>
      </c>
      <c r="X145" s="136">
        <v>45084</v>
      </c>
      <c r="Y145" s="132">
        <v>0</v>
      </c>
      <c r="Z145" s="132">
        <v>0</v>
      </c>
      <c r="AA145" s="132"/>
      <c r="AB145" s="132"/>
      <c r="AC145" s="159">
        <v>45097</v>
      </c>
      <c r="AD145" s="132" t="s">
        <v>850</v>
      </c>
      <c r="AE145" s="135"/>
    </row>
    <row r="146" spans="1:31" s="166" customFormat="1" ht="15" customHeight="1" x14ac:dyDescent="0.2">
      <c r="A146" s="131" t="s">
        <v>246</v>
      </c>
      <c r="B146" s="132" t="s">
        <v>253</v>
      </c>
      <c r="C146" s="132"/>
      <c r="D146" s="132" t="s">
        <v>872</v>
      </c>
      <c r="E146" s="132" t="s">
        <v>79</v>
      </c>
      <c r="F146" s="132"/>
      <c r="G146" s="132"/>
      <c r="H146" s="132"/>
      <c r="I146" s="132" t="s">
        <v>843</v>
      </c>
      <c r="J146" s="133">
        <v>0</v>
      </c>
      <c r="K146" s="132">
        <v>36.64</v>
      </c>
      <c r="L146" s="132">
        <v>27.55</v>
      </c>
      <c r="M146" s="132">
        <v>2.1740000000000002E-3</v>
      </c>
      <c r="N146" s="132">
        <v>0</v>
      </c>
      <c r="O146" s="132"/>
      <c r="P146" s="132"/>
      <c r="Q146" s="132"/>
      <c r="R146" s="134">
        <v>313539.75</v>
      </c>
      <c r="S146" s="134">
        <v>313539.75</v>
      </c>
      <c r="T146" s="134">
        <v>313539.75</v>
      </c>
      <c r="U146" s="134">
        <v>11380.75</v>
      </c>
      <c r="V146" s="134">
        <v>11380.75</v>
      </c>
      <c r="W146" s="132"/>
      <c r="X146" s="132"/>
      <c r="Y146" s="132">
        <v>0</v>
      </c>
      <c r="Z146" s="132">
        <v>0</v>
      </c>
      <c r="AA146" s="132"/>
      <c r="AB146" s="132"/>
      <c r="AC146" s="132"/>
      <c r="AD146" s="132"/>
      <c r="AE146" s="135"/>
    </row>
    <row r="147" spans="1:31" s="166" customFormat="1" ht="15" customHeight="1" x14ac:dyDescent="0.2">
      <c r="A147" s="131" t="s">
        <v>246</v>
      </c>
      <c r="B147" s="132" t="s">
        <v>723</v>
      </c>
      <c r="C147" s="132"/>
      <c r="D147" s="132" t="s">
        <v>872</v>
      </c>
      <c r="E147" s="132" t="s">
        <v>9</v>
      </c>
      <c r="F147" s="132"/>
      <c r="G147" s="132"/>
      <c r="H147" s="132"/>
      <c r="I147" s="132" t="s">
        <v>843</v>
      </c>
      <c r="J147" s="133">
        <v>0</v>
      </c>
      <c r="K147" s="132">
        <v>39.450000000000003</v>
      </c>
      <c r="L147" s="132">
        <v>29.67</v>
      </c>
      <c r="M147" s="132">
        <v>2.3419999999999999E-3</v>
      </c>
      <c r="N147" s="132">
        <v>0</v>
      </c>
      <c r="O147" s="132"/>
      <c r="P147" s="132"/>
      <c r="Q147" s="132"/>
      <c r="R147" s="134">
        <v>338848.79</v>
      </c>
      <c r="S147" s="134">
        <v>338848.79</v>
      </c>
      <c r="T147" s="132">
        <v>0</v>
      </c>
      <c r="U147" s="134">
        <v>11420.59</v>
      </c>
      <c r="V147" s="134">
        <v>11420.59</v>
      </c>
      <c r="W147" s="132"/>
      <c r="X147" s="132"/>
      <c r="Y147" s="132">
        <v>0</v>
      </c>
      <c r="Z147" s="132">
        <v>0</v>
      </c>
      <c r="AA147" s="132"/>
      <c r="AB147" s="132"/>
      <c r="AC147" s="132"/>
      <c r="AD147" s="132"/>
      <c r="AE147" s="135"/>
    </row>
    <row r="148" spans="1:31" s="166" customFormat="1" ht="15" customHeight="1" x14ac:dyDescent="0.2">
      <c r="A148" s="131" t="s">
        <v>246</v>
      </c>
      <c r="B148" s="132" t="s">
        <v>724</v>
      </c>
      <c r="C148" s="132"/>
      <c r="D148" s="132" t="s">
        <v>873</v>
      </c>
      <c r="E148" s="132" t="s">
        <v>846</v>
      </c>
      <c r="F148" s="132" t="s">
        <v>859</v>
      </c>
      <c r="G148" s="132"/>
      <c r="H148" s="132" t="s">
        <v>860</v>
      </c>
      <c r="I148" s="132" t="s">
        <v>953</v>
      </c>
      <c r="J148" s="133">
        <v>0</v>
      </c>
      <c r="K148" s="132">
        <v>50.44</v>
      </c>
      <c r="L148" s="132">
        <v>37.93</v>
      </c>
      <c r="M148" s="132">
        <v>2.9940000000000001E-3</v>
      </c>
      <c r="N148" s="132">
        <v>1</v>
      </c>
      <c r="O148" s="132"/>
      <c r="P148" s="132"/>
      <c r="Q148" s="132" t="s">
        <v>849</v>
      </c>
      <c r="R148" s="134">
        <v>406405.75</v>
      </c>
      <c r="S148" s="134">
        <v>406405.75</v>
      </c>
      <c r="T148" s="134">
        <v>343100</v>
      </c>
      <c r="U148" s="134">
        <v>9045.61</v>
      </c>
      <c r="V148" s="134">
        <v>9045.61</v>
      </c>
      <c r="W148" s="136">
        <v>45356.678472222222</v>
      </c>
      <c r="X148" s="136">
        <v>45362</v>
      </c>
      <c r="Y148" s="132">
        <v>0</v>
      </c>
      <c r="Z148" s="132">
        <v>0</v>
      </c>
      <c r="AA148" s="132"/>
      <c r="AB148" s="132"/>
      <c r="AC148" s="159">
        <v>45371</v>
      </c>
      <c r="AD148" s="132" t="s">
        <v>850</v>
      </c>
      <c r="AE148" s="135"/>
    </row>
    <row r="149" spans="1:31" s="166" customFormat="1" ht="15" customHeight="1" x14ac:dyDescent="0.2">
      <c r="A149" s="131" t="s">
        <v>246</v>
      </c>
      <c r="B149" s="132" t="s">
        <v>255</v>
      </c>
      <c r="C149" s="132"/>
      <c r="D149" s="132" t="s">
        <v>873</v>
      </c>
      <c r="E149" s="132" t="s">
        <v>79</v>
      </c>
      <c r="F149" s="132"/>
      <c r="G149" s="132"/>
      <c r="H149" s="132"/>
      <c r="I149" s="132" t="s">
        <v>843</v>
      </c>
      <c r="J149" s="133">
        <v>0</v>
      </c>
      <c r="K149" s="132">
        <v>50.12</v>
      </c>
      <c r="L149" s="132">
        <v>37.69</v>
      </c>
      <c r="M149" s="132">
        <v>2.9750000000000002E-3</v>
      </c>
      <c r="N149" s="132">
        <v>1</v>
      </c>
      <c r="O149" s="132"/>
      <c r="P149" s="132"/>
      <c r="Q149" s="132"/>
      <c r="R149" s="134">
        <v>437606.05</v>
      </c>
      <c r="S149" s="134">
        <v>437606.05</v>
      </c>
      <c r="T149" s="134">
        <v>437606.05</v>
      </c>
      <c r="U149" s="134">
        <v>11610.67</v>
      </c>
      <c r="V149" s="134">
        <v>11610.67</v>
      </c>
      <c r="W149" s="132"/>
      <c r="X149" s="132"/>
      <c r="Y149" s="132">
        <v>0</v>
      </c>
      <c r="Z149" s="132">
        <v>0</v>
      </c>
      <c r="AA149" s="132"/>
      <c r="AB149" s="132"/>
      <c r="AC149" s="132"/>
      <c r="AD149" s="132"/>
      <c r="AE149" s="135"/>
    </row>
    <row r="150" spans="1:31" s="166" customFormat="1" ht="15" customHeight="1" x14ac:dyDescent="0.2">
      <c r="A150" s="131" t="s">
        <v>246</v>
      </c>
      <c r="B150" s="132" t="s">
        <v>256</v>
      </c>
      <c r="C150" s="132"/>
      <c r="D150" s="132" t="s">
        <v>872</v>
      </c>
      <c r="E150" s="132" t="s">
        <v>79</v>
      </c>
      <c r="F150" s="132"/>
      <c r="G150" s="132"/>
      <c r="H150" s="132"/>
      <c r="I150" s="132" t="s">
        <v>843</v>
      </c>
      <c r="J150" s="133">
        <v>0</v>
      </c>
      <c r="K150" s="132">
        <v>39.4</v>
      </c>
      <c r="L150" s="132">
        <v>29.63</v>
      </c>
      <c r="M150" s="132">
        <v>2.3389999999999999E-3</v>
      </c>
      <c r="N150" s="132">
        <v>0</v>
      </c>
      <c r="O150" s="132"/>
      <c r="P150" s="132"/>
      <c r="Q150" s="132"/>
      <c r="R150" s="134">
        <v>337211.72</v>
      </c>
      <c r="S150" s="134">
        <v>337211.72</v>
      </c>
      <c r="T150" s="134">
        <v>337211.72</v>
      </c>
      <c r="U150" s="134">
        <v>11380.75</v>
      </c>
      <c r="V150" s="134">
        <v>11380.75</v>
      </c>
      <c r="W150" s="132"/>
      <c r="X150" s="132"/>
      <c r="Y150" s="132">
        <v>0</v>
      </c>
      <c r="Z150" s="132">
        <v>0</v>
      </c>
      <c r="AA150" s="132"/>
      <c r="AB150" s="132"/>
      <c r="AC150" s="132"/>
      <c r="AD150" s="132"/>
      <c r="AE150" s="135"/>
    </row>
    <row r="151" spans="1:31" s="166" customFormat="1" ht="15" customHeight="1" x14ac:dyDescent="0.2">
      <c r="A151" s="131" t="s">
        <v>246</v>
      </c>
      <c r="B151" s="132" t="s">
        <v>257</v>
      </c>
      <c r="C151" s="132"/>
      <c r="D151" s="132" t="s">
        <v>872</v>
      </c>
      <c r="E151" s="132" t="s">
        <v>79</v>
      </c>
      <c r="F151" s="132"/>
      <c r="G151" s="132"/>
      <c r="H151" s="132"/>
      <c r="I151" s="132" t="s">
        <v>843</v>
      </c>
      <c r="J151" s="133">
        <v>0</v>
      </c>
      <c r="K151" s="132">
        <v>36.42</v>
      </c>
      <c r="L151" s="132">
        <v>27.39</v>
      </c>
      <c r="M151" s="132">
        <v>2.1619999999999999E-3</v>
      </c>
      <c r="N151" s="132">
        <v>0</v>
      </c>
      <c r="O151" s="132"/>
      <c r="P151" s="132"/>
      <c r="Q151" s="132"/>
      <c r="R151" s="134">
        <v>311718.83</v>
      </c>
      <c r="S151" s="134">
        <v>311718.83</v>
      </c>
      <c r="T151" s="134">
        <v>311718.83</v>
      </c>
      <c r="U151" s="134">
        <v>11380.75</v>
      </c>
      <c r="V151" s="134">
        <v>11380.75</v>
      </c>
      <c r="W151" s="132"/>
      <c r="X151" s="132"/>
      <c r="Y151" s="132">
        <v>0</v>
      </c>
      <c r="Z151" s="132">
        <v>0</v>
      </c>
      <c r="AA151" s="132"/>
      <c r="AB151" s="132"/>
      <c r="AC151" s="132"/>
      <c r="AD151" s="132"/>
      <c r="AE151" s="135"/>
    </row>
    <row r="152" spans="1:31" s="171" customFormat="1" ht="15" customHeight="1" thickBot="1" x14ac:dyDescent="0.25">
      <c r="A152" s="167"/>
      <c r="B152" s="168"/>
      <c r="C152" s="168"/>
      <c r="D152" s="168"/>
      <c r="E152" s="168"/>
      <c r="F152" s="168"/>
      <c r="G152" s="168"/>
      <c r="H152" s="168"/>
      <c r="I152" s="168"/>
      <c r="J152" s="168"/>
      <c r="K152" s="169"/>
      <c r="L152" s="169"/>
      <c r="M152" s="168"/>
      <c r="N152" s="168"/>
      <c r="O152" s="168"/>
      <c r="P152" s="168"/>
      <c r="Q152" s="168"/>
      <c r="R152" s="168"/>
      <c r="S152" s="168"/>
      <c r="T152" s="169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70"/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5"/>
  <sheetViews>
    <sheetView showGridLines="0" zoomScale="70" zoomScaleNormal="70" workbookViewId="0">
      <selection activeCell="T43" sqref="T43"/>
    </sheetView>
  </sheetViews>
  <sheetFormatPr defaultRowHeight="15" x14ac:dyDescent="0.2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 x14ac:dyDescent="0.25">
      <c r="QI1" t="s">
        <v>49</v>
      </c>
    </row>
    <row r="2" spans="1:451" x14ac:dyDescent="0.25">
      <c r="B2" s="35" t="s">
        <v>40</v>
      </c>
      <c r="C2" s="36">
        <v>43830</v>
      </c>
      <c r="F2" s="37" t="s">
        <v>50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49</v>
      </c>
    </row>
    <row r="3" spans="1:451" x14ac:dyDescent="0.25">
      <c r="F3" s="37" t="s">
        <v>51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49</v>
      </c>
    </row>
    <row r="4" spans="1:451" x14ac:dyDescent="0.25">
      <c r="F4" s="37" t="s">
        <v>52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49</v>
      </c>
    </row>
    <row r="5" spans="1:451" x14ac:dyDescent="0.25">
      <c r="QI5" t="s">
        <v>49</v>
      </c>
    </row>
    <row r="6" spans="1:451" x14ac:dyDescent="0.25">
      <c r="A6" s="40">
        <v>1</v>
      </c>
      <c r="B6" s="41" t="s">
        <v>53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49</v>
      </c>
    </row>
    <row r="7" spans="1:451" x14ac:dyDescent="0.25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49</v>
      </c>
      <c r="QI7" t="s">
        <v>49</v>
      </c>
    </row>
    <row r="8" spans="1:451" x14ac:dyDescent="0.25">
      <c r="A8" s="47"/>
      <c r="B8" s="48" t="s">
        <v>54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49</v>
      </c>
      <c r="QI8" t="s">
        <v>49</v>
      </c>
    </row>
    <row r="9" spans="1:451" x14ac:dyDescent="0.25">
      <c r="A9" s="43"/>
      <c r="B9" s="45"/>
      <c r="JC9" t="s">
        <v>49</v>
      </c>
      <c r="QI9" t="s">
        <v>49</v>
      </c>
    </row>
    <row r="10" spans="1:451" x14ac:dyDescent="0.25">
      <c r="A10" s="47"/>
      <c r="B10" s="48" t="s">
        <v>55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49</v>
      </c>
      <c r="QI10" t="s">
        <v>49</v>
      </c>
    </row>
    <row r="11" spans="1:451" x14ac:dyDescent="0.25">
      <c r="A11" s="43"/>
      <c r="B11" s="52" t="s">
        <v>56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49</v>
      </c>
      <c r="QI11" t="s">
        <v>49</v>
      </c>
    </row>
    <row r="12" spans="1:451" x14ac:dyDescent="0.25">
      <c r="A12" s="43"/>
      <c r="B12" s="52" t="s">
        <v>57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49</v>
      </c>
      <c r="QI12" t="s">
        <v>49</v>
      </c>
    </row>
    <row r="13" spans="1:451" x14ac:dyDescent="0.25">
      <c r="A13" s="43"/>
      <c r="B13" s="52" t="s">
        <v>58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49</v>
      </c>
      <c r="QI13" t="s">
        <v>49</v>
      </c>
    </row>
    <row r="14" spans="1:451" x14ac:dyDescent="0.25">
      <c r="A14" s="43"/>
      <c r="QI14" t="s">
        <v>49</v>
      </c>
    </row>
    <row r="15" spans="1:451" x14ac:dyDescent="0.25">
      <c r="A15" s="47"/>
      <c r="B15" s="48" t="s">
        <v>59</v>
      </c>
      <c r="C15" s="49"/>
      <c r="D15" s="49"/>
      <c r="E15" s="49"/>
      <c r="F15" s="48"/>
      <c r="QI15" t="s">
        <v>49</v>
      </c>
    </row>
    <row r="16" spans="1:451" x14ac:dyDescent="0.25">
      <c r="A16" s="43"/>
      <c r="B16" s="52" t="s">
        <v>60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49</v>
      </c>
      <c r="QI16" t="s">
        <v>49</v>
      </c>
    </row>
    <row r="17" spans="1:451" x14ac:dyDescent="0.25">
      <c r="A17" s="43"/>
      <c r="B17" s="52" t="s">
        <v>61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49</v>
      </c>
    </row>
    <row r="18" spans="1:451" x14ac:dyDescent="0.25">
      <c r="A18" s="43"/>
      <c r="B18" s="52" t="s">
        <v>62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49</v>
      </c>
      <c r="QI18" t="s">
        <v>49</v>
      </c>
    </row>
    <row r="19" spans="1:451" x14ac:dyDescent="0.25">
      <c r="A19" s="43"/>
      <c r="B19" s="64"/>
      <c r="JC19" t="s">
        <v>49</v>
      </c>
      <c r="QI19" t="s">
        <v>49</v>
      </c>
    </row>
    <row r="20" spans="1:451" x14ac:dyDescent="0.25">
      <c r="A20" s="47"/>
      <c r="B20" s="48" t="s">
        <v>63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49</v>
      </c>
      <c r="QI20" t="s">
        <v>49</v>
      </c>
    </row>
    <row r="21" spans="1:451" x14ac:dyDescent="0.25">
      <c r="A21" s="43"/>
      <c r="B21" s="52" t="s">
        <v>64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49</v>
      </c>
      <c r="QI21" t="s">
        <v>49</v>
      </c>
    </row>
    <row r="22" spans="1:451" x14ac:dyDescent="0.25">
      <c r="A22" s="43"/>
      <c r="B22" s="52" t="s">
        <v>65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49</v>
      </c>
      <c r="QI22" t="s">
        <v>49</v>
      </c>
    </row>
    <row r="23" spans="1:451" x14ac:dyDescent="0.25">
      <c r="A23" s="43"/>
      <c r="BI23" s="67"/>
      <c r="QI23" t="s">
        <v>49</v>
      </c>
    </row>
    <row r="24" spans="1:451" x14ac:dyDescent="0.25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49</v>
      </c>
    </row>
    <row r="25" spans="1:451" x14ac:dyDescent="0.25">
      <c r="A25" s="40">
        <f>A6+1</f>
        <v>2</v>
      </c>
      <c r="B25" s="41" t="s">
        <v>66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49</v>
      </c>
    </row>
    <row r="26" spans="1:451" x14ac:dyDescent="0.25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49</v>
      </c>
    </row>
    <row r="27" spans="1:451" x14ac:dyDescent="0.25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49</v>
      </c>
    </row>
    <row r="28" spans="1:451" x14ac:dyDescent="0.25">
      <c r="A28" s="43"/>
      <c r="B28" s="52" t="s">
        <v>67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49</v>
      </c>
    </row>
    <row r="29" spans="1:451" x14ac:dyDescent="0.25">
      <c r="A29" s="43"/>
      <c r="B29" s="52" t="s">
        <v>57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49</v>
      </c>
    </row>
    <row r="30" spans="1:451" x14ac:dyDescent="0.25">
      <c r="A30" s="43"/>
      <c r="B30" s="52" t="s">
        <v>68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49</v>
      </c>
    </row>
    <row r="31" spans="1:451" x14ac:dyDescent="0.25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49</v>
      </c>
    </row>
    <row r="32" spans="1:451" x14ac:dyDescent="0.25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49</v>
      </c>
    </row>
    <row r="33" spans="1:451" x14ac:dyDescent="0.25">
      <c r="A33" s="43"/>
      <c r="B33" s="52" t="s">
        <v>60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49</v>
      </c>
    </row>
    <row r="34" spans="1:451" x14ac:dyDescent="0.25">
      <c r="A34" s="43"/>
      <c r="B34" s="52" t="s">
        <v>61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49</v>
      </c>
    </row>
    <row r="35" spans="1:451" x14ac:dyDescent="0.25">
      <c r="A35" s="43"/>
      <c r="B35" s="52" t="s">
        <v>62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49</v>
      </c>
    </row>
    <row r="36" spans="1:451" x14ac:dyDescent="0.25">
      <c r="A36" s="43"/>
      <c r="B36" s="64"/>
      <c r="QI36" t="s">
        <v>49</v>
      </c>
    </row>
    <row r="37" spans="1:451" x14ac:dyDescent="0.25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49</v>
      </c>
    </row>
    <row r="38" spans="1:451" x14ac:dyDescent="0.25">
      <c r="A38" s="43"/>
      <c r="B38" s="52" t="s">
        <v>64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49</v>
      </c>
    </row>
    <row r="39" spans="1:451" x14ac:dyDescent="0.25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49</v>
      </c>
    </row>
    <row r="40" spans="1:451" x14ac:dyDescent="0.25">
      <c r="A40" s="43"/>
      <c r="B40" s="45"/>
      <c r="QI40" t="s">
        <v>49</v>
      </c>
    </row>
    <row r="41" spans="1:451" x14ac:dyDescent="0.25">
      <c r="A41" s="40">
        <f>A25+1</f>
        <v>3</v>
      </c>
      <c r="B41" s="41" t="s">
        <v>69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49</v>
      </c>
    </row>
    <row r="42" spans="1:451" x14ac:dyDescent="0.25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49</v>
      </c>
    </row>
    <row r="43" spans="1:451" x14ac:dyDescent="0.25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49</v>
      </c>
    </row>
    <row r="44" spans="1:451" x14ac:dyDescent="0.25">
      <c r="A44" s="43"/>
      <c r="B44" s="52" t="s">
        <v>70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49</v>
      </c>
    </row>
    <row r="45" spans="1:451" x14ac:dyDescent="0.25">
      <c r="A45" s="43"/>
      <c r="B45" s="52" t="s">
        <v>57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49</v>
      </c>
    </row>
    <row r="46" spans="1:451" x14ac:dyDescent="0.25">
      <c r="A46" s="43"/>
      <c r="B46" s="52" t="s">
        <v>58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si="188"/>
        <v>1.1177798384619919</v>
      </c>
      <c r="FH46" s="66">
        <f t="shared" si="189"/>
        <v>1.1177798384619919</v>
      </c>
      <c r="FI46" s="66">
        <f t="shared" si="190"/>
        <v>1.1177798384619919</v>
      </c>
      <c r="FJ46" s="66">
        <f t="shared" si="191"/>
        <v>1.1177798384619919</v>
      </c>
      <c r="FK46" s="66">
        <f t="shared" si="192"/>
        <v>1.1177798384619919</v>
      </c>
      <c r="FL46" s="66">
        <f t="shared" si="193"/>
        <v>1.1177798384619919</v>
      </c>
      <c r="FM46" s="66">
        <f t="shared" si="194"/>
        <v>1.1177798384619919</v>
      </c>
      <c r="FN46" s="66">
        <f t="shared" si="195"/>
        <v>1.1177798384619919</v>
      </c>
      <c r="FO46" s="66">
        <f t="shared" si="196"/>
        <v>1.1177798384619919</v>
      </c>
      <c r="FP46" s="66">
        <f t="shared" si="197"/>
        <v>1.1177798384619919</v>
      </c>
      <c r="FQ46" s="66">
        <f t="shared" si="198"/>
        <v>1.1177798384619919</v>
      </c>
      <c r="FR46" s="66">
        <f t="shared" si="199"/>
        <v>1.1177798384619919</v>
      </c>
      <c r="FS46" s="66">
        <f t="shared" si="200"/>
        <v>1.1177798384619919</v>
      </c>
      <c r="FT46" s="66">
        <f t="shared" si="201"/>
        <v>1.1177798384619919</v>
      </c>
      <c r="FU46" s="66">
        <f t="shared" si="202"/>
        <v>1.1177798384619919</v>
      </c>
      <c r="FV46" s="66">
        <f t="shared" si="203"/>
        <v>1.1177798384619919</v>
      </c>
      <c r="FW46" s="66">
        <f t="shared" si="204"/>
        <v>1.1177798384619919</v>
      </c>
      <c r="FX46" s="66">
        <f t="shared" si="205"/>
        <v>1.1177798384619919</v>
      </c>
      <c r="FY46" s="66">
        <f t="shared" si="206"/>
        <v>1.1177798384619919</v>
      </c>
      <c r="FZ46" s="66">
        <f t="shared" si="207"/>
        <v>1.1177798384619919</v>
      </c>
      <c r="GA46" s="66">
        <f t="shared" si="208"/>
        <v>1.1177798384619919</v>
      </c>
      <c r="GB46" s="66">
        <f t="shared" si="209"/>
        <v>1.1177798384619919</v>
      </c>
      <c r="GC46" s="66">
        <f t="shared" si="210"/>
        <v>1.1177798384619919</v>
      </c>
      <c r="GD46" s="66">
        <f t="shared" si="211"/>
        <v>1.1177798384619919</v>
      </c>
      <c r="GE46" s="66">
        <f t="shared" si="212"/>
        <v>1.1177798384619919</v>
      </c>
      <c r="GF46" s="66">
        <f t="shared" si="213"/>
        <v>1.1177798384619919</v>
      </c>
      <c r="GG46" s="66">
        <f t="shared" si="214"/>
        <v>1.1177798384619919</v>
      </c>
      <c r="GH46" s="66">
        <f t="shared" si="215"/>
        <v>1.1177798384619919</v>
      </c>
      <c r="GI46" s="66">
        <f t="shared" si="216"/>
        <v>1.1177798384619919</v>
      </c>
      <c r="GJ46" s="66">
        <f t="shared" si="217"/>
        <v>1.1177798384619919</v>
      </c>
      <c r="GK46" s="66">
        <f t="shared" si="218"/>
        <v>1.1177798384619919</v>
      </c>
      <c r="GL46" s="66">
        <f t="shared" si="219"/>
        <v>1.1177798384619919</v>
      </c>
      <c r="GM46" s="66">
        <f t="shared" si="220"/>
        <v>1.1177798384619919</v>
      </c>
      <c r="GN46" s="66">
        <f t="shared" si="221"/>
        <v>1.1177798384619919</v>
      </c>
      <c r="GO46" s="66">
        <f t="shared" si="222"/>
        <v>1.1177798384619919</v>
      </c>
      <c r="GP46" s="66">
        <f t="shared" si="223"/>
        <v>1.1177798384619919</v>
      </c>
      <c r="GQ46" s="66">
        <f t="shared" si="224"/>
        <v>1.1177798384619919</v>
      </c>
      <c r="GR46" s="66">
        <f t="shared" si="225"/>
        <v>1.1177798384619919</v>
      </c>
      <c r="GS46" s="66">
        <f t="shared" si="226"/>
        <v>1.1177798384619919</v>
      </c>
      <c r="GT46" s="66">
        <f t="shared" si="227"/>
        <v>1.1177798384619919</v>
      </c>
      <c r="GU46" s="66">
        <f t="shared" si="228"/>
        <v>1.1177798384619919</v>
      </c>
      <c r="GV46" s="66">
        <f t="shared" si="229"/>
        <v>1.1177798384619919</v>
      </c>
      <c r="GW46" s="66">
        <f t="shared" si="230"/>
        <v>1.1177798384619919</v>
      </c>
      <c r="GX46" s="66">
        <f t="shared" si="231"/>
        <v>1.1177798384619919</v>
      </c>
      <c r="GY46" s="66">
        <f t="shared" si="232"/>
        <v>1.1177798384619919</v>
      </c>
      <c r="GZ46" s="66">
        <f t="shared" si="233"/>
        <v>1.1177798384619919</v>
      </c>
      <c r="HA46" s="66">
        <f t="shared" si="234"/>
        <v>1.1177798384619919</v>
      </c>
      <c r="HB46" s="66">
        <f t="shared" si="235"/>
        <v>1.1177798384619919</v>
      </c>
      <c r="HC46" s="66">
        <f t="shared" si="236"/>
        <v>1.1177798384619919</v>
      </c>
      <c r="HD46" s="66">
        <f t="shared" si="237"/>
        <v>1.1177798384619919</v>
      </c>
      <c r="HE46" s="66">
        <f t="shared" si="238"/>
        <v>1.1177798384619919</v>
      </c>
      <c r="HF46" s="66">
        <f t="shared" si="239"/>
        <v>1.1177798384619919</v>
      </c>
      <c r="HG46" s="66">
        <f t="shared" si="240"/>
        <v>1.1177798384619919</v>
      </c>
      <c r="HH46" s="66">
        <f t="shared" si="241"/>
        <v>1.1177798384619919</v>
      </c>
      <c r="HI46" s="66">
        <f t="shared" si="242"/>
        <v>1.1177798384619919</v>
      </c>
      <c r="HJ46" s="66">
        <f t="shared" si="243"/>
        <v>1.1177798384619919</v>
      </c>
      <c r="HK46" s="66">
        <f t="shared" si="244"/>
        <v>1.1177798384619919</v>
      </c>
      <c r="HL46" s="66">
        <f t="shared" si="245"/>
        <v>1.1177798384619919</v>
      </c>
      <c r="HM46" s="66">
        <f t="shared" si="246"/>
        <v>1.1177798384619919</v>
      </c>
      <c r="HN46" s="66">
        <f t="shared" si="247"/>
        <v>1.1177798384619919</v>
      </c>
      <c r="HO46" s="66">
        <f t="shared" si="248"/>
        <v>1.1177798384619919</v>
      </c>
      <c r="HP46" s="66">
        <f t="shared" si="249"/>
        <v>1.1177798384619919</v>
      </c>
      <c r="HQ46" s="66">
        <f t="shared" si="250"/>
        <v>1.1177798384619919</v>
      </c>
      <c r="HR46" s="66">
        <f t="shared" si="251"/>
        <v>1.1177798384619919</v>
      </c>
      <c r="HS46" s="66">
        <f t="shared" si="252"/>
        <v>1.1177798384619919</v>
      </c>
      <c r="HT46" s="66">
        <f t="shared" si="253"/>
        <v>1.1177798384619919</v>
      </c>
      <c r="HU46" s="66">
        <f t="shared" si="254"/>
        <v>1.1177798384619919</v>
      </c>
      <c r="HV46" s="66">
        <f t="shared" si="255"/>
        <v>1.1177798384619919</v>
      </c>
      <c r="HW46" s="66">
        <f t="shared" si="256"/>
        <v>1.1177798384619919</v>
      </c>
      <c r="HX46" s="66">
        <f t="shared" si="257"/>
        <v>1.1177798384619919</v>
      </c>
      <c r="HY46" s="66">
        <f t="shared" si="258"/>
        <v>1.1177798384619919</v>
      </c>
      <c r="HZ46" s="66">
        <f t="shared" si="259"/>
        <v>1.1177798384619919</v>
      </c>
      <c r="IA46" s="66">
        <f t="shared" si="260"/>
        <v>1.1177798384619919</v>
      </c>
      <c r="IB46" s="66">
        <f t="shared" si="261"/>
        <v>1.1177798384619919</v>
      </c>
      <c r="IC46" s="66">
        <f t="shared" si="262"/>
        <v>1.1177798384619919</v>
      </c>
      <c r="ID46" s="66">
        <f t="shared" si="263"/>
        <v>1.1177798384619919</v>
      </c>
      <c r="IE46" s="66">
        <f t="shared" si="264"/>
        <v>1.1177798384619919</v>
      </c>
      <c r="IF46" s="66">
        <f t="shared" si="265"/>
        <v>1.1177798384619919</v>
      </c>
      <c r="IG46" s="66">
        <f t="shared" si="266"/>
        <v>1.1177798384619919</v>
      </c>
      <c r="IH46" s="66">
        <f t="shared" si="267"/>
        <v>1.1177798384619919</v>
      </c>
      <c r="II46" s="66">
        <f t="shared" si="268"/>
        <v>1.1177798384619919</v>
      </c>
      <c r="IJ46" s="66">
        <f t="shared" si="269"/>
        <v>1.1177798384619919</v>
      </c>
      <c r="IK46" s="66">
        <f t="shared" si="270"/>
        <v>1.1177798384619919</v>
      </c>
      <c r="IL46" s="66">
        <f t="shared" si="271"/>
        <v>1.1177798384619919</v>
      </c>
      <c r="IM46" s="66">
        <f t="shared" si="272"/>
        <v>1.1177798384619919</v>
      </c>
      <c r="IN46" s="66">
        <f t="shared" si="273"/>
        <v>1.1177798384619919</v>
      </c>
      <c r="IO46" s="66">
        <f t="shared" si="274"/>
        <v>1.1177798384619919</v>
      </c>
      <c r="IP46" s="66">
        <f t="shared" si="275"/>
        <v>1.1177798384619919</v>
      </c>
      <c r="IQ46" s="66">
        <f t="shared" si="276"/>
        <v>1.1177798384619919</v>
      </c>
      <c r="IR46" s="66">
        <f t="shared" si="277"/>
        <v>1.1177798384619919</v>
      </c>
      <c r="IS46" s="66">
        <f t="shared" si="278"/>
        <v>1.1177798384619919</v>
      </c>
      <c r="IT46" s="66">
        <f t="shared" si="279"/>
        <v>1.1177798384619919</v>
      </c>
      <c r="IU46" s="66">
        <f t="shared" si="280"/>
        <v>1.1177798384619919</v>
      </c>
      <c r="IV46" s="66">
        <f t="shared" si="281"/>
        <v>1.1177798384619919</v>
      </c>
      <c r="IW46" s="66">
        <f t="shared" si="282"/>
        <v>1.1177798384619919</v>
      </c>
      <c r="IX46" s="66">
        <f t="shared" si="283"/>
        <v>1.1177798384619919</v>
      </c>
      <c r="IY46" s="66">
        <f t="shared" si="284"/>
        <v>1.1177798384619919</v>
      </c>
      <c r="IZ46" s="66">
        <f t="shared" si="285"/>
        <v>1.1177798384619919</v>
      </c>
      <c r="JA46" s="66">
        <f t="shared" si="286"/>
        <v>1.1177798384619919</v>
      </c>
      <c r="JB46" s="66">
        <f t="shared" si="287"/>
        <v>1.1177798384619919</v>
      </c>
      <c r="JC46" s="66">
        <f t="shared" si="288"/>
        <v>1.1177798384619919</v>
      </c>
      <c r="JD46" s="66">
        <f t="shared" si="289"/>
        <v>1.1177798384619919</v>
      </c>
      <c r="JE46" s="66">
        <f t="shared" si="290"/>
        <v>1.1177798384619919</v>
      </c>
      <c r="JF46" s="66">
        <f t="shared" si="291"/>
        <v>1.1177798384619919</v>
      </c>
      <c r="JG46" s="66">
        <f t="shared" si="292"/>
        <v>1.1177798384619919</v>
      </c>
      <c r="JH46" s="66">
        <f t="shared" si="293"/>
        <v>1.1177798384619919</v>
      </c>
      <c r="JI46" s="66">
        <f t="shared" si="294"/>
        <v>1.1177798384619919</v>
      </c>
      <c r="JJ46" s="66">
        <f t="shared" si="295"/>
        <v>1.1177798384619919</v>
      </c>
      <c r="JK46" s="66">
        <f t="shared" si="296"/>
        <v>1.1177798384619919</v>
      </c>
      <c r="JL46" s="66">
        <f t="shared" si="297"/>
        <v>1.1177798384619919</v>
      </c>
      <c r="JM46" s="66">
        <f t="shared" si="298"/>
        <v>1.1177798384619919</v>
      </c>
      <c r="JN46" s="66">
        <f t="shared" si="299"/>
        <v>1.1177798384619919</v>
      </c>
      <c r="JO46" s="66">
        <f t="shared" si="300"/>
        <v>1.1177798384619919</v>
      </c>
      <c r="JP46" s="66">
        <f t="shared" si="301"/>
        <v>1.1177798384619919</v>
      </c>
      <c r="JQ46" s="66">
        <f t="shared" si="302"/>
        <v>1.1177798384619919</v>
      </c>
      <c r="JR46" s="66">
        <f t="shared" si="303"/>
        <v>1.1177798384619919</v>
      </c>
      <c r="JS46" s="66">
        <f t="shared" si="304"/>
        <v>1.1177798384619919</v>
      </c>
      <c r="JT46" s="66">
        <f t="shared" si="305"/>
        <v>1.1177798384619919</v>
      </c>
      <c r="JU46" s="66">
        <f t="shared" si="306"/>
        <v>1.1177798384619919</v>
      </c>
      <c r="JV46" s="66">
        <f t="shared" si="307"/>
        <v>1.1177798384619919</v>
      </c>
      <c r="JW46" s="66">
        <f t="shared" si="308"/>
        <v>1.1177798384619919</v>
      </c>
      <c r="JX46" s="66">
        <f t="shared" si="309"/>
        <v>1.1177798384619919</v>
      </c>
      <c r="JY46" s="66">
        <f t="shared" si="310"/>
        <v>1.1177798384619919</v>
      </c>
      <c r="JZ46" s="66">
        <f t="shared" si="311"/>
        <v>1.1177798384619919</v>
      </c>
      <c r="KA46" s="66">
        <f t="shared" si="312"/>
        <v>1.1177798384619919</v>
      </c>
      <c r="KB46" s="66">
        <f t="shared" si="313"/>
        <v>1.1177798384619919</v>
      </c>
      <c r="KC46" s="66">
        <f t="shared" si="314"/>
        <v>1.1177798384619919</v>
      </c>
      <c r="KD46" s="66">
        <f t="shared" si="315"/>
        <v>1.1177798384619919</v>
      </c>
      <c r="KE46" s="66">
        <f t="shared" si="316"/>
        <v>1.1177798384619919</v>
      </c>
      <c r="KF46" s="66">
        <f t="shared" si="317"/>
        <v>1.1177798384619919</v>
      </c>
      <c r="KG46" s="66">
        <f t="shared" si="318"/>
        <v>1.1177798384619919</v>
      </c>
      <c r="KH46" s="66">
        <f t="shared" si="319"/>
        <v>1.1177798384619919</v>
      </c>
      <c r="KI46" s="66">
        <f t="shared" si="320"/>
        <v>1.1177798384619919</v>
      </c>
      <c r="KJ46" s="66">
        <f t="shared" si="321"/>
        <v>1.1177798384619919</v>
      </c>
      <c r="KK46" s="66">
        <f t="shared" si="322"/>
        <v>1.1177798384619919</v>
      </c>
      <c r="KL46" s="66">
        <f t="shared" si="323"/>
        <v>1.1177798384619919</v>
      </c>
      <c r="KM46" s="66">
        <f t="shared" si="324"/>
        <v>1.1177798384619919</v>
      </c>
      <c r="KN46" s="66">
        <f t="shared" si="325"/>
        <v>1.1177798384619919</v>
      </c>
      <c r="KO46" s="66">
        <f t="shared" si="326"/>
        <v>1.1177798384619919</v>
      </c>
      <c r="KP46" s="66">
        <f t="shared" si="327"/>
        <v>1.1177798384619919</v>
      </c>
      <c r="KQ46" s="66">
        <f t="shared" si="328"/>
        <v>1.1177798384619919</v>
      </c>
      <c r="KR46" s="66">
        <f t="shared" si="329"/>
        <v>1.1177798384619919</v>
      </c>
      <c r="KS46" s="66">
        <f t="shared" si="330"/>
        <v>1.1177798384619919</v>
      </c>
      <c r="KT46" s="66">
        <f t="shared" si="331"/>
        <v>1.1177798384619919</v>
      </c>
      <c r="KU46" s="66">
        <f t="shared" si="332"/>
        <v>1.1177798384619919</v>
      </c>
      <c r="KV46" s="66">
        <f t="shared" si="333"/>
        <v>1.1177798384619919</v>
      </c>
      <c r="KW46" s="66">
        <f t="shared" si="334"/>
        <v>1.1177798384619919</v>
      </c>
      <c r="KX46" s="66">
        <f t="shared" si="335"/>
        <v>1.1177798384619919</v>
      </c>
      <c r="KY46" s="66">
        <f t="shared" si="336"/>
        <v>1.1177798384619919</v>
      </c>
      <c r="KZ46" s="66">
        <f t="shared" si="337"/>
        <v>1.1177798384619919</v>
      </c>
      <c r="LA46" s="66">
        <f t="shared" si="338"/>
        <v>1.1177798384619919</v>
      </c>
      <c r="LB46" s="66">
        <f t="shared" si="339"/>
        <v>1.1177798384619919</v>
      </c>
      <c r="LC46" s="66">
        <f t="shared" si="340"/>
        <v>1.1177798384619919</v>
      </c>
      <c r="LD46" s="66">
        <f t="shared" si="341"/>
        <v>1.1177798384619919</v>
      </c>
      <c r="LE46" s="66">
        <f t="shared" si="342"/>
        <v>1.1177798384619919</v>
      </c>
      <c r="LF46" s="66">
        <f t="shared" si="343"/>
        <v>1.1177798384619919</v>
      </c>
      <c r="LG46" s="66">
        <f t="shared" si="344"/>
        <v>1.1177798384619919</v>
      </c>
      <c r="LH46" s="66">
        <f t="shared" si="345"/>
        <v>1.1177798384619919</v>
      </c>
      <c r="LI46" s="66">
        <f t="shared" si="346"/>
        <v>1.1177798384619919</v>
      </c>
      <c r="LJ46" s="66">
        <f t="shared" si="347"/>
        <v>1.1177798384619919</v>
      </c>
      <c r="LK46" s="66">
        <f t="shared" si="348"/>
        <v>1.1177798384619919</v>
      </c>
      <c r="LL46" s="66">
        <f t="shared" si="349"/>
        <v>1.1177798384619919</v>
      </c>
      <c r="LM46" s="66">
        <f t="shared" si="350"/>
        <v>1.1177798384619919</v>
      </c>
      <c r="LN46" s="66">
        <f t="shared" si="351"/>
        <v>1.1177798384619919</v>
      </c>
      <c r="LO46" s="66">
        <f t="shared" si="352"/>
        <v>1.1177798384619919</v>
      </c>
      <c r="LP46" s="66">
        <f t="shared" si="353"/>
        <v>1.1177798384619919</v>
      </c>
      <c r="LQ46" s="66">
        <f t="shared" si="354"/>
        <v>1.1177798384619919</v>
      </c>
      <c r="LR46" s="66">
        <f t="shared" si="355"/>
        <v>1.1177798384619919</v>
      </c>
      <c r="LS46" s="66">
        <f t="shared" si="356"/>
        <v>1.1177798384619919</v>
      </c>
      <c r="LT46" s="66">
        <f t="shared" si="357"/>
        <v>1.1177798384619919</v>
      </c>
      <c r="LU46" s="66">
        <f t="shared" si="358"/>
        <v>1.1177798384619919</v>
      </c>
      <c r="LV46" s="66">
        <f t="shared" si="359"/>
        <v>1.1177798384619919</v>
      </c>
      <c r="LW46" s="66">
        <f t="shared" si="360"/>
        <v>1.1177798384619919</v>
      </c>
      <c r="LX46" s="66">
        <f t="shared" si="361"/>
        <v>1.1177798384619919</v>
      </c>
      <c r="LY46" s="66">
        <f t="shared" si="362"/>
        <v>1.1177798384619919</v>
      </c>
      <c r="LZ46" s="66">
        <f t="shared" si="363"/>
        <v>1.1177798384619919</v>
      </c>
      <c r="MA46" s="66">
        <f t="shared" si="364"/>
        <v>1.1177798384619919</v>
      </c>
      <c r="MB46" s="66">
        <f t="shared" si="365"/>
        <v>1.1177798384619919</v>
      </c>
      <c r="MC46" s="66">
        <f t="shared" si="366"/>
        <v>1.1177798384619919</v>
      </c>
      <c r="MD46" s="66">
        <f t="shared" si="367"/>
        <v>1.1177798384619919</v>
      </c>
      <c r="ME46" s="66">
        <f t="shared" si="368"/>
        <v>1.1177798384619919</v>
      </c>
      <c r="MF46" s="66">
        <f t="shared" si="369"/>
        <v>1.1177798384619919</v>
      </c>
      <c r="MG46" s="66">
        <f t="shared" si="370"/>
        <v>1.1177798384619919</v>
      </c>
      <c r="MH46" s="66">
        <f t="shared" si="371"/>
        <v>1.1177798384619919</v>
      </c>
      <c r="MI46" s="66">
        <f t="shared" si="372"/>
        <v>1.1177798384619919</v>
      </c>
      <c r="MJ46" s="66">
        <f t="shared" si="373"/>
        <v>1.1177798384619919</v>
      </c>
      <c r="MK46" s="66">
        <f t="shared" si="374"/>
        <v>1.1177798384619919</v>
      </c>
      <c r="ML46" s="66">
        <f t="shared" si="375"/>
        <v>1.1177798384619919</v>
      </c>
      <c r="MM46" s="66">
        <f t="shared" si="376"/>
        <v>1.1177798384619919</v>
      </c>
      <c r="MN46" s="66">
        <f t="shared" si="377"/>
        <v>1.1177798384619919</v>
      </c>
      <c r="MO46" s="66">
        <f t="shared" si="378"/>
        <v>1.1177798384619919</v>
      </c>
      <c r="MP46" s="66">
        <f t="shared" si="379"/>
        <v>1.1177798384619919</v>
      </c>
      <c r="MQ46" s="66">
        <f t="shared" si="380"/>
        <v>1.1177798384619919</v>
      </c>
      <c r="MR46" s="66">
        <f t="shared" si="381"/>
        <v>1.1177798384619919</v>
      </c>
      <c r="MS46" s="66">
        <f t="shared" si="382"/>
        <v>1.1177798384619919</v>
      </c>
      <c r="MT46" s="66">
        <f t="shared" si="383"/>
        <v>1.1177798384619919</v>
      </c>
      <c r="MU46" s="66">
        <f t="shared" si="384"/>
        <v>1.1177798384619919</v>
      </c>
      <c r="MV46" s="66">
        <f t="shared" si="385"/>
        <v>1.1177798384619919</v>
      </c>
      <c r="MW46" s="66">
        <f t="shared" si="386"/>
        <v>1.1177798384619919</v>
      </c>
      <c r="MX46" s="66">
        <f t="shared" si="387"/>
        <v>1.1177798384619919</v>
      </c>
      <c r="MY46" s="66">
        <f t="shared" si="388"/>
        <v>1.1177798384619919</v>
      </c>
      <c r="MZ46" s="66">
        <f t="shared" si="389"/>
        <v>1.1177798384619919</v>
      </c>
      <c r="NA46" s="66">
        <f t="shared" si="390"/>
        <v>1.1177798384619919</v>
      </c>
      <c r="NB46" s="66">
        <f t="shared" si="391"/>
        <v>1.1177798384619919</v>
      </c>
      <c r="NC46" s="66">
        <f t="shared" si="392"/>
        <v>1.1177798384619919</v>
      </c>
      <c r="ND46" s="66">
        <f t="shared" si="393"/>
        <v>1.1177798384619919</v>
      </c>
      <c r="NE46" s="66">
        <f t="shared" si="394"/>
        <v>1.1177798384619919</v>
      </c>
      <c r="NF46" s="66">
        <f t="shared" si="395"/>
        <v>1.1177798384619919</v>
      </c>
      <c r="NG46" s="66">
        <f t="shared" si="396"/>
        <v>1.1177798384619919</v>
      </c>
      <c r="NH46" s="66">
        <f t="shared" si="397"/>
        <v>1.1177798384619919</v>
      </c>
      <c r="NI46" s="66">
        <f t="shared" si="398"/>
        <v>1.1177798384619919</v>
      </c>
      <c r="NJ46" s="66">
        <f t="shared" si="399"/>
        <v>1.1177798384619919</v>
      </c>
      <c r="NK46" s="66">
        <f t="shared" si="400"/>
        <v>1.1177798384619919</v>
      </c>
      <c r="NL46" s="66">
        <f t="shared" si="401"/>
        <v>1.1177798384619919</v>
      </c>
      <c r="NM46" s="66">
        <f t="shared" si="402"/>
        <v>1.1177798384619919</v>
      </c>
      <c r="NN46" s="66">
        <f t="shared" si="403"/>
        <v>1.1177798384619919</v>
      </c>
      <c r="NO46" s="66">
        <f t="shared" si="404"/>
        <v>1.1177798384619919</v>
      </c>
      <c r="NP46" s="66">
        <f t="shared" si="405"/>
        <v>1.1177798384619919</v>
      </c>
      <c r="NQ46" s="66">
        <f t="shared" si="406"/>
        <v>1.1177798384619919</v>
      </c>
      <c r="NR46" s="66">
        <f t="shared" si="407"/>
        <v>1.1177798384619919</v>
      </c>
      <c r="NS46" s="66">
        <f t="shared" si="408"/>
        <v>1.1177798384619919</v>
      </c>
      <c r="NT46" s="66">
        <f t="shared" si="409"/>
        <v>1.1177798384619919</v>
      </c>
      <c r="NU46" s="66">
        <f t="shared" si="410"/>
        <v>1.1177798384619919</v>
      </c>
      <c r="NV46" s="66">
        <f t="shared" si="411"/>
        <v>1.1177798384619919</v>
      </c>
      <c r="NW46" s="66">
        <f t="shared" si="412"/>
        <v>1.1177798384619919</v>
      </c>
      <c r="NX46" s="66">
        <f t="shared" si="413"/>
        <v>1.1177798384619919</v>
      </c>
      <c r="NY46" s="66">
        <f t="shared" si="414"/>
        <v>1.1177798384619919</v>
      </c>
      <c r="NZ46" s="66">
        <f t="shared" si="415"/>
        <v>1.1177798384619919</v>
      </c>
      <c r="OA46" s="66">
        <f t="shared" si="416"/>
        <v>1.1177798384619919</v>
      </c>
      <c r="OB46" s="66">
        <f t="shared" si="417"/>
        <v>1.1177798384619919</v>
      </c>
      <c r="OC46" s="66">
        <f t="shared" si="418"/>
        <v>1.1177798384619919</v>
      </c>
      <c r="OD46" s="66">
        <f t="shared" si="419"/>
        <v>1.1177798384619919</v>
      </c>
      <c r="OE46" s="66">
        <f t="shared" si="420"/>
        <v>1.1177798384619919</v>
      </c>
      <c r="OF46" s="66">
        <f t="shared" si="421"/>
        <v>1.1177798384619919</v>
      </c>
      <c r="OG46" s="66">
        <f t="shared" si="422"/>
        <v>1.1177798384619919</v>
      </c>
      <c r="OH46" s="66">
        <f t="shared" si="423"/>
        <v>1.1177798384619919</v>
      </c>
      <c r="OI46" s="66">
        <f t="shared" si="424"/>
        <v>1.1177798384619919</v>
      </c>
      <c r="OJ46" s="66">
        <f t="shared" si="425"/>
        <v>1.1177798384619919</v>
      </c>
      <c r="OK46" s="66">
        <f t="shared" si="426"/>
        <v>1.1177798384619919</v>
      </c>
      <c r="OL46" s="66">
        <f t="shared" si="427"/>
        <v>1.1177798384619919</v>
      </c>
      <c r="OM46" s="66">
        <f t="shared" si="428"/>
        <v>1.1177798384619919</v>
      </c>
      <c r="ON46" s="66">
        <f t="shared" si="429"/>
        <v>1.1177798384619919</v>
      </c>
      <c r="OO46" s="66">
        <f t="shared" si="430"/>
        <v>1.1177798384619919</v>
      </c>
      <c r="OP46" s="66">
        <f t="shared" si="431"/>
        <v>1.1177798384619919</v>
      </c>
      <c r="OQ46" s="66">
        <f t="shared" si="432"/>
        <v>1.1177798384619919</v>
      </c>
      <c r="OR46" s="66">
        <f t="shared" si="433"/>
        <v>1.1177798384619919</v>
      </c>
      <c r="OS46" s="66">
        <f t="shared" si="434"/>
        <v>1.1177798384619919</v>
      </c>
      <c r="OT46" s="66">
        <f t="shared" si="435"/>
        <v>1.1177798384619919</v>
      </c>
      <c r="OU46" s="66">
        <f t="shared" si="436"/>
        <v>1.1177798384619919</v>
      </c>
      <c r="OV46" s="66">
        <f t="shared" si="437"/>
        <v>1.1177798384619919</v>
      </c>
      <c r="OW46" s="66">
        <f t="shared" si="438"/>
        <v>1.1177798384619919</v>
      </c>
      <c r="OX46" s="66">
        <f t="shared" si="439"/>
        <v>1.1177798384619919</v>
      </c>
      <c r="OY46" s="66">
        <f t="shared" si="440"/>
        <v>1.1177798384619919</v>
      </c>
      <c r="OZ46" s="66">
        <f t="shared" si="441"/>
        <v>1.1177798384619919</v>
      </c>
      <c r="PA46" s="66">
        <f t="shared" si="442"/>
        <v>1.1177798384619919</v>
      </c>
      <c r="PB46" s="66">
        <f t="shared" si="443"/>
        <v>1.1177798384619919</v>
      </c>
      <c r="PC46" s="66">
        <f t="shared" si="444"/>
        <v>1.1177798384619919</v>
      </c>
      <c r="PD46" s="66">
        <f t="shared" si="445"/>
        <v>1.1177798384619919</v>
      </c>
      <c r="PE46" s="66">
        <f t="shared" si="446"/>
        <v>1.1177798384619919</v>
      </c>
      <c r="PF46" s="66">
        <f t="shared" si="447"/>
        <v>1.1177798384619919</v>
      </c>
      <c r="PG46" s="66">
        <f t="shared" si="448"/>
        <v>1.1177798384619919</v>
      </c>
      <c r="PH46" s="66">
        <f t="shared" si="449"/>
        <v>1.1177798384619919</v>
      </c>
      <c r="PI46" s="66">
        <f t="shared" si="450"/>
        <v>1.1177798384619919</v>
      </c>
      <c r="PJ46" s="66">
        <f t="shared" si="451"/>
        <v>1.1177798384619919</v>
      </c>
      <c r="PK46" s="66">
        <f t="shared" si="452"/>
        <v>1.1177798384619919</v>
      </c>
      <c r="PL46" s="66">
        <f t="shared" si="453"/>
        <v>1.1177798384619919</v>
      </c>
      <c r="PM46" s="66">
        <f t="shared" si="454"/>
        <v>1.1177798384619919</v>
      </c>
      <c r="PN46" s="66">
        <f t="shared" si="455"/>
        <v>1.1177798384619919</v>
      </c>
      <c r="PO46" s="66">
        <f t="shared" si="456"/>
        <v>1.1177798384619919</v>
      </c>
      <c r="PP46" s="66">
        <f t="shared" si="457"/>
        <v>1.1177798384619919</v>
      </c>
      <c r="PQ46" s="66">
        <f t="shared" si="458"/>
        <v>1.1177798384619919</v>
      </c>
      <c r="PR46" s="66">
        <f t="shared" si="459"/>
        <v>1.1177798384619919</v>
      </c>
      <c r="PS46" s="66">
        <f t="shared" si="460"/>
        <v>1.1177798384619919</v>
      </c>
      <c r="PT46" s="66">
        <f t="shared" si="461"/>
        <v>1.1177798384619919</v>
      </c>
      <c r="PU46" s="66">
        <f t="shared" si="462"/>
        <v>1.1177798384619919</v>
      </c>
      <c r="PV46" s="66">
        <f t="shared" si="463"/>
        <v>1.1177798384619919</v>
      </c>
      <c r="PW46" s="66">
        <f t="shared" si="464"/>
        <v>1.1177798384619919</v>
      </c>
      <c r="PX46" s="66">
        <f t="shared" si="465"/>
        <v>1.1177798384619919</v>
      </c>
      <c r="PY46" s="66">
        <f t="shared" si="466"/>
        <v>1.1177798384619919</v>
      </c>
      <c r="PZ46" s="66">
        <f t="shared" si="467"/>
        <v>1.1177798384619919</v>
      </c>
      <c r="QA46" s="66">
        <f t="shared" si="468"/>
        <v>1.1177798384619919</v>
      </c>
      <c r="QB46" s="66">
        <f t="shared" si="469"/>
        <v>1.1177798384619919</v>
      </c>
      <c r="QC46" s="66">
        <f t="shared" si="470"/>
        <v>1.1177798384619919</v>
      </c>
      <c r="QD46" s="66">
        <f t="shared" si="471"/>
        <v>1.1177798384619919</v>
      </c>
      <c r="QE46" s="66">
        <f t="shared" si="472"/>
        <v>1.1177798384619919</v>
      </c>
      <c r="QF46" s="66">
        <f t="shared" si="473"/>
        <v>1.1177798384619919</v>
      </c>
      <c r="QG46" s="66">
        <f t="shared" si="474"/>
        <v>1.1177798384619919</v>
      </c>
      <c r="QH46" s="66">
        <f t="shared" si="475"/>
        <v>1.1177798384619919</v>
      </c>
      <c r="QI46" t="s">
        <v>49</v>
      </c>
    </row>
    <row r="47" spans="1:451" x14ac:dyDescent="0.25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49</v>
      </c>
    </row>
    <row r="48" spans="1:451" x14ac:dyDescent="0.25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49</v>
      </c>
    </row>
    <row r="49" spans="2:451" x14ac:dyDescent="0.25">
      <c r="B49" s="52" t="s">
        <v>60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49</v>
      </c>
    </row>
    <row r="50" spans="2:451" x14ac:dyDescent="0.25">
      <c r="B50" s="52" t="s">
        <v>61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49</v>
      </c>
    </row>
    <row r="51" spans="2:451" x14ac:dyDescent="0.25">
      <c r="B51" s="52" t="s">
        <v>71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49</v>
      </c>
    </row>
    <row r="52" spans="2:451" x14ac:dyDescent="0.25"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49</v>
      </c>
    </row>
    <row r="53" spans="2:451" x14ac:dyDescent="0.25"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49</v>
      </c>
    </row>
    <row r="54" spans="2:451" x14ac:dyDescent="0.25">
      <c r="B54" s="52" t="s">
        <v>64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49</v>
      </c>
    </row>
    <row r="55" spans="2:451" x14ac:dyDescent="0.25"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49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B0A107DE-B187-4FB8-A259-C4E9D7BAA452}"/>
</file>

<file path=customXml/itemProps2.xml><?xml version="1.0" encoding="utf-8"?>
<ds:datastoreItem xmlns:ds="http://schemas.openxmlformats.org/officeDocument/2006/customXml" ds:itemID="{09A4579D-C647-449B-B739-6B7E1FE0182C}"/>
</file>

<file path=customXml/itemProps3.xml><?xml version="1.0" encoding="utf-8"?>
<ds:datastoreItem xmlns:ds="http://schemas.openxmlformats.org/officeDocument/2006/customXml" ds:itemID="{4D2C743C-5D42-40D7-B1A9-0F9FD781EF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4</vt:i4>
      </vt:variant>
    </vt:vector>
  </HeadingPairs>
  <TitlesOfParts>
    <vt:vector size="17" baseType="lpstr">
      <vt:lpstr>Painel</vt:lpstr>
      <vt:lpstr>Dados</vt:lpstr>
      <vt:lpstr>Posição Empr.</vt:lpstr>
      <vt:lpstr>Contratado</vt:lpstr>
      <vt:lpstr>Realizado</vt:lpstr>
      <vt:lpstr>Check Carteira</vt:lpstr>
      <vt:lpstr>Fee Gestão</vt:lpstr>
      <vt:lpstr>Bases&gt;&gt;</vt:lpstr>
      <vt:lpstr>Unidades</vt:lpstr>
      <vt:lpstr>Contratos</vt:lpstr>
      <vt:lpstr>Fluxo</vt:lpstr>
      <vt:lpstr>ANAPRO</vt:lpstr>
      <vt:lpstr>Índices</vt:lpstr>
      <vt:lpstr>Dados!Area_de_extracao</vt:lpstr>
      <vt:lpstr>'Posição Empr.'!Area_de_extracao</vt:lpstr>
      <vt:lpstr>'Posição Empr.'!Area_de_impressao</vt:lpstr>
      <vt:lpstr>'Posição Empr.'!Criterios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Paes Gregori</cp:lastModifiedBy>
  <cp:lastPrinted>2021-02-24T19:24:19Z</cp:lastPrinted>
  <dcterms:created xsi:type="dcterms:W3CDTF">2020-01-14T19:33:01Z</dcterms:created>
  <dcterms:modified xsi:type="dcterms:W3CDTF">2025-01-07T18:54:34Z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