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asecuritizadora.sharepoint.com/sites/Docs/Shared Documents/1. CRIS EMITIDOS/CRI_94E_SWISS PARK II/7. Controles Operacionais/1. Relatório do Servicer/04.2025/"/>
    </mc:Choice>
  </mc:AlternateContent>
  <xr:revisionPtr revIDLastSave="22" documentId="13_ncr:1_{78682C22-1B51-4832-B37D-A11667ECF9DB}" xr6:coauthVersionLast="47" xr6:coauthVersionMax="47" xr10:uidLastSave="{F16DC7BD-4910-408E-87E0-51D66AAE7DC4}"/>
  <bookViews>
    <workbookView xWindow="-108" yWindow="-108" windowWidth="23256" windowHeight="12456" tabRatio="795" firstSheet="5" activeTab="12" xr2:uid="{00000000-000D-0000-FFFF-FFFF00000000}"/>
  </bookViews>
  <sheets>
    <sheet name="Template" sheetId="10" r:id="rId1"/>
    <sheet name="Planilha3" sheetId="13" state="hidden" r:id="rId2"/>
    <sheet name="Resumo" sheetId="1" state="hidden" r:id="rId3"/>
    <sheet name="Recebimento" sheetId="3" r:id="rId4"/>
    <sheet name="Conciliação" sheetId="4" r:id="rId5"/>
    <sheet name="Inadimplência" sheetId="5" r:id="rId6"/>
    <sheet name="FluxoFuturo" sheetId="6" r:id="rId7"/>
    <sheet name="Quitações" sheetId="7" r:id="rId8"/>
    <sheet name="Recompra" sheetId="8" r:id="rId9"/>
    <sheet name="Elegibilidade" sheetId="9" r:id="rId10"/>
    <sheet name="Vendas" sheetId="11" r:id="rId11"/>
    <sheet name="Esperado mês" sheetId="12" r:id="rId12"/>
    <sheet name="Estoque" sheetId="14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_FilterDatabase" localSheetId="9" hidden="1">Elegibilidade!$A$4:$I$92</definedName>
    <definedName name="_xlnm._FilterDatabase" localSheetId="12" hidden="1">Estoque!$A$1:$J$503</definedName>
    <definedName name="_xlnm._FilterDatabase" localSheetId="6" hidden="1">FluxoFuturo!$A$2:$GK$97</definedName>
    <definedName name="_xlnm._FilterDatabase" localSheetId="5" hidden="1">Inadimplência!$A$1:$V$10</definedName>
    <definedName name="_xlnm._FilterDatabase" localSheetId="3" hidden="1">Recebimento!$A$2:$AL$132</definedName>
    <definedName name="_xlnm._FilterDatabase" localSheetId="0" hidden="1">Template!$A$78:$D$88</definedName>
    <definedName name="_xlnm._FilterDatabase" localSheetId="10" hidden="1">Vendas!$A$1:$G$1</definedName>
    <definedName name="aa" hidden="1">'[1]Recebiveis - TOTAL'!#REF!</definedName>
    <definedName name="aaa" hidden="1">'[1]Recebiveis - TOTAL'!#REF!</definedName>
    <definedName name="ajuste" localSheetId="0">#REF!</definedName>
    <definedName name="ajuste">#REF!</definedName>
    <definedName name="ajustemora" localSheetId="0">#REF!</definedName>
    <definedName name="ajustemora">#REF!</definedName>
    <definedName name="AMT.SENIOR">OFFSET([2]Fluxo!$U$5,0,0,[2]Fluxo!$E$21)</definedName>
    <definedName name="AMT.SENIOR.CONS">OFFSET([2]Consolidado!$D$4,0,0,COUNTIF([2]Consolidado!$D:$D,"&gt;0"))</definedName>
    <definedName name="AMT.SUB">OFFSET([3]Fluxo!#REF!,0,0,[3]Fluxo!#REF!)</definedName>
    <definedName name="AMT.SUB.CONS">OFFSET([4]Consolidado!$H$4,0,0,COUNTIF([4]Consolidado!$H:$H,"&gt;0"))</definedName>
    <definedName name="ANO">OFFSET([2]Fluxo!$H$5,0,0,[2]Fluxo!$E$7)</definedName>
    <definedName name="ANO.CONS">OFFSET([2]Consolidado!$B$4,0,0,COUNTIF([2]Consolidado!$E:$E,"&gt;0"))</definedName>
    <definedName name="ASYYFDYDTE" hidden="1">'[1]Recebiveis - TOTAL'!#REF!</definedName>
    <definedName name="bbb">OFFSET([3]Fluxo!#REF!,0,0,[3]Fluxo!#REF!)</definedName>
    <definedName name="BJQPKCROOM" hidden="1">'[1]Recebiveis - TOTAL'!#REF!</definedName>
    <definedName name="BUMAFZZGCH" hidden="1">'[1]Recebiveis - TOTAL'!#REF!</definedName>
    <definedName name="cahng">OFFSET([5]Fluxo!#REF!,0,0,[5]Fluxo!#REF!)</definedName>
    <definedName name="cccc">OFFSET([3]Fluxo!#REF!,0,0,[3]Fluxo!#REF!)</definedName>
    <definedName name="cccccc">OFFSET([3]Fluxo!#REF!,0,0,[3]Fluxo!#REF!)</definedName>
    <definedName name="CUSTO">OFFSET([2]Fluxo!$N$5,0,0,[2]Fluxo!$E$21-1)</definedName>
    <definedName name="CUSTO.CONS">OFFSET([2]Consolidado!$J$4,0,0,COUNTIF([2]Consolidado!$J:$J,"&gt;0"))</definedName>
    <definedName name="danalise">[6]PAINEL!$B$4</definedName>
    <definedName name="DATA">OFFSET([2]Fluxo!$I$5,0,0,[2]Fluxo!$E$7)</definedName>
    <definedName name="database" localSheetId="0">Template!$C$5</definedName>
    <definedName name="database">#REF!</definedName>
    <definedName name="datarecompra" localSheetId="0">#REF!</definedName>
    <definedName name="datarecompra">#REF!</definedName>
    <definedName name="datarecompraabril" localSheetId="0">#REF!</definedName>
    <definedName name="datarecompraabril">#REF!</definedName>
    <definedName name="dbase">[7]PAINEL!$B$5</definedName>
    <definedName name="ddddd" hidden="1">'[1]Recebiveis - TOTAL'!#REF!</definedName>
    <definedName name="e">OFFSET([5]Fluxo!#REF!,0,0,[5]Fluxo!#REF!)</definedName>
    <definedName name="ECLIGKLQZY" hidden="1">'[1]Recebiveis - TOTAL'!#REF!</definedName>
    <definedName name="f">OFFSET([3]Fluxo!#REF!,0,0,[3]Fluxo!#REF!)</definedName>
    <definedName name="Feriados">[2]Feriados!$A$2:$A$937</definedName>
    <definedName name="JUROS.SENIOR">OFFSET([2]Fluxo!$T$5,0,0,[2]Fluxo!$E$21)</definedName>
    <definedName name="JUROS.SENIOR.CONS">OFFSET([2]Consolidado!$C$4,0,0,COUNTIF([2]Consolidado!$C:$C,"&gt;0"))</definedName>
    <definedName name="JUROS.SUB">OFFSET([3]Fluxo!#REF!,0,0,[3]Fluxo!#REF!)</definedName>
    <definedName name="JUROS.SUB.CONS">OFFSET([4]Consolidado!$G$4,0,0,COUNTIF([4]Consolidado!$G:$G,"&gt;0"))</definedName>
    <definedName name="LLMAMYQVVV" hidden="1">'[1]Recebiveis - TOTAL'!#REF!</definedName>
    <definedName name="LVEANIXQKT" hidden="1">'[1]Recebiveis - TOTAL'!#REF!</definedName>
    <definedName name="Manaus" hidden="1">'[8]Recebiveis - TOTAL'!#REF!</definedName>
    <definedName name="PERIODO">OFFSET([2]Fluxo!$G$5,0,0,[2]Fluxo!$E$7)</definedName>
    <definedName name="PMT.CARTEIRA">OFFSET([2]Fluxo!$K$5,0,0,[2]Fluxo!$E$7)</definedName>
    <definedName name="PMT.LIQUIDA">OFFSET([2]Fluxo!$P$5,0,0,[2]Fluxo!$E$7+1)</definedName>
    <definedName name="PMT.SENIOR">OFFSET([2]Fluxo!$V$5,0,0,[2]Fluxo!$E$21)</definedName>
    <definedName name="PMT.SENIOR.CONS">OFFSET([2]Consolidado!$E$4,0,0,COUNTIF([2]Consolidado!$E:$E,"&gt;0"))</definedName>
    <definedName name="PMT.SUB">OFFSET([3]Fluxo!#REF!,0,0,[3]Fluxo!#REF!)</definedName>
    <definedName name="PMT.SUB.CONS">OFFSET([4]Consolidado!$I$4,0,0,COUNTIF([4]Consolidado!$I:$I,"&gt;0"))</definedName>
    <definedName name="PPJMBJPBQQ" hidden="1">'[1]Recebiveis - TOTAL'!#REF!</definedName>
    <definedName name="SD.RECEBIVEIS">OFFSET([2]Fluxo!$J$4,0,0,[2]Fluxo!$E$7+1)</definedName>
    <definedName name="SD.RESERVA">OFFSET([2]Fluxo!$O$5,0,0,[2]Fluxo!$E$21-1)</definedName>
    <definedName name="SD.SENIOR">OFFSET([2]Fluxo!$S$4,0,0,[2]Fluxo!$E$21)</definedName>
    <definedName name="SD.SUB">OFFSET([3]Fluxo!#REF!,0,0,[3]Fluxo!#REF!)</definedName>
    <definedName name="SHXSPYDPAC" hidden="1">'[1]Recebiveis - TOTAL'!#REF!</definedName>
    <definedName name="UDWFIWMXXX" hidden="1">'[1]Recebiveis - TOTAL'!#REF!</definedName>
    <definedName name="WWMMFYQSVU" hidden="1">'[1]Recebiveis - TOTAL'!#REF!</definedName>
    <definedName name="xvf">OFFSET(#REF!,0,0,#REF!-1)</definedName>
    <definedName name="zxcc">OFFSET(#REF!,0,0,#REF!)</definedName>
    <definedName name="zxcxz">OFFSET(#REF!,0,0,COUNTIF(#REF!,"&gt;0"))</definedName>
    <definedName name="zxcxzc">OFFSET(#REF!,0,0,#REF!+1)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1" i="12" l="1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G6" i="13"/>
  <c r="G5" i="13"/>
  <c r="G4" i="13"/>
  <c r="G3" i="13"/>
  <c r="G2" i="13"/>
  <c r="G7" i="13"/>
  <c r="F7" i="13"/>
  <c r="F6" i="13"/>
  <c r="F5" i="13"/>
  <c r="F4" i="13"/>
  <c r="F3" i="13"/>
  <c r="F2" i="13"/>
  <c r="D7" i="13"/>
  <c r="D6" i="13"/>
  <c r="D5" i="13"/>
  <c r="D4" i="13"/>
  <c r="D3" i="13"/>
  <c r="D2" i="13"/>
  <c r="J1" i="6"/>
  <c r="AJ1" i="3"/>
  <c r="AH1" i="3"/>
  <c r="AG1" i="3"/>
  <c r="AB1" i="3"/>
  <c r="AA1" i="3"/>
  <c r="AM1" i="12" l="1"/>
  <c r="AL1" i="12"/>
  <c r="AK1" i="12"/>
  <c r="P11" i="6"/>
  <c r="P3" i="6"/>
  <c r="P90" i="6"/>
  <c r="P52" i="6"/>
  <c r="P43" i="6"/>
  <c r="P42" i="6"/>
  <c r="P53" i="6"/>
  <c r="P56" i="6"/>
  <c r="P21" i="6"/>
  <c r="P94" i="6"/>
  <c r="P64" i="6"/>
  <c r="P66" i="6"/>
  <c r="P14" i="6"/>
  <c r="P60" i="6"/>
  <c r="P87" i="6"/>
  <c r="P15" i="6"/>
  <c r="P4" i="6"/>
  <c r="P19" i="6"/>
  <c r="P17" i="6"/>
  <c r="P41" i="6"/>
  <c r="P58" i="6"/>
  <c r="P59" i="6"/>
  <c r="P26" i="6"/>
  <c r="P16" i="6"/>
  <c r="P29" i="6"/>
  <c r="P30" i="6"/>
  <c r="P27" i="6"/>
  <c r="P67" i="6"/>
  <c r="P73" i="6"/>
  <c r="P97" i="6"/>
  <c r="P25" i="6"/>
  <c r="P22" i="6"/>
  <c r="P69" i="6"/>
  <c r="P65" i="6"/>
  <c r="P18" i="6"/>
  <c r="P34" i="6"/>
  <c r="P33" i="6"/>
  <c r="P10" i="6"/>
  <c r="P71" i="6"/>
  <c r="P75" i="6"/>
  <c r="P40" i="6"/>
  <c r="P39" i="6"/>
  <c r="P85" i="6"/>
  <c r="P95" i="6"/>
  <c r="P89" i="6"/>
  <c r="P92" i="6"/>
  <c r="P50" i="6"/>
  <c r="P5" i="6"/>
  <c r="P38" i="6"/>
  <c r="P28" i="6"/>
  <c r="P13" i="6"/>
  <c r="P24" i="6"/>
  <c r="P46" i="6"/>
  <c r="P57" i="6"/>
  <c r="P55" i="6"/>
  <c r="P68" i="6"/>
  <c r="P76" i="6"/>
  <c r="P48" i="6"/>
  <c r="P74" i="6"/>
  <c r="P32" i="6"/>
  <c r="P84" i="6"/>
  <c r="P35" i="6"/>
  <c r="P63" i="6"/>
  <c r="P20" i="6"/>
  <c r="P62" i="6"/>
  <c r="P9" i="6"/>
  <c r="P70" i="6"/>
  <c r="P49" i="6"/>
  <c r="P72" i="6"/>
  <c r="P61" i="6"/>
  <c r="P91" i="6"/>
  <c r="P54" i="6"/>
  <c r="P51" i="6"/>
  <c r="P93" i="6"/>
  <c r="P83" i="6"/>
  <c r="P23" i="6"/>
  <c r="P36" i="6"/>
  <c r="P77" i="6"/>
  <c r="P82" i="6"/>
  <c r="P81" i="6"/>
  <c r="P80" i="6"/>
  <c r="P86" i="6"/>
  <c r="P31" i="6"/>
  <c r="P96" i="6"/>
  <c r="P79" i="6"/>
  <c r="P78" i="6"/>
  <c r="P45" i="6"/>
  <c r="P44" i="6"/>
  <c r="P47" i="6"/>
  <c r="P12" i="6"/>
  <c r="P88" i="6"/>
  <c r="P7" i="6"/>
  <c r="P6" i="6"/>
  <c r="P37" i="6"/>
  <c r="P8" i="6"/>
  <c r="J1" i="11"/>
  <c r="G5" i="11"/>
  <c r="G4" i="11"/>
  <c r="G3" i="11"/>
  <c r="G2" i="11"/>
  <c r="G99" i="11" l="1"/>
  <c r="G98" i="11"/>
  <c r="G97" i="11"/>
  <c r="G96" i="11"/>
  <c r="G95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O11" i="6"/>
  <c r="O3" i="6"/>
  <c r="O90" i="6"/>
  <c r="O52" i="6"/>
  <c r="O43" i="6"/>
  <c r="O42" i="6"/>
  <c r="O53" i="6"/>
  <c r="O56" i="6"/>
  <c r="O21" i="6"/>
  <c r="O94" i="6"/>
  <c r="O64" i="6"/>
  <c r="O66" i="6"/>
  <c r="O14" i="6"/>
  <c r="O60" i="6"/>
  <c r="O87" i="6"/>
  <c r="O15" i="6"/>
  <c r="O4" i="6"/>
  <c r="O19" i="6"/>
  <c r="O17" i="6"/>
  <c r="O41" i="6"/>
  <c r="O58" i="6"/>
  <c r="O59" i="6"/>
  <c r="O26" i="6"/>
  <c r="O16" i="6"/>
  <c r="O29" i="6"/>
  <c r="O30" i="6"/>
  <c r="O27" i="6"/>
  <c r="O67" i="6"/>
  <c r="O73" i="6"/>
  <c r="O97" i="6"/>
  <c r="O25" i="6"/>
  <c r="O22" i="6"/>
  <c r="O69" i="6"/>
  <c r="O65" i="6"/>
  <c r="O18" i="6"/>
  <c r="O34" i="6"/>
  <c r="O33" i="6"/>
  <c r="O10" i="6"/>
  <c r="O71" i="6"/>
  <c r="O75" i="6"/>
  <c r="O40" i="6"/>
  <c r="O39" i="6"/>
  <c r="O85" i="6"/>
  <c r="O95" i="6"/>
  <c r="O89" i="6"/>
  <c r="O92" i="6"/>
  <c r="O50" i="6"/>
  <c r="O5" i="6"/>
  <c r="O38" i="6"/>
  <c r="O28" i="6"/>
  <c r="O13" i="6"/>
  <c r="O24" i="6"/>
  <c r="O46" i="6"/>
  <c r="O57" i="6"/>
  <c r="O55" i="6"/>
  <c r="O68" i="6"/>
  <c r="O76" i="6"/>
  <c r="O48" i="6"/>
  <c r="O74" i="6"/>
  <c r="O32" i="6"/>
  <c r="O84" i="6"/>
  <c r="O35" i="6"/>
  <c r="O63" i="6"/>
  <c r="O20" i="6"/>
  <c r="O62" i="6"/>
  <c r="O9" i="6"/>
  <c r="O70" i="6"/>
  <c r="O49" i="6"/>
  <c r="O72" i="6"/>
  <c r="O61" i="6"/>
  <c r="O91" i="6"/>
  <c r="O54" i="6"/>
  <c r="O51" i="6"/>
  <c r="O93" i="6"/>
  <c r="O83" i="6"/>
  <c r="O23" i="6"/>
  <c r="O36" i="6"/>
  <c r="O77" i="6"/>
  <c r="O82" i="6"/>
  <c r="O81" i="6"/>
  <c r="O80" i="6"/>
  <c r="O86" i="6"/>
  <c r="O31" i="6"/>
  <c r="O96" i="6"/>
  <c r="O79" i="6"/>
  <c r="O78" i="6"/>
  <c r="O45" i="6"/>
  <c r="O44" i="6"/>
  <c r="O47" i="6"/>
  <c r="O12" i="6"/>
  <c r="O88" i="6"/>
  <c r="O7" i="6"/>
  <c r="O6" i="6"/>
  <c r="O37" i="6"/>
  <c r="O8" i="6"/>
  <c r="K95" i="6"/>
  <c r="K11" i="6"/>
  <c r="K3" i="6"/>
  <c r="K43" i="6"/>
  <c r="K42" i="6"/>
  <c r="K21" i="6"/>
  <c r="K14" i="6"/>
  <c r="K15" i="6"/>
  <c r="K4" i="6"/>
  <c r="K19" i="6"/>
  <c r="K17" i="6"/>
  <c r="K26" i="6"/>
  <c r="K16" i="6"/>
  <c r="K29" i="6"/>
  <c r="K30" i="6"/>
  <c r="K27" i="6"/>
  <c r="K25" i="6"/>
  <c r="K22" i="6"/>
  <c r="K18" i="6"/>
  <c r="K34" i="6"/>
  <c r="K33" i="6"/>
  <c r="K10" i="6"/>
  <c r="K40" i="6"/>
  <c r="K39" i="6"/>
  <c r="K50" i="6"/>
  <c r="K5" i="6"/>
  <c r="K38" i="6"/>
  <c r="K28" i="6"/>
  <c r="K13" i="6"/>
  <c r="K24" i="6"/>
  <c r="K46" i="6"/>
  <c r="K57" i="6"/>
  <c r="K55" i="6"/>
  <c r="K68" i="6"/>
  <c r="K48" i="6"/>
  <c r="K32" i="6"/>
  <c r="K35" i="6"/>
  <c r="K63" i="6"/>
  <c r="K20" i="6"/>
  <c r="K62" i="6"/>
  <c r="K9" i="6"/>
  <c r="K49" i="6"/>
  <c r="K91" i="6"/>
  <c r="K54" i="6"/>
  <c r="K51" i="6"/>
  <c r="K23" i="6"/>
  <c r="K36" i="6"/>
  <c r="K31" i="6"/>
  <c r="K45" i="6"/>
  <c r="K44" i="6"/>
  <c r="K47" i="6"/>
  <c r="K12" i="6"/>
  <c r="K7" i="6"/>
  <c r="K6" i="6"/>
  <c r="K37" i="6"/>
  <c r="K8" i="6"/>
  <c r="K52" i="6"/>
  <c r="K53" i="6"/>
  <c r="K56" i="6"/>
  <c r="K94" i="6"/>
  <c r="K64" i="6"/>
  <c r="K66" i="6"/>
  <c r="K60" i="6"/>
  <c r="K87" i="6"/>
  <c r="K41" i="6"/>
  <c r="K58" i="6"/>
  <c r="K59" i="6"/>
  <c r="K67" i="6"/>
  <c r="K73" i="6"/>
  <c r="K97" i="6"/>
  <c r="K69" i="6"/>
  <c r="K65" i="6"/>
  <c r="K71" i="6"/>
  <c r="K75" i="6"/>
  <c r="K85" i="6"/>
  <c r="K89" i="6"/>
  <c r="K92" i="6"/>
  <c r="K76" i="6"/>
  <c r="K74" i="6"/>
  <c r="K84" i="6"/>
  <c r="K70" i="6"/>
  <c r="K72" i="6"/>
  <c r="K61" i="6"/>
  <c r="K93" i="6"/>
  <c r="K83" i="6"/>
  <c r="K77" i="6"/>
  <c r="K82" i="6"/>
  <c r="K81" i="6"/>
  <c r="K80" i="6"/>
  <c r="K86" i="6"/>
  <c r="K96" i="6"/>
  <c r="K79" i="6"/>
  <c r="K78" i="6"/>
  <c r="K88" i="6"/>
  <c r="K90" i="6"/>
  <c r="K1" i="6" l="1"/>
  <c r="O1" i="6"/>
  <c r="L80" i="6"/>
  <c r="L70" i="6"/>
  <c r="L71" i="6"/>
  <c r="L41" i="6"/>
  <c r="L52" i="6"/>
  <c r="L45" i="6"/>
  <c r="L9" i="6"/>
  <c r="L55" i="6"/>
  <c r="L50" i="6"/>
  <c r="L25" i="6"/>
  <c r="L4" i="6"/>
  <c r="L95" i="6"/>
  <c r="L81" i="6"/>
  <c r="L84" i="6"/>
  <c r="L65" i="6"/>
  <c r="L87" i="6"/>
  <c r="L8" i="6"/>
  <c r="L31" i="6"/>
  <c r="L62" i="6"/>
  <c r="L57" i="6"/>
  <c r="L27" i="6"/>
  <c r="L15" i="6"/>
  <c r="L82" i="6"/>
  <c r="L69" i="6"/>
  <c r="L60" i="6"/>
  <c r="L37" i="6"/>
  <c r="L36" i="6"/>
  <c r="L20" i="6"/>
  <c r="L46" i="6"/>
  <c r="L30" i="6"/>
  <c r="L14" i="6"/>
  <c r="L90" i="6"/>
  <c r="L88" i="6"/>
  <c r="L77" i="6"/>
  <c r="L76" i="6"/>
  <c r="L97" i="6"/>
  <c r="L66" i="6"/>
  <c r="L6" i="6"/>
  <c r="L23" i="6"/>
  <c r="L63" i="6"/>
  <c r="L10" i="6"/>
  <c r="L29" i="6"/>
  <c r="L21" i="6"/>
  <c r="L78" i="6"/>
  <c r="L83" i="6"/>
  <c r="L92" i="6"/>
  <c r="L73" i="6"/>
  <c r="L64" i="6"/>
  <c r="L7" i="6"/>
  <c r="L51" i="6"/>
  <c r="L35" i="6"/>
  <c r="L33" i="6"/>
  <c r="L16" i="6"/>
  <c r="L42" i="6"/>
  <c r="L79" i="6"/>
  <c r="L93" i="6"/>
  <c r="L89" i="6"/>
  <c r="L67" i="6"/>
  <c r="L94" i="6"/>
  <c r="L12" i="6"/>
  <c r="L54" i="6"/>
  <c r="L32" i="6"/>
  <c r="L34" i="6"/>
  <c r="L26" i="6"/>
  <c r="L43" i="6"/>
  <c r="L96" i="6"/>
  <c r="L61" i="6"/>
  <c r="L85" i="6"/>
  <c r="L59" i="6"/>
  <c r="L56" i="6"/>
  <c r="L47" i="6"/>
  <c r="L91" i="6"/>
  <c r="L48" i="6"/>
  <c r="L38" i="6"/>
  <c r="L18" i="6"/>
  <c r="L17" i="6"/>
  <c r="L86" i="6"/>
  <c r="L72" i="6"/>
  <c r="L75" i="6"/>
  <c r="L58" i="6"/>
  <c r="L53" i="6"/>
  <c r="L44" i="6"/>
  <c r="L49" i="6"/>
  <c r="L68" i="6"/>
  <c r="L5" i="6"/>
  <c r="L22" i="6"/>
  <c r="L19" i="6"/>
  <c r="L11" i="6"/>
  <c r="L39" i="6"/>
  <c r="H6" i="13"/>
  <c r="L74" i="6"/>
  <c r="H5" i="13"/>
  <c r="L40" i="6"/>
  <c r="H7" i="13"/>
  <c r="L24" i="6"/>
  <c r="H2" i="13"/>
  <c r="L13" i="6"/>
  <c r="H3" i="13"/>
  <c r="L28" i="6"/>
  <c r="H4" i="13"/>
  <c r="L3" i="6"/>
  <c r="R6" i="6"/>
  <c r="S6" i="6" s="1"/>
  <c r="R7" i="6"/>
  <c r="S7" i="6" s="1"/>
  <c r="R12" i="6"/>
  <c r="S12" i="6" s="1"/>
  <c r="R88" i="6"/>
  <c r="S88" i="6" s="1"/>
  <c r="L1" i="6" l="1"/>
  <c r="C2" i="13"/>
  <c r="C7" i="13"/>
  <c r="C4" i="13"/>
  <c r="C5" i="13"/>
  <c r="C3" i="13"/>
  <c r="C6" i="13"/>
  <c r="N1" i="6"/>
  <c r="R37" i="6" l="1"/>
  <c r="S37" i="6" s="1"/>
  <c r="R67" i="6" l="1"/>
  <c r="S67" i="6" s="1"/>
  <c r="R69" i="6"/>
  <c r="S69" i="6" s="1"/>
  <c r="R34" i="6"/>
  <c r="S34" i="6" s="1"/>
  <c r="R9" i="6"/>
  <c r="S9" i="6" s="1"/>
  <c r="R81" i="6"/>
  <c r="S81" i="6" s="1"/>
  <c r="R95" i="6"/>
  <c r="S95" i="6" s="1"/>
  <c r="R89" i="6"/>
  <c r="S89" i="6" s="1"/>
  <c r="R3" i="6"/>
  <c r="S3" i="6" s="1"/>
  <c r="R61" i="6"/>
  <c r="S61" i="6" s="1"/>
  <c r="R59" i="6"/>
  <c r="S59" i="6" s="1"/>
  <c r="R83" i="6"/>
  <c r="S83" i="6" s="1"/>
  <c r="R22" i="6"/>
  <c r="S22" i="6" s="1"/>
  <c r="R60" i="6"/>
  <c r="S60" i="6" s="1"/>
  <c r="R29" i="6"/>
  <c r="S29" i="6" s="1"/>
  <c r="R78" i="6"/>
  <c r="S78" i="6" s="1"/>
  <c r="R43" i="6"/>
  <c r="S43" i="6" s="1"/>
  <c r="R96" i="6"/>
  <c r="S96" i="6" s="1"/>
  <c r="R14" i="6"/>
  <c r="S14" i="6" s="1"/>
  <c r="R84" i="6"/>
  <c r="S84" i="6" s="1"/>
  <c r="R58" i="6"/>
  <c r="S58" i="6" s="1"/>
  <c r="R41" i="6"/>
  <c r="S41" i="6" s="1"/>
  <c r="R24" i="6"/>
  <c r="S24" i="6" s="1"/>
  <c r="R4" i="6"/>
  <c r="S4" i="6" s="1"/>
  <c r="R77" i="6"/>
  <c r="S77" i="6" s="1"/>
  <c r="R47" i="6"/>
  <c r="S47" i="6" s="1"/>
  <c r="R87" i="6"/>
  <c r="S87" i="6" s="1"/>
  <c r="R72" i="6"/>
  <c r="S72" i="6" s="1"/>
  <c r="R50" i="6"/>
  <c r="S50" i="6" s="1"/>
  <c r="R36" i="6"/>
  <c r="S36" i="6" s="1"/>
  <c r="R55" i="6"/>
  <c r="S55" i="6" s="1"/>
  <c r="R79" i="6"/>
  <c r="S79" i="6" s="1"/>
  <c r="R73" i="6"/>
  <c r="S73" i="6" s="1"/>
  <c r="R80" i="6"/>
  <c r="S80" i="6" s="1"/>
  <c r="R54" i="6"/>
  <c r="S54" i="6" s="1"/>
  <c r="R48" i="6"/>
  <c r="S48" i="6" s="1"/>
  <c r="R26" i="6"/>
  <c r="S26" i="6" s="1"/>
  <c r="R10" i="6"/>
  <c r="S10" i="6" s="1"/>
  <c r="R93" i="6"/>
  <c r="S93" i="6" s="1"/>
  <c r="R92" i="6"/>
  <c r="S92" i="6" s="1"/>
  <c r="R94" i="6"/>
  <c r="S94" i="6" s="1"/>
  <c r="R57" i="6"/>
  <c r="S57" i="6" s="1"/>
  <c r="R40" i="6"/>
  <c r="S40" i="6" s="1"/>
  <c r="R45" i="6"/>
  <c r="S45" i="6" s="1"/>
  <c r="R28" i="6"/>
  <c r="S28" i="6" s="1"/>
  <c r="R25" i="6"/>
  <c r="S25" i="6" s="1"/>
  <c r="R18" i="6"/>
  <c r="S18" i="6" s="1"/>
  <c r="R32" i="6"/>
  <c r="S32" i="6" s="1"/>
  <c r="R53" i="6"/>
  <c r="S53" i="6" s="1"/>
  <c r="R38" i="6"/>
  <c r="S38" i="6" s="1"/>
  <c r="R71" i="6"/>
  <c r="S71" i="6" s="1"/>
  <c r="R76" i="6"/>
  <c r="S76" i="6" s="1"/>
  <c r="R91" i="6"/>
  <c r="S91" i="6" s="1"/>
  <c r="R11" i="6"/>
  <c r="S11" i="6" s="1"/>
  <c r="R35" i="6"/>
  <c r="S35" i="6" s="1"/>
  <c r="R51" i="6"/>
  <c r="S51" i="6" s="1"/>
  <c r="R27" i="6"/>
  <c r="S27" i="6" s="1"/>
  <c r="R20" i="6"/>
  <c r="S20" i="6" s="1"/>
  <c r="R66" i="6"/>
  <c r="S66" i="6" s="1"/>
  <c r="R85" i="6"/>
  <c r="S85" i="6" s="1"/>
  <c r="R82" i="6"/>
  <c r="S82" i="6" s="1"/>
  <c r="R19" i="6"/>
  <c r="S19" i="6" s="1"/>
  <c r="R63" i="6"/>
  <c r="S63" i="6" s="1"/>
  <c r="R30" i="6"/>
  <c r="S30" i="6" s="1"/>
  <c r="R15" i="6"/>
  <c r="S15" i="6" s="1"/>
  <c r="R62" i="6"/>
  <c r="S62" i="6" s="1"/>
  <c r="R56" i="6"/>
  <c r="S56" i="6" s="1"/>
  <c r="R42" i="6"/>
  <c r="S42" i="6" s="1"/>
  <c r="R52" i="6"/>
  <c r="S52" i="6" s="1"/>
  <c r="R21" i="6"/>
  <c r="S21" i="6" s="1"/>
  <c r="R23" i="6"/>
  <c r="S23" i="6" s="1"/>
  <c r="R97" i="6"/>
  <c r="S97" i="6" s="1"/>
  <c r="R44" i="6"/>
  <c r="S44" i="6" s="1"/>
  <c r="R86" i="6"/>
  <c r="S86" i="6" s="1"/>
  <c r="R16" i="6"/>
  <c r="S16" i="6" s="1"/>
  <c r="R90" i="6"/>
  <c r="S90" i="6" s="1"/>
  <c r="R68" i="6"/>
  <c r="S68" i="6" s="1"/>
  <c r="R65" i="6"/>
  <c r="S65" i="6" s="1"/>
  <c r="R5" i="6"/>
  <c r="S5" i="6" s="1"/>
  <c r="R75" i="6"/>
  <c r="S75" i="6" s="1"/>
  <c r="R49" i="6"/>
  <c r="S49" i="6" s="1"/>
  <c r="R33" i="6"/>
  <c r="S33" i="6" s="1"/>
  <c r="R46" i="6"/>
  <c r="S46" i="6" s="1"/>
  <c r="R13" i="6"/>
  <c r="S13" i="6" s="1"/>
  <c r="R39" i="6"/>
  <c r="S39" i="6" s="1"/>
  <c r="R74" i="6"/>
  <c r="S74" i="6" s="1"/>
  <c r="R31" i="6"/>
  <c r="S31" i="6" s="1"/>
  <c r="R70" i="6"/>
  <c r="S70" i="6" s="1"/>
  <c r="R17" i="6"/>
  <c r="S17" i="6" s="1"/>
  <c r="R64" i="6"/>
  <c r="S64" i="6" s="1"/>
  <c r="R8" i="6"/>
  <c r="S8" i="6" s="1"/>
  <c r="E112" i="10"/>
  <c r="D112" i="10"/>
  <c r="C112" i="10"/>
  <c r="C100" i="10"/>
  <c r="E89" i="10"/>
  <c r="C73" i="10"/>
  <c r="I102" i="9"/>
  <c r="I101" i="9"/>
  <c r="I100" i="9"/>
  <c r="I99" i="9"/>
  <c r="R1" i="6" l="1"/>
  <c r="I98" i="9"/>
  <c r="I97" i="9"/>
  <c r="I96" i="9"/>
  <c r="M5" i="9" s="1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M4" i="9"/>
  <c r="M6" i="9" l="1"/>
</calcChain>
</file>

<file path=xl/sharedStrings.xml><?xml version="1.0" encoding="utf-8"?>
<sst xmlns="http://schemas.openxmlformats.org/spreadsheetml/2006/main" count="8050" uniqueCount="920">
  <si>
    <t xml:space="preserve"> </t>
  </si>
  <si>
    <t>COMPANHIA PROVÍNCIA DE SECURITIZAÇÃO</t>
  </si>
  <si>
    <t>Performance Mensal |CRI_94E01S_SWISS PARK</t>
  </si>
  <si>
    <t>Mês ano referencia</t>
  </si>
  <si>
    <t>ID da Carteira</t>
  </si>
  <si>
    <t>CRI_94E01S_SWISS PARK</t>
  </si>
  <si>
    <t>Número de contratos ativos</t>
  </si>
  <si>
    <t>Total Empreendimento</t>
  </si>
  <si>
    <t>Esperado a receber no Mês de Juros</t>
  </si>
  <si>
    <t>Esperado de receber no Mês de Amortização</t>
  </si>
  <si>
    <t>Esperado a receber no Mês de Seguros</t>
  </si>
  <si>
    <t>Esperado a Receber no Mês Tx Administração</t>
  </si>
  <si>
    <t>Recebido no Mês de parcelas do Mês - Juros</t>
  </si>
  <si>
    <t>Recebido no Mês de parcelas do Mês - Amortização</t>
  </si>
  <si>
    <t>Recebido no Mês de parcelas do Mês - Seguros</t>
  </si>
  <si>
    <t>Recebido no Mês de parcelas do Mês - Tx Adm</t>
  </si>
  <si>
    <t xml:space="preserve">Recebido no Mês de Antecipação - Juros </t>
  </si>
  <si>
    <t xml:space="preserve">Recebido no Mês de Antecipação - Amortização </t>
  </si>
  <si>
    <t>Recebido no Mês de Antecipação - Seguro</t>
  </si>
  <si>
    <t>Recebido no Mês de Antecipação - Tx Adm</t>
  </si>
  <si>
    <t>Recebido no mês de Inadimplência - Juros</t>
  </si>
  <si>
    <t>Recebido no mês de Inadimplência - Amortização</t>
  </si>
  <si>
    <t>Recebido no mês de Inadimplência - Seguro</t>
  </si>
  <si>
    <t>Recebido no mês de Inadimplência - Tx Adm</t>
  </si>
  <si>
    <t>Rebebido no mês de Inadimplência - Tx de Cobrança</t>
  </si>
  <si>
    <t>Recebido no Mês de Juros e Mora</t>
  </si>
  <si>
    <t>Saldo devedor da carteira Adimplente pré evento do mês</t>
  </si>
  <si>
    <t>Saldo devedor da carteira Inadimplente pré evento do mês</t>
  </si>
  <si>
    <t>Saldo devedor da carteira Adimplente pós evento do mês</t>
  </si>
  <si>
    <t>Saldo devedor da carteira Inadimplente pós evento do mês</t>
  </si>
  <si>
    <t>Saldo Inadimplência Mês</t>
  </si>
  <si>
    <t>Saldo Inadimplência Geral</t>
  </si>
  <si>
    <t>Vencidos E Não Pagos Até 30 Dias</t>
  </si>
  <si>
    <t>Vencidos E Não Pagos De 31 A 60 Dias</t>
  </si>
  <si>
    <t>Vencidos E Não Pagos De 61 A 90 Dias</t>
  </si>
  <si>
    <t>Vencidos E Não Pagos De 91 A 120 Dias</t>
  </si>
  <si>
    <t>Vencidos E Não Pagos De 121 A 150 Dias</t>
  </si>
  <si>
    <t>Vencidos E Não Pagos De 151 A 180 Dias</t>
  </si>
  <si>
    <t>Vencidos E Não Pagos Acima De 180 Dias</t>
  </si>
  <si>
    <t>Pagos Antecipadamente Até 30 Dias</t>
  </si>
  <si>
    <t>Pagos Antecipadamente De 31 A 60 Dias</t>
  </si>
  <si>
    <t>Pagos Antecipadamente De 61 A 90 Dias</t>
  </si>
  <si>
    <t>Pagos Antecipadamente De 91 A 120 Dias</t>
  </si>
  <si>
    <t>Pagos Antecipadamente De 121 A 150 Dias</t>
  </si>
  <si>
    <t>Pagos Antecipadamente De 151 A 180 Dias</t>
  </si>
  <si>
    <t>Pagos Antecipadamente Acima De 180 Dias</t>
  </si>
  <si>
    <t>Créditos Vinculados Até 30 Dias</t>
  </si>
  <si>
    <t>Créditos Vinculados De 31 A 60 Dias</t>
  </si>
  <si>
    <t>Créditos Vinculados De 61 A 90 Dias</t>
  </si>
  <si>
    <t>Créditos Vinculados De 91 A 120 Dias</t>
  </si>
  <si>
    <t>Créditos Vinculados De 121 A 150 Dias</t>
  </si>
  <si>
    <t>Créditos Vinculados De 151 A 180 Dias</t>
  </si>
  <si>
    <t>Créditos Vinculados Acima De 180 Dias</t>
  </si>
  <si>
    <t>Valor das garantias incorporadas ao PL do CRI</t>
  </si>
  <si>
    <t>Valor total de pré-pagamento no mês(Amort.+ juros)</t>
  </si>
  <si>
    <t>Saldo devedor Total</t>
  </si>
  <si>
    <t>Devedor (&gt;= 20%) Nome 1</t>
  </si>
  <si>
    <t>Devedor (&gt;= 20%) CPF/CNPJ 1</t>
  </si>
  <si>
    <t>Devedor (&gt;= 20%) Saldo 1</t>
  </si>
  <si>
    <t>Devedor (&gt;= 20%) Nome 2</t>
  </si>
  <si>
    <t/>
  </si>
  <si>
    <t>Devedor (&gt;= 20%) CPF/CNPJ 2</t>
  </si>
  <si>
    <t>Devedor (&gt;= 20%) Saldo 2</t>
  </si>
  <si>
    <t>Devedor (&gt;= 20%) Nome 3</t>
  </si>
  <si>
    <t>Devedor (&gt;= 20%) CPF/CNPJ 3</t>
  </si>
  <si>
    <t>Devedor (&gt;= 20%) Saldo 3</t>
  </si>
  <si>
    <t>Devedor (&gt;= 20%) Nome 4</t>
  </si>
  <si>
    <t>Devedor (&gt;= 20%) CPF/CNPJ 4</t>
  </si>
  <si>
    <t>Devedor (&gt;= 20%) Saldo 4</t>
  </si>
  <si>
    <t>Devedor (&gt;= 20%) Nome 5</t>
  </si>
  <si>
    <t>Devedor (&gt;= 20%) CPF/CNPJ 5</t>
  </si>
  <si>
    <t>Devedor (&gt;= 20%) Saldo 5</t>
  </si>
  <si>
    <t>LTV</t>
  </si>
  <si>
    <t>Duration Carteira (Anos)</t>
  </si>
  <si>
    <t>Duration Carteira (Meses)</t>
  </si>
  <si>
    <t>Taxa Média da Carteira</t>
  </si>
  <si>
    <t>Saldo Devedor maiores devedores</t>
  </si>
  <si>
    <t>Cod</t>
  </si>
  <si>
    <t xml:space="preserve">Contrato </t>
  </si>
  <si>
    <t>Nome</t>
  </si>
  <si>
    <t>Total à Pagar Com/ Encargos</t>
  </si>
  <si>
    <t>Fluxo Futuro - (Parcelas Vincendas)</t>
  </si>
  <si>
    <t>Filipe Junio De Oliveira</t>
  </si>
  <si>
    <t>Thiago Da Costa Moreira</t>
  </si>
  <si>
    <t>Michael Molina</t>
  </si>
  <si>
    <t>João Miguel Ridal Frutuoso</t>
  </si>
  <si>
    <t>Camila Moreira De Queiroz Alencar</t>
  </si>
  <si>
    <t>Jorge Miguel Gonzales Dutra</t>
  </si>
  <si>
    <t>Joao Vitor Florian</t>
  </si>
  <si>
    <t>Moises Elias De Souza Alves</t>
  </si>
  <si>
    <t>Vagner Ricardo de Souza Godoi</t>
  </si>
  <si>
    <t>Saldo Devedor</t>
  </si>
  <si>
    <t>Saldo Devedor dos creditos em atraso</t>
  </si>
  <si>
    <t>Valor Total</t>
  </si>
  <si>
    <t>Saldo Devedor dos creditos em atraso -  Por Parcela</t>
  </si>
  <si>
    <t>Total das Parcelas Vencida C/ Encargos</t>
  </si>
  <si>
    <t>Total à Pagar c/ Encargos</t>
  </si>
  <si>
    <t>01 - Uma Parcela</t>
  </si>
  <si>
    <t>02 - Duas Parcelas</t>
  </si>
  <si>
    <t>03 - Três Parcelas</t>
  </si>
  <si>
    <t>04 - Quatro Parcelas</t>
  </si>
  <si>
    <t>05 - Cinco Parcelas</t>
  </si>
  <si>
    <t>06 - Seis parcelas</t>
  </si>
  <si>
    <t>Maior que seis parcelas</t>
  </si>
  <si>
    <t>Crédito</t>
  </si>
  <si>
    <t>Maior Valor</t>
  </si>
  <si>
    <t>Saldo devedor</t>
  </si>
  <si>
    <t>Qtade parcelas Atraso</t>
  </si>
  <si>
    <t>Inadimplencia</t>
  </si>
  <si>
    <t>VP</t>
  </si>
  <si>
    <t>Relatório Consolidado</t>
  </si>
  <si>
    <t>Base do relatório Mensal</t>
  </si>
  <si>
    <t>Abril/2025</t>
  </si>
  <si>
    <t>Total de unidades ativas</t>
  </si>
  <si>
    <t>Total de clientes quitados</t>
  </si>
  <si>
    <t>Recebimentos</t>
  </si>
  <si>
    <t>A receber (mês)</t>
  </si>
  <si>
    <t>Valor recebido total</t>
  </si>
  <si>
    <t>Diferença Recebimento Total x Recebimento Mês</t>
  </si>
  <si>
    <t>Recebimento Regular</t>
  </si>
  <si>
    <t>Antecipação</t>
  </si>
  <si>
    <t>Recebimento em atraso</t>
  </si>
  <si>
    <t>Inadimplência</t>
  </si>
  <si>
    <t>Inadimplência (mês)</t>
  </si>
  <si>
    <t>Inadimplência total</t>
  </si>
  <si>
    <t>No Parcela</t>
  </si>
  <si>
    <t>No Contrato</t>
  </si>
  <si>
    <t>Nome do mutuário</t>
  </si>
  <si>
    <t>CPF/CNPJ</t>
  </si>
  <si>
    <t>Taxa de Juros</t>
  </si>
  <si>
    <t>Carteira</t>
  </si>
  <si>
    <t>Empreendimento</t>
  </si>
  <si>
    <t>Data de Vencimento Original</t>
  </si>
  <si>
    <t>Data de Pagamento</t>
  </si>
  <si>
    <t>Data do Crédito</t>
  </si>
  <si>
    <t>Dif. de Dias</t>
  </si>
  <si>
    <t>Valor Original</t>
  </si>
  <si>
    <t>Valor Creditado</t>
  </si>
  <si>
    <t>Valor Parceiro</t>
  </si>
  <si>
    <t>Multa</t>
  </si>
  <si>
    <t>Juros de Mora</t>
  </si>
  <si>
    <t>Seguro</t>
  </si>
  <si>
    <t>Dif de Parcela</t>
  </si>
  <si>
    <t>Dif Parcela Creditada</t>
  </si>
  <si>
    <t>Taxa de Gestão</t>
  </si>
  <si>
    <t>Tipo de Recebimento</t>
  </si>
  <si>
    <t>Mês</t>
  </si>
  <si>
    <t>OBS</t>
  </si>
  <si>
    <t>MIP</t>
  </si>
  <si>
    <t>DFI</t>
  </si>
  <si>
    <t>Amortização Creditada</t>
  </si>
  <si>
    <t>Juros Creditado</t>
  </si>
  <si>
    <t>MIP Creditado</t>
  </si>
  <si>
    <t>DFI Creditado</t>
  </si>
  <si>
    <t>Diferença Parcela Creditada</t>
  </si>
  <si>
    <t>Gestão Creditada</t>
  </si>
  <si>
    <t>Multa Creditada</t>
  </si>
  <si>
    <t>Mora Creditada</t>
  </si>
  <si>
    <t>Resíduo Parcela</t>
  </si>
  <si>
    <t>Total</t>
  </si>
  <si>
    <t>Check Recebimento</t>
  </si>
  <si>
    <t>Status Venda</t>
  </si>
  <si>
    <t>Alexandre Magno De Carvalho</t>
  </si>
  <si>
    <t>037.957.411-06</t>
  </si>
  <si>
    <t>SWISS PARK ANAPOLIS</t>
  </si>
  <si>
    <t>Swiss Park Zurich - Anápolis</t>
  </si>
  <si>
    <t>Abr/2025</t>
  </si>
  <si>
    <t>Adimplente</t>
  </si>
  <si>
    <t>Parcelado</t>
  </si>
  <si>
    <t>Alysson De Almeida Miclos</t>
  </si>
  <si>
    <t>923.842.691-00</t>
  </si>
  <si>
    <t>Anderson Goncalves Moreira</t>
  </si>
  <si>
    <t>731.599.561-72</t>
  </si>
  <si>
    <t>De 31 A 60 Dias</t>
  </si>
  <si>
    <t>Andreyve Vieira Melo</t>
  </si>
  <si>
    <t>019.961.151-38</t>
  </si>
  <si>
    <t>Pagos Antecipadamente Acima de 180 Dias</t>
  </si>
  <si>
    <t>Anna Paula Vieira De Sousa Alves</t>
  </si>
  <si>
    <t>034.186.701-21</t>
  </si>
  <si>
    <t>Christian Alexandre Pereira</t>
  </si>
  <si>
    <t>797.173.571-53</t>
  </si>
  <si>
    <t>Clary Merces De Oliveira Machado</t>
  </si>
  <si>
    <t>617.316.171-00</t>
  </si>
  <si>
    <t>Claudio Carvalho Machado</t>
  </si>
  <si>
    <t>576.129.351-04</t>
  </si>
  <si>
    <t>Cris Imoveis Ltda</t>
  </si>
  <si>
    <t>15.796.093/0001-80</t>
  </si>
  <si>
    <t>Daniel Silva Ferreira</t>
  </si>
  <si>
    <t>985.431.721-87</t>
  </si>
  <si>
    <t>Danilo Lourenço Abrão De Alencar</t>
  </si>
  <si>
    <t>702.141.861-21</t>
  </si>
  <si>
    <t>Dennys Augusto De Novais Monteiro</t>
  </si>
  <si>
    <t>000.885.031-35</t>
  </si>
  <si>
    <t>Diego De Lira Reis</t>
  </si>
  <si>
    <t>015.147.950-00</t>
  </si>
  <si>
    <t>Eder De Souza Ramos</t>
  </si>
  <si>
    <t>001.564.331-09</t>
  </si>
  <si>
    <t>Eliane Pereira Dos Santos</t>
  </si>
  <si>
    <t>216.043.801-44</t>
  </si>
  <si>
    <t>Emerson Moura Rodrigues</t>
  </si>
  <si>
    <t>021.428.271-60</t>
  </si>
  <si>
    <t>Evimar Antonio Da Silva</t>
  </si>
  <si>
    <t>435.123.211-00</t>
  </si>
  <si>
    <t>Fabiana Faria Flor Sabino</t>
  </si>
  <si>
    <t>936.975.461-04</t>
  </si>
  <si>
    <t>Fabio Rodrigues Bino</t>
  </si>
  <si>
    <t>306.664.648-39</t>
  </si>
  <si>
    <t>Fernando Canedo De Paula Silveira</t>
  </si>
  <si>
    <t>022.141.751-64</t>
  </si>
  <si>
    <t>Flavia Silva Costa Galgane</t>
  </si>
  <si>
    <t>023.803.371-60</t>
  </si>
  <si>
    <t>Gabriel Jose Caixeta</t>
  </si>
  <si>
    <t>012.144.191-19</t>
  </si>
  <si>
    <t>Guilherme Galgane Ferreira Ribeiro</t>
  </si>
  <si>
    <t>017.100.711-50</t>
  </si>
  <si>
    <t>Guilherme Pansani Silva</t>
  </si>
  <si>
    <t>035.250.341-64</t>
  </si>
  <si>
    <t>Heber Guimaraes Da Cunha</t>
  </si>
  <si>
    <t>766.927.601-00</t>
  </si>
  <si>
    <t>Até 30 Dias</t>
  </si>
  <si>
    <t>Herson Aguiar Palhano</t>
  </si>
  <si>
    <t>005.216.051-30</t>
  </si>
  <si>
    <t>Iolanda Perez Marques</t>
  </si>
  <si>
    <t>375.747.011-72</t>
  </si>
  <si>
    <t>Ivan Jose Miranda Junior</t>
  </si>
  <si>
    <t>956.843.281-72</t>
  </si>
  <si>
    <t>753.943.751-00</t>
  </si>
  <si>
    <t>Jonatas Guimaraes Da Cunha</t>
  </si>
  <si>
    <t>814.407.231-68</t>
  </si>
  <si>
    <t>011.205.931-74</t>
  </si>
  <si>
    <t>Jose Marcos De Oliveira</t>
  </si>
  <si>
    <t>556.912.341-53</t>
  </si>
  <si>
    <t>Lilia Maia Da Silva Campos</t>
  </si>
  <si>
    <t>917.572.581-91</t>
  </si>
  <si>
    <t>Lucas Galgane Ferreira Ribeiro</t>
  </si>
  <si>
    <t>017.005.911-18</t>
  </si>
  <si>
    <t>Lucas Garcia Oliveira</t>
  </si>
  <si>
    <t>253.190.908-70</t>
  </si>
  <si>
    <t>Luciene Cassia Viana</t>
  </si>
  <si>
    <t>857.816.301-04</t>
  </si>
  <si>
    <t>Marcelo Zanini De Oliveira E Silva</t>
  </si>
  <si>
    <t>713.733.651-53</t>
  </si>
  <si>
    <t>Marcio Gabriel Teixeira</t>
  </si>
  <si>
    <t>655.920.691-20</t>
  </si>
  <si>
    <t>Maria Iraci De Aguiar Palhano</t>
  </si>
  <si>
    <t>165.599.401-87</t>
  </si>
  <si>
    <t>222.832.808-18</t>
  </si>
  <si>
    <t>Naara Sabrine Vaz De Almeida</t>
  </si>
  <si>
    <t>046.415.541-02</t>
  </si>
  <si>
    <t>Nilton Elias Martins Junior</t>
  </si>
  <si>
    <t>960.061.021-53</t>
  </si>
  <si>
    <t>Osmair Batista De Araujo Junior</t>
  </si>
  <si>
    <t>974.265.631-20</t>
  </si>
  <si>
    <t>Pablo Henrique De Andrade Costa</t>
  </si>
  <si>
    <t>047.423.371-58</t>
  </si>
  <si>
    <t>Pamella Suelley Gino Ribeiro</t>
  </si>
  <si>
    <t>006.433.111-30</t>
  </si>
  <si>
    <t>Paulo Gabriel Fontoura Ferreira</t>
  </si>
  <si>
    <t>031.444.551-05</t>
  </si>
  <si>
    <t>Paulo Henrique Rodrigues Souza</t>
  </si>
  <si>
    <t>043.878.541-03</t>
  </si>
  <si>
    <t>Paulo Henrique Santana Ferreira</t>
  </si>
  <si>
    <t>028.562.961-14</t>
  </si>
  <si>
    <t>Pedro Henrique Melazo Ribeiro</t>
  </si>
  <si>
    <t>037.302.851-22</t>
  </si>
  <si>
    <t>Rafael Dos Reis Domingues</t>
  </si>
  <si>
    <t>029.174.781-79</t>
  </si>
  <si>
    <t>Rafaela Lima Rodrigues</t>
  </si>
  <si>
    <t>700.906.771-61</t>
  </si>
  <si>
    <t>Renan Santos Portes</t>
  </si>
  <si>
    <t>009.517.511-31</t>
  </si>
  <si>
    <t>Rodrigo Luiz Barbosa Da Silva</t>
  </si>
  <si>
    <t>040.322.191-92</t>
  </si>
  <si>
    <t>Ronimiller Ferreira Franca</t>
  </si>
  <si>
    <t>931.002.481-04</t>
  </si>
  <si>
    <t>Samuel Yohei Kudo Da Silva</t>
  </si>
  <si>
    <t>037.301.931-98</t>
  </si>
  <si>
    <t>Sandro Jose Rosa</t>
  </si>
  <si>
    <t>547.471.041-00</t>
  </si>
  <si>
    <t>Sidney Humberto De Souza</t>
  </si>
  <si>
    <t>015.841.711-97</t>
  </si>
  <si>
    <t>Simone De Souza Santos Rabelo</t>
  </si>
  <si>
    <t>004.185.046-79</t>
  </si>
  <si>
    <t>Talyta Galgane Ferreira Ribeiro</t>
  </si>
  <si>
    <t>017.005.871-96</t>
  </si>
  <si>
    <t>Valmir Gonçalves Ferreira</t>
  </si>
  <si>
    <t>591.403.801-49</t>
  </si>
  <si>
    <t>Victor Hugo Gomes Da Silva</t>
  </si>
  <si>
    <t>029.838.141-90</t>
  </si>
  <si>
    <t>Vilson Balduino Soares</t>
  </si>
  <si>
    <t>882.481.001-20</t>
  </si>
  <si>
    <t>Zenith Diagnósticos E Terapias Complementares Ltda</t>
  </si>
  <si>
    <t>30.015.482/0001-14</t>
  </si>
  <si>
    <t>Hawa Khaled Abou Chakra</t>
  </si>
  <si>
    <t>696.610.061-72</t>
  </si>
  <si>
    <t>Nilza Raquel Silva</t>
  </si>
  <si>
    <t>023.016.551-64</t>
  </si>
  <si>
    <t>Debora De Oliveira Canedo</t>
  </si>
  <si>
    <t>037.963.933-57</t>
  </si>
  <si>
    <t>Joao Marcos Do Vale</t>
  </si>
  <si>
    <t>701.005.471-17</t>
  </si>
  <si>
    <t>Joao Paulo Virgilio Marinho Martins</t>
  </si>
  <si>
    <t>897.795.922-53</t>
  </si>
  <si>
    <t>Elizabeth De Souza Santos</t>
  </si>
  <si>
    <t>865.149.381-91</t>
  </si>
  <si>
    <t>020.314.361-20</t>
  </si>
  <si>
    <t>042.851.991-14</t>
  </si>
  <si>
    <t>054.505.581-47</t>
  </si>
  <si>
    <t>119.467.038-50</t>
  </si>
  <si>
    <t>Charles Bronson de Melo</t>
  </si>
  <si>
    <t>036.982.871-29</t>
  </si>
  <si>
    <t>040.227.541-17</t>
  </si>
  <si>
    <t>Camilo El Bazi Filho</t>
  </si>
  <si>
    <t>757.022.151-68</t>
  </si>
  <si>
    <t>Mai/2025</t>
  </si>
  <si>
    <t>Gabriel Nascimento Melazo Ribeiro</t>
  </si>
  <si>
    <t>038.700.121-29</t>
  </si>
  <si>
    <t>036.528.931-07</t>
  </si>
  <si>
    <r>
      <rPr>
        <sz val="4.95"/>
        <color theme="1"/>
        <rFont val="Calibri"/>
        <family val="2"/>
      </rPr>
      <t xml:space="preserve"> 
</t>
    </r>
    <r>
      <rPr>
        <b/>
        <sz val="8"/>
        <color rgb="FF000000"/>
        <rFont val="Segoe UI"/>
        <family val="2"/>
      </rPr>
      <t>Data Crédito</t>
    </r>
    <r>
      <rPr>
        <sz val="1.95"/>
        <color theme="1"/>
        <rFont val="Calibri"/>
        <family val="2"/>
      </rPr>
      <t xml:space="preserve">
 </t>
    </r>
  </si>
  <si>
    <t>Fechamento</t>
  </si>
  <si>
    <t>Extrato</t>
  </si>
  <si>
    <t>Diferença</t>
  </si>
  <si>
    <t>Obs</t>
  </si>
  <si>
    <t>02/04/2025</t>
  </si>
  <si>
    <t>03/04/2025</t>
  </si>
  <si>
    <t>04/04/2025</t>
  </si>
  <si>
    <t>05/04/2025</t>
  </si>
  <si>
    <t>06/04/2025</t>
  </si>
  <si>
    <t>07/04/2025</t>
  </si>
  <si>
    <t>08/04/2025</t>
  </si>
  <si>
    <t>09/04/2025</t>
  </si>
  <si>
    <t>10/04/2025</t>
  </si>
  <si>
    <t>11/04/2025</t>
  </si>
  <si>
    <r>
      <t xml:space="preserve">R$ 7.951,79 </t>
    </r>
    <r>
      <rPr>
        <b/>
        <sz val="10"/>
        <color theme="1"/>
        <rFont val="Calibri"/>
        <family val="2"/>
        <scheme val="minor"/>
      </rPr>
      <t xml:space="preserve">(LUCAS GALGANE FERREIRA RIBEIRO) - </t>
    </r>
    <r>
      <rPr>
        <b/>
        <sz val="10"/>
        <color rgb="FFFF0000"/>
        <rFont val="Calibri"/>
        <family val="2"/>
        <scheme val="minor"/>
      </rPr>
      <t>pgto em duplicidade, devolução em 14/04</t>
    </r>
  </si>
  <si>
    <t>12/04/2025</t>
  </si>
  <si>
    <t>13/04/2025</t>
  </si>
  <si>
    <t>14/04/2025</t>
  </si>
  <si>
    <t>15/04/2025</t>
  </si>
  <si>
    <t>16/04/2025</t>
  </si>
  <si>
    <t>17/04/2025</t>
  </si>
  <si>
    <t>18/04/2025</t>
  </si>
  <si>
    <t>19/04/2025</t>
  </si>
  <si>
    <t>20/04/2025</t>
  </si>
  <si>
    <t>21/04/2025</t>
  </si>
  <si>
    <t>22/04/2025</t>
  </si>
  <si>
    <t>23/04/2025</t>
  </si>
  <si>
    <t>24/04/2025</t>
  </si>
  <si>
    <t>25/04/2025</t>
  </si>
  <si>
    <t>26/04/2025</t>
  </si>
  <si>
    <t>27/04/2025</t>
  </si>
  <si>
    <t>28/04/2025</t>
  </si>
  <si>
    <t>29/04/2025</t>
  </si>
  <si>
    <t>30/04/2025</t>
  </si>
  <si>
    <t>01/05/2025</t>
  </si>
  <si>
    <t>02/05/2025</t>
  </si>
  <si>
    <r>
      <rPr>
        <sz val="10"/>
        <rFont val="Calibri"/>
        <family val="2"/>
        <scheme val="minor"/>
      </rPr>
      <t>6.409,79</t>
    </r>
    <r>
      <rPr>
        <b/>
        <sz val="10"/>
        <rFont val="Calibri"/>
        <family val="2"/>
        <scheme val="minor"/>
      </rPr>
      <t xml:space="preserve"> (TED 237.2373.OLIVEIRA T) -</t>
    </r>
    <r>
      <rPr>
        <b/>
        <sz val="10"/>
        <color rgb="FFFF0000"/>
        <rFont val="Calibri"/>
        <family val="2"/>
        <scheme val="minor"/>
      </rPr>
      <t xml:space="preserve"> Transferência entre contas</t>
    </r>
  </si>
  <si>
    <t>Nome do Mutuáriuo</t>
  </si>
  <si>
    <t>CPF</t>
  </si>
  <si>
    <t>No parcela</t>
  </si>
  <si>
    <t>Amortização Corrigida</t>
  </si>
  <si>
    <t>Juros Corrigido</t>
  </si>
  <si>
    <t>Valor de Gestão Corrigido</t>
  </si>
  <si>
    <t>Dif. de Parcela</t>
  </si>
  <si>
    <t>Mora</t>
  </si>
  <si>
    <t>Total Corrigido</t>
  </si>
  <si>
    <t>Dias em aberto</t>
  </si>
  <si>
    <t>Id do Crédito</t>
  </si>
  <si>
    <t>Faixa de Atraso</t>
  </si>
  <si>
    <t>Status</t>
  </si>
  <si>
    <t>6398</t>
  </si>
  <si>
    <t>Ancor Construtora Ltda</t>
  </si>
  <si>
    <t>28.241.797/0001-38</t>
  </si>
  <si>
    <t>Menor que 30 Dias</t>
  </si>
  <si>
    <t>Vencidos e Não Pagos Até 30 Dias</t>
  </si>
  <si>
    <t>6399</t>
  </si>
  <si>
    <t>6400</t>
  </si>
  <si>
    <t>6388</t>
  </si>
  <si>
    <t>6409</t>
  </si>
  <si>
    <t>6410</t>
  </si>
  <si>
    <t>5406</t>
  </si>
  <si>
    <t>Fábio Rodrigues Ribeiro</t>
  </si>
  <si>
    <t>301.855.668-20</t>
  </si>
  <si>
    <t>Proposta não considerado na inadimplência</t>
  </si>
  <si>
    <t>5412</t>
  </si>
  <si>
    <t>5413</t>
  </si>
  <si>
    <t>Cod Chronos</t>
  </si>
  <si>
    <t>Contrato</t>
  </si>
  <si>
    <t>Taxa</t>
  </si>
  <si>
    <t>Elegibilidade</t>
  </si>
  <si>
    <t>Meses Remanescentes</t>
  </si>
  <si>
    <t>VP Fluxo Futuro</t>
  </si>
  <si>
    <t>Classificação</t>
  </si>
  <si>
    <t>Saldo Devedor PDD</t>
  </si>
  <si>
    <t>Saldo Devedor Taxa Cessão</t>
  </si>
  <si>
    <t>Média R$ m²</t>
  </si>
  <si>
    <t>Área M²</t>
  </si>
  <si>
    <t>Valor De Venda Atualizado</t>
  </si>
  <si>
    <t xml:space="preserve">LTV % </t>
  </si>
  <si>
    <t>05/2025</t>
  </si>
  <si>
    <t>06/2025</t>
  </si>
  <si>
    <t>07/2025</t>
  </si>
  <si>
    <t>08/2025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</si>
  <si>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</si>
  <si>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</si>
  <si>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</si>
  <si>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</si>
  <si>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</si>
  <si>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</si>
  <si>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</si>
  <si>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</si>
  <si>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</si>
  <si>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</si>
  <si>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</si>
  <si>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</si>
  <si>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</si>
  <si>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</si>
  <si>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</si>
  <si>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</si>
  <si>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01/2027</t>
  </si>
  <si>
    <t>02/2027</t>
  </si>
  <si>
    <t>03/2027</t>
  </si>
  <si>
    <t>04/2027</t>
  </si>
  <si>
    <t>05/2027</t>
  </si>
  <si>
    <t>06/2027</t>
  </si>
  <si>
    <t>07/2027</t>
  </si>
  <si>
    <t>08/2027</t>
  </si>
  <si>
    <t>09/2027</t>
  </si>
  <si>
    <t>10/2027</t>
  </si>
  <si>
    <t>11/2027</t>
  </si>
  <si>
    <t>12/2027</t>
  </si>
  <si>
    <t>01/2028</t>
  </si>
  <si>
    <t>02/2028</t>
  </si>
  <si>
    <t>03/2028</t>
  </si>
  <si>
    <t>04/2028</t>
  </si>
  <si>
    <t>05/2028</t>
  </si>
  <si>
    <t>06/2028</t>
  </si>
  <si>
    <t>07/2028</t>
  </si>
  <si>
    <t>08/2028</t>
  </si>
  <si>
    <t>09/2028</t>
  </si>
  <si>
    <t>10/2028</t>
  </si>
  <si>
    <t>11/2028</t>
  </si>
  <si>
    <t>12/2028</t>
  </si>
  <si>
    <t>01/2029</t>
  </si>
  <si>
    <t>02/2029</t>
  </si>
  <si>
    <t>03/2029</t>
  </si>
  <si>
    <t>04/2029</t>
  </si>
  <si>
    <t>05/2029</t>
  </si>
  <si>
    <t>06/2029</t>
  </si>
  <si>
    <t>07/2029</t>
  </si>
  <si>
    <t>08/2029</t>
  </si>
  <si>
    <t>09/2029</t>
  </si>
  <si>
    <t>10/2029</t>
  </si>
  <si>
    <t>11/2029</t>
  </si>
  <si>
    <t>12/2029</t>
  </si>
  <si>
    <t>01/2030</t>
  </si>
  <si>
    <t>02/2030</t>
  </si>
  <si>
    <t>03/2030</t>
  </si>
  <si>
    <t>04/2030</t>
  </si>
  <si>
    <t>05/2030</t>
  </si>
  <si>
    <t>06/2030</t>
  </si>
  <si>
    <t>07/2030</t>
  </si>
  <si>
    <t>08/2030</t>
  </si>
  <si>
    <t>09/2030</t>
  </si>
  <si>
    <t>10/2030</t>
  </si>
  <si>
    <t>11/2030</t>
  </si>
  <si>
    <t>12/2030</t>
  </si>
  <si>
    <t>01/2031</t>
  </si>
  <si>
    <t>02/2031</t>
  </si>
  <si>
    <t>03/2031</t>
  </si>
  <si>
    <t>04/2031</t>
  </si>
  <si>
    <t>05/2031</t>
  </si>
  <si>
    <t>06/2031</t>
  </si>
  <si>
    <t>07/2031</t>
  </si>
  <si>
    <t>08/2031</t>
  </si>
  <si>
    <t>09/2031</t>
  </si>
  <si>
    <t>10/2031</t>
  </si>
  <si>
    <t>11/2031</t>
  </si>
  <si>
    <t>12/2031</t>
  </si>
  <si>
    <t>01/2032</t>
  </si>
  <si>
    <t>02/2032</t>
  </si>
  <si>
    <t>03/2032</t>
  </si>
  <si>
    <t>04/2032</t>
  </si>
  <si>
    <t>05/2032</t>
  </si>
  <si>
    <t>06/2032</t>
  </si>
  <si>
    <t>07/2032</t>
  </si>
  <si>
    <t>08/2032</t>
  </si>
  <si>
    <t>09/2032</t>
  </si>
  <si>
    <t>10/2032</t>
  </si>
  <si>
    <t>11/2032</t>
  </si>
  <si>
    <t>12/2032</t>
  </si>
  <si>
    <t>01/2033</t>
  </si>
  <si>
    <t>02/2033</t>
  </si>
  <si>
    <t>03/2033</t>
  </si>
  <si>
    <t>04/2033</t>
  </si>
  <si>
    <t>05/2033</t>
  </si>
  <si>
    <t>06/2033</t>
  </si>
  <si>
    <t>07/2033</t>
  </si>
  <si>
    <t>08/2033</t>
  </si>
  <si>
    <t>09/2033</t>
  </si>
  <si>
    <t>10/2033</t>
  </si>
  <si>
    <t>11/2033</t>
  </si>
  <si>
    <t>12/2033</t>
  </si>
  <si>
    <t>01/2034</t>
  </si>
  <si>
    <t>02/2034</t>
  </si>
  <si>
    <t>03/2034</t>
  </si>
  <si>
    <t>04/2034</t>
  </si>
  <si>
    <t>05/2034</t>
  </si>
  <si>
    <t>06/2034</t>
  </si>
  <si>
    <t>07/2034</t>
  </si>
  <si>
    <t>08/2034</t>
  </si>
  <si>
    <t>09/2034</t>
  </si>
  <si>
    <t>10/2034</t>
  </si>
  <si>
    <t>11/2034</t>
  </si>
  <si>
    <t>12/2034</t>
  </si>
  <si>
    <t>01/2035</t>
  </si>
  <si>
    <t>02/2035</t>
  </si>
  <si>
    <t>03/2035</t>
  </si>
  <si>
    <t>04/2035</t>
  </si>
  <si>
    <t>05/2035</t>
  </si>
  <si>
    <t>06/2035</t>
  </si>
  <si>
    <t>07/2035</t>
  </si>
  <si>
    <t>08/2035</t>
  </si>
  <si>
    <t>09/2035</t>
  </si>
  <si>
    <t>10/2035</t>
  </si>
  <si>
    <t>11/2035</t>
  </si>
  <si>
    <t>12/2035</t>
  </si>
  <si>
    <t>01/2036</t>
  </si>
  <si>
    <t>02/2036</t>
  </si>
  <si>
    <t>03/2036</t>
  </si>
  <si>
    <t>04/2036</t>
  </si>
  <si>
    <t>05/2036</t>
  </si>
  <si>
    <t>06/2036</t>
  </si>
  <si>
    <t>07/2036</t>
  </si>
  <si>
    <t>08/2036</t>
  </si>
  <si>
    <t>09/2036</t>
  </si>
  <si>
    <t>10/2036</t>
  </si>
  <si>
    <t>11/2036</t>
  </si>
  <si>
    <t>12/2036</t>
  </si>
  <si>
    <t>01/2037</t>
  </si>
  <si>
    <t>02/2037</t>
  </si>
  <si>
    <t>03/2037</t>
  </si>
  <si>
    <t>04/2037</t>
  </si>
  <si>
    <t>05/2037</t>
  </si>
  <si>
    <t>06/2037</t>
  </si>
  <si>
    <t>07/2037</t>
  </si>
  <si>
    <t>08/2037</t>
  </si>
  <si>
    <t>09/2037</t>
  </si>
  <si>
    <t>10/2037</t>
  </si>
  <si>
    <t>11/2037</t>
  </si>
  <si>
    <t>12/2037</t>
  </si>
  <si>
    <t>01/2038</t>
  </si>
  <si>
    <t>02/2038</t>
  </si>
  <si>
    <t>03/2038</t>
  </si>
  <si>
    <t>04/2038</t>
  </si>
  <si>
    <t>05/2038</t>
  </si>
  <si>
    <t>06/2038</t>
  </si>
  <si>
    <t>07/2038</t>
  </si>
  <si>
    <t>08/2038</t>
  </si>
  <si>
    <t>09/2038</t>
  </si>
  <si>
    <t>10/2038</t>
  </si>
  <si>
    <t>11/2038</t>
  </si>
  <si>
    <t>12/2038</t>
  </si>
  <si>
    <t>01/2039</t>
  </si>
  <si>
    <t>02/2039</t>
  </si>
  <si>
    <t>03/2039</t>
  </si>
  <si>
    <t>04/2039</t>
  </si>
  <si>
    <t>05/2039</t>
  </si>
  <si>
    <t>06/2039</t>
  </si>
  <si>
    <t>07/2039</t>
  </si>
  <si>
    <t>Leonardo Carlos Pinto</t>
  </si>
  <si>
    <t>820.169.251-91</t>
  </si>
  <si>
    <t>Giovanna Guimaraes Da Cunha</t>
  </si>
  <si>
    <t>857.753.121-04</t>
  </si>
  <si>
    <t>Fabio Gonçalves Dos Reis</t>
  </si>
  <si>
    <t>907.392.721-87</t>
  </si>
  <si>
    <r>
      <rPr>
        <sz val="4.95"/>
        <color theme="1"/>
        <rFont val="Calibri"/>
        <family val="2"/>
      </rPr>
      <t xml:space="preserve"> 
</t>
    </r>
    <r>
      <rPr>
        <b/>
        <sz val="8"/>
        <color rgb="FF000000"/>
        <rFont val="Segoe UI"/>
        <family val="2"/>
      </rPr>
      <t>No Contrato</t>
    </r>
    <r>
      <rPr>
        <sz val="1.95"/>
        <color theme="1"/>
        <rFont val="Calibri"/>
        <family val="2"/>
      </rPr>
      <t xml:space="preserve">
 </t>
    </r>
  </si>
  <si>
    <t>Bloco</t>
  </si>
  <si>
    <t>Unidade</t>
  </si>
  <si>
    <t>Data da quitação</t>
  </si>
  <si>
    <t>Data da de Pgto</t>
  </si>
  <si>
    <t>Valor Recompra</t>
  </si>
  <si>
    <t>Contratos</t>
  </si>
  <si>
    <t>LOTE</t>
  </si>
  <si>
    <t>UNIDADE</t>
  </si>
  <si>
    <t>Cliente</t>
  </si>
  <si>
    <t>Assinaturas</t>
  </si>
  <si>
    <t>Registro de AF na Matrícula</t>
  </si>
  <si>
    <t>Registro de CCI na Matrícula</t>
  </si>
  <si>
    <t>Observações</t>
  </si>
  <si>
    <t>Elegível</t>
  </si>
  <si>
    <t>P</t>
  </si>
  <si>
    <t>12</t>
  </si>
  <si>
    <t>OK</t>
  </si>
  <si>
    <t>Inelegível</t>
  </si>
  <si>
    <t>S</t>
  </si>
  <si>
    <t>09</t>
  </si>
  <si>
    <t>Total Carteira</t>
  </si>
  <si>
    <t>Q</t>
  </si>
  <si>
    <t>13</t>
  </si>
  <si>
    <t>R</t>
  </si>
  <si>
    <t>11</t>
  </si>
  <si>
    <t>24</t>
  </si>
  <si>
    <t>08</t>
  </si>
  <si>
    <t>O</t>
  </si>
  <si>
    <t>01</t>
  </si>
  <si>
    <t>04</t>
  </si>
  <si>
    <t>29</t>
  </si>
  <si>
    <t>J</t>
  </si>
  <si>
    <t>28</t>
  </si>
  <si>
    <t>14</t>
  </si>
  <si>
    <t>N</t>
  </si>
  <si>
    <t>18</t>
  </si>
  <si>
    <t>22</t>
  </si>
  <si>
    <t>27</t>
  </si>
  <si>
    <t>02</t>
  </si>
  <si>
    <t>M</t>
  </si>
  <si>
    <t>15</t>
  </si>
  <si>
    <t>25</t>
  </si>
  <si>
    <t>F</t>
  </si>
  <si>
    <t>34</t>
  </si>
  <si>
    <t>I</t>
  </si>
  <si>
    <t>06</t>
  </si>
  <si>
    <t>23</t>
  </si>
  <si>
    <t>17</t>
  </si>
  <si>
    <t>16</t>
  </si>
  <si>
    <t>20</t>
  </si>
  <si>
    <t>Jeovani Da Cunha</t>
  </si>
  <si>
    <t>D</t>
  </si>
  <si>
    <t>21</t>
  </si>
  <si>
    <t>E</t>
  </si>
  <si>
    <t>Lisieux Jose Borges</t>
  </si>
  <si>
    <t>07</t>
  </si>
  <si>
    <t>05</t>
  </si>
  <si>
    <t>19</t>
  </si>
  <si>
    <t>H</t>
  </si>
  <si>
    <t>A</t>
  </si>
  <si>
    <t>03</t>
  </si>
  <si>
    <t>K</t>
  </si>
  <si>
    <t>10</t>
  </si>
  <si>
    <t>Pauline Taveira Sociedade Individual De Advocacia</t>
  </si>
  <si>
    <t>32</t>
  </si>
  <si>
    <t>26</t>
  </si>
  <si>
    <t>30</t>
  </si>
  <si>
    <t>C</t>
  </si>
  <si>
    <t>G</t>
  </si>
  <si>
    <t>NOK</t>
  </si>
  <si>
    <t>Proposta Enviada - Aguardando Documentação</t>
  </si>
  <si>
    <t>Proposta</t>
  </si>
  <si>
    <t>UND</t>
  </si>
  <si>
    <t>Data da venda</t>
  </si>
  <si>
    <t>Valor de Compra e Venda</t>
  </si>
  <si>
    <t>M²</t>
  </si>
  <si>
    <t>R$ m²</t>
  </si>
  <si>
    <t xml:space="preserve">Média R$ </t>
  </si>
  <si>
    <t>Código da Parcela</t>
  </si>
  <si>
    <t>Cod. Secundário Parcela</t>
  </si>
  <si>
    <t>Código Mega</t>
  </si>
  <si>
    <t>Codigo Interno</t>
  </si>
  <si>
    <t>Codigo Externo</t>
  </si>
  <si>
    <t>Codigo Interno CEOS</t>
  </si>
  <si>
    <t>Data de Inserção</t>
  </si>
  <si>
    <t>Parcela</t>
  </si>
  <si>
    <t>Método de Amortização</t>
  </si>
  <si>
    <t>Periodicidade da Parcela</t>
  </si>
  <si>
    <t>Tipo de Renegociação</t>
  </si>
  <si>
    <t>Data renegociação</t>
  </si>
  <si>
    <t>Data Base</t>
  </si>
  <si>
    <t>Índice de Correção</t>
  </si>
  <si>
    <t>Defasagem correção</t>
  </si>
  <si>
    <t>Periodicidade de Correção</t>
  </si>
  <si>
    <t>Data última correção</t>
  </si>
  <si>
    <t>Multa (%)</t>
  </si>
  <si>
    <t>Juros de Mora (%)</t>
  </si>
  <si>
    <t xml:space="preserve">Juros Compensatórios Anual </t>
  </si>
  <si>
    <t>Taxa de Juros Anual (%)</t>
  </si>
  <si>
    <t>Data Inicial (Desembolso)</t>
  </si>
  <si>
    <t>Data Final (Desembolso)</t>
  </si>
  <si>
    <t>Valor Desembolsado</t>
  </si>
  <si>
    <t xml:space="preserve">Juros Acruado </t>
  </si>
  <si>
    <t>Correção Acruado</t>
  </si>
  <si>
    <t>Valor pro Rata</t>
  </si>
  <si>
    <t>Valor da Amortização</t>
  </si>
  <si>
    <t>Juros da Parcela</t>
  </si>
  <si>
    <t>Correção da Parcela</t>
  </si>
  <si>
    <t>Parcela Corrigida</t>
  </si>
  <si>
    <t>Seguro MIP Corrigido</t>
  </si>
  <si>
    <t>Seguro DFI Corrigido</t>
  </si>
  <si>
    <t>Diferença de Parcela Corrigida</t>
  </si>
  <si>
    <t>Juros Compensatórios</t>
  </si>
  <si>
    <t>Valor Total Corrigido</t>
  </si>
  <si>
    <t>Data de Crédito</t>
  </si>
  <si>
    <t>Diferença Parcelas Creditada</t>
  </si>
  <si>
    <t>Data Vencimento</t>
  </si>
  <si>
    <t>Situação</t>
  </si>
  <si>
    <t>Status do Fluxo</t>
  </si>
  <si>
    <t>Banco</t>
  </si>
  <si>
    <t>Produto</t>
  </si>
  <si>
    <r>
      <rPr>
        <sz val="8"/>
        <color rgb="FF000000"/>
        <rFont val="Segoe UI"/>
        <family val="2"/>
      </rPr>
      <t xml:space="preserve">Credito 
</t>
    </r>
    <r>
      <rPr>
        <sz val="8"/>
        <color rgb="FF000000"/>
        <rFont val="Segoe UI"/>
        <family val="2"/>
      </rPr>
      <t>Adquirido</t>
    </r>
  </si>
  <si>
    <t>Nome Cedente</t>
  </si>
  <si>
    <t>CNPJ Cedente</t>
  </si>
  <si>
    <t>6358</t>
  </si>
  <si>
    <t>Mensal</t>
  </si>
  <si>
    <t>IPCA</t>
  </si>
  <si>
    <t>A Vencer</t>
  </si>
  <si>
    <t>Ativo</t>
  </si>
  <si>
    <t>Implantado</t>
  </si>
  <si>
    <t>N/A</t>
  </si>
  <si>
    <t>NÃO</t>
  </si>
  <si>
    <t>SWISS PARK NEGOCIOS IMOBILIARIOS LTDA</t>
  </si>
  <si>
    <t>22.673.414/0001-14</t>
  </si>
  <si>
    <t>9</t>
  </si>
  <si>
    <t>6407</t>
  </si>
  <si>
    <t>PRICE</t>
  </si>
  <si>
    <t>8</t>
  </si>
  <si>
    <t>6382</t>
  </si>
  <si>
    <t>1</t>
  </si>
  <si>
    <t>6366</t>
  </si>
  <si>
    <t>6498</t>
  </si>
  <si>
    <t>Entrada</t>
  </si>
  <si>
    <t>4</t>
  </si>
  <si>
    <t>6441</t>
  </si>
  <si>
    <t>6385</t>
  </si>
  <si>
    <t>6390</t>
  </si>
  <si>
    <t>6387</t>
  </si>
  <si>
    <t>6440</t>
  </si>
  <si>
    <t>6401</t>
  </si>
  <si>
    <t>6483</t>
  </si>
  <si>
    <t>6389</t>
  </si>
  <si>
    <t>2</t>
  </si>
  <si>
    <t>6426</t>
  </si>
  <si>
    <t>6446</t>
  </si>
  <si>
    <t>6403</t>
  </si>
  <si>
    <t>6492</t>
  </si>
  <si>
    <t>6377</t>
  </si>
  <si>
    <t>6370</t>
  </si>
  <si>
    <t>SEM CORREÇÃO</t>
  </si>
  <si>
    <t>6427</t>
  </si>
  <si>
    <t>Anual</t>
  </si>
  <si>
    <t>6</t>
  </si>
  <si>
    <t>6437</t>
  </si>
  <si>
    <t>6454</t>
  </si>
  <si>
    <t>6494</t>
  </si>
  <si>
    <t>6354</t>
  </si>
  <si>
    <t>6380</t>
  </si>
  <si>
    <t>6447</t>
  </si>
  <si>
    <t>6355</t>
  </si>
  <si>
    <t>6448</t>
  </si>
  <si>
    <t>36</t>
  </si>
  <si>
    <t>6473</t>
  </si>
  <si>
    <t>37</t>
  </si>
  <si>
    <t>6474</t>
  </si>
  <si>
    <t>6394</t>
  </si>
  <si>
    <t>6396</t>
  </si>
  <si>
    <t>6375</t>
  </si>
  <si>
    <t>6359</t>
  </si>
  <si>
    <t>6415</t>
  </si>
  <si>
    <t>6442</t>
  </si>
  <si>
    <t>6416</t>
  </si>
  <si>
    <t>6487</t>
  </si>
  <si>
    <t>6488</t>
  </si>
  <si>
    <t>6493</t>
  </si>
  <si>
    <t>6414</t>
  </si>
  <si>
    <t>6395</t>
  </si>
  <si>
    <t>6379</t>
  </si>
  <si>
    <t>6444</t>
  </si>
  <si>
    <t>6445</t>
  </si>
  <si>
    <t>6412</t>
  </si>
  <si>
    <t>7</t>
  </si>
  <si>
    <t>6361</t>
  </si>
  <si>
    <t>5</t>
  </si>
  <si>
    <t>6417</t>
  </si>
  <si>
    <t>6435</t>
  </si>
  <si>
    <t>6475</t>
  </si>
  <si>
    <t>6376</t>
  </si>
  <si>
    <t>6402</t>
  </si>
  <si>
    <t>6497</t>
  </si>
  <si>
    <t>6378</t>
  </si>
  <si>
    <t>6367</t>
  </si>
  <si>
    <t>6369</t>
  </si>
  <si>
    <t>3</t>
  </si>
  <si>
    <t>6406</t>
  </si>
  <si>
    <t>Renegociação</t>
  </si>
  <si>
    <t>6453</t>
  </si>
  <si>
    <t>6472</t>
  </si>
  <si>
    <t>6393</t>
  </si>
  <si>
    <t>6425</t>
  </si>
  <si>
    <t>6436</t>
  </si>
  <si>
    <t>6373</t>
  </si>
  <si>
    <t>6383</t>
  </si>
  <si>
    <t>6372</t>
  </si>
  <si>
    <t>6381</t>
  </si>
  <si>
    <t>6357</t>
  </si>
  <si>
    <t>6356</t>
  </si>
  <si>
    <t>6424</t>
  </si>
  <si>
    <t>6351</t>
  </si>
  <si>
    <t>6485</t>
  </si>
  <si>
    <t>6466</t>
  </si>
  <si>
    <t>6360</t>
  </si>
  <si>
    <t>6451</t>
  </si>
  <si>
    <t>6368</t>
  </si>
  <si>
    <t>6352</t>
  </si>
  <si>
    <t>6353</t>
  </si>
  <si>
    <t>6411</t>
  </si>
  <si>
    <t>EMPREEND</t>
  </si>
  <si>
    <t>QUADRA_BLOCO</t>
  </si>
  <si>
    <t>LOTE_SALA</t>
  </si>
  <si>
    <t>AREA_PRIVADA</t>
  </si>
  <si>
    <t>SITUACAO_VENDA</t>
  </si>
  <si>
    <t>COD_SIT_VENDA</t>
  </si>
  <si>
    <t>DSC_SIT_VENDA</t>
  </si>
  <si>
    <t>NOME</t>
  </si>
  <si>
    <t>CPFCNPJ</t>
  </si>
  <si>
    <t>DESCRICAOTIPOCARACTERISTICA</t>
  </si>
  <si>
    <t>Disponível para Venda</t>
  </si>
  <si>
    <t>Residencial</t>
  </si>
  <si>
    <t>Vendido</t>
  </si>
  <si>
    <t>Efetivada</t>
  </si>
  <si>
    <t>MICHAEL MOLINA</t>
  </si>
  <si>
    <t>B</t>
  </si>
  <si>
    <t>JOAO MARCOS DO VALE</t>
  </si>
  <si>
    <t>Em Preparação</t>
  </si>
  <si>
    <t>FÁBIO RODRIGUES RIBEIRO</t>
  </si>
  <si>
    <t>JOAO VITOR FLORIAN</t>
  </si>
  <si>
    <t>JOSE MARCOS DE OLIVEIRA</t>
  </si>
  <si>
    <t>31</t>
  </si>
  <si>
    <t>33</t>
  </si>
  <si>
    <t>FABIANA FARIA FLOR SABINO</t>
  </si>
  <si>
    <t>35</t>
  </si>
  <si>
    <t>HAWA KHALED ABOU CHAKRA</t>
  </si>
  <si>
    <t>JOAO PAULO VIRGILIO MARINHO MARTINS</t>
  </si>
  <si>
    <t>NILZA RAQUEL SILVA</t>
  </si>
  <si>
    <t>MARCIO GABRIEL TEIXEIRA</t>
  </si>
  <si>
    <t>MOISES ELIAS DE SOUZA ALVES</t>
  </si>
  <si>
    <t>FABIO GONÇALVES DOS REIS</t>
  </si>
  <si>
    <t>Quitada</t>
  </si>
  <si>
    <t>CLARINDA PERES GUIMARÃES</t>
  </si>
  <si>
    <t>788.119.291-72</t>
  </si>
  <si>
    <t>FILIPE JUNIO DE OLIVEIRA</t>
  </si>
  <si>
    <t>THIAGO DA COSTA MOREIRA</t>
  </si>
  <si>
    <t>DEBORA DE OLIVEIRA CANEDO</t>
  </si>
  <si>
    <t>NILTON ELIAS MARTINS JUNIOR</t>
  </si>
  <si>
    <t>CLAUDIO CARVALHO MACHADO</t>
  </si>
  <si>
    <t>VALMIR GONÇALVES FERREIRA</t>
  </si>
  <si>
    <t>PAMELLA SUELLEY GINO RIBEIRO</t>
  </si>
  <si>
    <t>L</t>
  </si>
  <si>
    <t>SANDRO JOSE ROSA</t>
  </si>
  <si>
    <t>GUILHERME PANSANI SILVA</t>
  </si>
  <si>
    <t>EDER DE SOUZA RAMOS</t>
  </si>
  <si>
    <t>ZENITH DIAGNÓSTICOS E TERAPIAS COMPLEMENTARES LTDA</t>
  </si>
  <si>
    <t>IVAN JOSE MIRANDA JUNIOR</t>
  </si>
  <si>
    <t>DANIEL SILVA FERREIRA</t>
  </si>
  <si>
    <t>ANNA PAULA VIEIRA DE SOUSA ALVES</t>
  </si>
  <si>
    <t>EMERSON MOURA RODRIGUES</t>
  </si>
  <si>
    <t>JORGE MIGUEL GONZALES DUTRA</t>
  </si>
  <si>
    <t>CAMILA MOREIRA DE QUEIROZ ALENCAR</t>
  </si>
  <si>
    <t>VICTOR HUGO GOMES DA SILVA</t>
  </si>
  <si>
    <t>LISIEUX JOSE BORGES</t>
  </si>
  <si>
    <t>351.103.926-68</t>
  </si>
  <si>
    <t>MARCELO ZANINI DE OLIVEIRA E SILVA</t>
  </si>
  <si>
    <t>DIEGO DE LIRA REIS</t>
  </si>
  <si>
    <t>RAFAEL DOS REIS DOMINGUES</t>
  </si>
  <si>
    <t>CAMILO EL BAZI FILHO</t>
  </si>
  <si>
    <t>OSMAIR BATISTA DE ARAUJO JUNIOR</t>
  </si>
  <si>
    <t>FABIO RODRIGUES BINO</t>
  </si>
  <si>
    <t>LUCAS GALGANE FERREIRA RIBEIRO</t>
  </si>
  <si>
    <t>IOLANDA PEREZ MARQUES</t>
  </si>
  <si>
    <t>RONIMILLER FERREIRA FRANCA</t>
  </si>
  <si>
    <t>JONATAS GUIMARAES DA CUNHA</t>
  </si>
  <si>
    <t>ALEXANDRE MAGNO DE CARVALHO</t>
  </si>
  <si>
    <t>MARIA IRACI DE AGUIAR PALHANO</t>
  </si>
  <si>
    <t>HERSON AGUIAR PALHANO</t>
  </si>
  <si>
    <t>SIDNEY HUMBERTO DE SOUZA</t>
  </si>
  <si>
    <t>JOANA APARECIDA KELLER</t>
  </si>
  <si>
    <t>470.051.491-49</t>
  </si>
  <si>
    <t>ANCOR CONSTRUTORA LTDA</t>
  </si>
  <si>
    <t>HEBER GUIMARAES DA CUNHA</t>
  </si>
  <si>
    <t>GIOVANNA GUIMARAES DA CUNHA</t>
  </si>
  <si>
    <t>JEOVANI DA CUNHA</t>
  </si>
  <si>
    <t>020.235.631-00</t>
  </si>
  <si>
    <t>RENAN SANTOS PORTES</t>
  </si>
  <si>
    <t>DANILO LOURENÇO ABRÃO DE ALENCAR</t>
  </si>
  <si>
    <t>GABRIEL NASCIMENTO MELAZO RIBEIRO</t>
  </si>
  <si>
    <t>ANDERSON GONCALVES MOREIRA</t>
  </si>
  <si>
    <t>EVIMAR ANTONIO DA SILVA</t>
  </si>
  <si>
    <t>SAMUEL YOHEI KUDO DA SILVA</t>
  </si>
  <si>
    <t>DENNYS AUGUSTO DE NOVAIS MONTEIRO</t>
  </si>
  <si>
    <t>PABLO HENRIQUE DE ANDRADE COSTA</t>
  </si>
  <si>
    <t>CLARY MERCES DE OLIVEIRA MACHADO</t>
  </si>
  <si>
    <t>PAULO GABRIEL FONTOURA FERREIRA</t>
  </si>
  <si>
    <t>FLAVIA SILVA COSTA GALGANE</t>
  </si>
  <si>
    <t>GUILHERME GALGANE FERREIRA RIBEIRO</t>
  </si>
  <si>
    <t>UNIAO HOLDINGS LTDA</t>
  </si>
  <si>
    <t>40.072.336/0001-84</t>
  </si>
  <si>
    <t>LUCAS GARCIA OLIVEIRA</t>
  </si>
  <si>
    <t>FERNANDO CANEDO DE PAULA SILVEIRA</t>
  </si>
  <si>
    <t>PAULINE TAVEIRA SOCIEDADE INDIVIDUAL DE ADVOCACIA</t>
  </si>
  <si>
    <t>27.641.270/0001-38</t>
  </si>
  <si>
    <t>VILMAR DIAS SEIXAS</t>
  </si>
  <si>
    <t>849.997.801-00</t>
  </si>
  <si>
    <t>ELIZABETH DE SOUZA SANTOS</t>
  </si>
  <si>
    <t>SIMONE DE SOUZA SANTOS RABELO</t>
  </si>
  <si>
    <t>EXCEL CONSTRUTORA E INCORPORADORA LTDA</t>
  </si>
  <si>
    <t>03.030.662/0001-00</t>
  </si>
  <si>
    <t>RAFAELA LIMA RODRIGUES</t>
  </si>
  <si>
    <t>LEONARDO CARLOS PINTO</t>
  </si>
  <si>
    <t>NAARA SABRINE VAZ DE ALMEIDA</t>
  </si>
  <si>
    <t>GABRIEL JOSE CAIXETA</t>
  </si>
  <si>
    <t>TALYTA GALGANE FERREIRA RIBEIRO</t>
  </si>
  <si>
    <t>ANDREYVE VIEIRA MELO</t>
  </si>
  <si>
    <t>ALYSSON DE ALMEIDA MICLOS</t>
  </si>
  <si>
    <t>PAULO HENRIQUE RODRIGUES SOUZA</t>
  </si>
  <si>
    <t>CHRISTIAN ALEXANDRE PEREIRA</t>
  </si>
  <si>
    <t>PEDRO HENRIQUE MELAZO RIBEIRO</t>
  </si>
  <si>
    <t>CRIS IMOVEIS LTDA</t>
  </si>
  <si>
    <t>ELIANE PEREIRA DOS SANTOS</t>
  </si>
  <si>
    <t>VILSON BALDUINO SOARES</t>
  </si>
  <si>
    <t>RODRIGO LUIZ BARBOSA DA SILVA</t>
  </si>
  <si>
    <t>LUCIENE CASSIA VIANA</t>
  </si>
  <si>
    <t>PAULO HENRIQUE SANTANA FERREIRA</t>
  </si>
  <si>
    <t>LILIA MAIA DA SILVA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</si>
</sst>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10416]&quot;R$&quot;\ #,##0.00;\(&quot;R$&quot;\ #,##0.00\)"/>
    <numFmt numFmtId="166" formatCode="[$-10416]dd/mm/yyyy"/>
    <numFmt numFmtId="167" formatCode="[$-10416]0.00%"/>
    <numFmt numFmtId="168" formatCode="[$-10416]0.00\ %"/>
    <numFmt numFmtId="169" formatCode="[$-10416]0"/>
    <numFmt numFmtId="170" formatCode="&quot;R$&quot;\ #,##0.00"/>
    <numFmt numFmtId="171" formatCode="_(* #,##0_);_(* \(#,##0\);_(* &quot;-&quot;??_);_(@_)"/>
    <numFmt numFmtId="172" formatCode="_-[$R$-416]\ * #,##0.00_-;\-[$R$-416]\ * #,##0.00_-;_-[$R$-416]\ * &quot;-&quot;??_-;_-@_-"/>
    <numFmt numFmtId="173" formatCode="[$-10416]0.00;\(0.00\)"/>
    <numFmt numFmtId="174" formatCode="[$-10416]&quot;R$&quot;#,##0.00;\(&quot;R$&quot;#,##0.00\)"/>
  </numFmts>
  <fonts count="5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1F497D"/>
      <name val="Segoe UI"/>
      <family val="2"/>
    </font>
    <font>
      <sz val="8"/>
      <color rgb="FF1F497D"/>
      <name val="Segoe UI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b/>
      <sz val="8"/>
      <color rgb="FF1F497D"/>
      <name val="Segoe U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4.95"/>
      <name val="Calibri"/>
      <family val="2"/>
    </font>
    <font>
      <b/>
      <sz val="8"/>
      <color rgb="FF000000"/>
      <name val="Segoe UI"/>
      <family val="2"/>
    </font>
    <font>
      <sz val="9"/>
      <color rgb="FF000000"/>
      <name val="Segoe UI"/>
      <family val="2"/>
    </font>
    <font>
      <sz val="4.95"/>
      <color theme="1"/>
      <name val="Calibri"/>
      <family val="2"/>
    </font>
    <font>
      <sz val="1.95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color theme="0"/>
      <name val="Segoe UI"/>
      <family val="2"/>
    </font>
    <font>
      <b/>
      <sz val="10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0" tint="-4.9989318521683403E-2"/>
      <name val="Arial"/>
      <family val="2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theme="0" tint="-4.9989318521683403E-2"/>
      <name val="Arial"/>
      <family val="2"/>
    </font>
    <font>
      <sz val="8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rgb="FFC00000"/>
      <name val="Segoe UI"/>
      <family val="2"/>
    </font>
    <font>
      <sz val="8"/>
      <color rgb="FF000000"/>
      <name val="Tahoma"/>
      <family val="2"/>
    </font>
    <font>
      <sz val="11"/>
      <name val="Calibri"/>
      <family val="2"/>
    </font>
    <font>
      <sz val="11"/>
      <color theme="3"/>
      <name val="Calibri"/>
      <family val="2"/>
    </font>
    <font>
      <sz val="11"/>
      <color rgb="FF1F497D"/>
      <name val="Calibri"/>
      <family val="2"/>
    </font>
    <font>
      <sz val="8"/>
      <color rgb="FF000000"/>
      <name val="Segoe UI"/>
      <family val="2"/>
    </font>
    <font>
      <sz val="10"/>
      <color rgb="FF000000"/>
      <name val="Segoe UI"/>
      <family val="2"/>
    </font>
    <font>
      <sz val="8"/>
      <color theme="0"/>
      <name val="Segoe UI"/>
      <family val="2"/>
    </font>
    <font>
      <b/>
      <sz val="11"/>
      <name val="Calibri"/>
      <family val="2"/>
    </font>
    <font>
      <b/>
      <sz val="10"/>
      <name val="Arial"/>
      <family val="2"/>
    </font>
    <font>
      <sz val="11"/>
      <color rgb="FF9C5700"/>
      <name val="Calibri"/>
      <family val="2"/>
      <scheme val="minor"/>
    </font>
    <font>
      <sz val="8"/>
      <color theme="0"/>
      <name val="Tahoma"/>
      <family val="2"/>
    </font>
    <font>
      <sz val="8"/>
      <color rgb="FF9C57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AADC"/>
        <bgColor rgb="FF80AADC"/>
      </patternFill>
    </fill>
    <fill>
      <patternFill patternType="solid">
        <fgColor rgb="FF002060"/>
        <bgColor rgb="FF80AADC"/>
      </patternFill>
    </fill>
    <fill>
      <patternFill patternType="solid">
        <fgColor rgb="FF00206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  <fill>
      <patternFill patternType="solid">
        <fgColor rgb="FFFFFFFF"/>
      </patternFill>
    </fill>
  </fills>
  <borders count="4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1F497D"/>
      </bottom>
      <diagonal/>
    </border>
    <border>
      <left/>
      <right/>
      <top style="thin">
        <color rgb="FFD3D3D3"/>
      </top>
      <bottom style="thin">
        <color rgb="FF1F497D"/>
      </bottom>
      <diagonal/>
    </border>
    <border>
      <left/>
      <right style="thin">
        <color rgb="FFD3D3D3"/>
      </right>
      <top style="thin">
        <color rgb="FFD3D3D3"/>
      </top>
      <bottom style="thin">
        <color rgb="FF1F497D"/>
      </bottom>
      <diagonal/>
    </border>
    <border>
      <left style="thin">
        <color rgb="FFD3D3D3"/>
      </left>
      <right style="thin">
        <color rgb="FFD3D3D3"/>
      </right>
      <top style="thin">
        <color rgb="FF1F497D"/>
      </top>
      <bottom style="thin">
        <color rgb="FFD3D3D3"/>
      </bottom>
      <diagonal/>
    </border>
    <border>
      <left/>
      <right/>
      <top style="thin">
        <color rgb="FF1F497D"/>
      </top>
      <bottom style="thin">
        <color rgb="FFD3D3D3"/>
      </bottom>
      <diagonal/>
    </border>
    <border>
      <left/>
      <right style="thin">
        <color rgb="FFD3D3D3"/>
      </right>
      <top style="thin">
        <color rgb="FF1F497D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medium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6">
    <xf numFmtId="0" fontId="0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0" borderId="0">
      <alignment vertical="top"/>
    </xf>
    <xf numFmtId="0" fontId="35" fillId="0" borderId="0" applyNumberFormat="0" applyFont="0" applyFill="0" applyBorder="0" applyAlignment="0" applyProtection="0"/>
    <xf numFmtId="43" fontId="32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5" fillId="0" borderId="0"/>
    <xf numFmtId="43" fontId="1" fillId="0" borderId="0" applyFont="0" applyFill="0" applyBorder="0" applyAlignment="0" applyProtection="0"/>
    <xf numFmtId="0" fontId="32" fillId="0" borderId="0">
      <alignment vertical="top"/>
    </xf>
    <xf numFmtId="43" fontId="16" fillId="0" borderId="0" applyFont="0" applyFill="0" applyBorder="0" applyAlignment="0" applyProtection="0"/>
    <xf numFmtId="0" fontId="51" fillId="13" borderId="0" applyNumberFormat="0" applyBorder="0" applyAlignment="0" applyProtection="0"/>
  </cellStyleXfs>
  <cellXfs count="178"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right" vertical="top" wrapText="1" readingOrder="1"/>
    </xf>
    <xf numFmtId="0" fontId="6" fillId="2" borderId="1" xfId="0" applyFont="1" applyFill="1" applyBorder="1" applyAlignment="1">
      <alignment horizontal="right" vertical="top" wrapText="1" readingOrder="1"/>
    </xf>
    <xf numFmtId="0" fontId="7" fillId="2" borderId="4" xfId="0" applyFont="1" applyFill="1" applyBorder="1" applyAlignment="1">
      <alignment horizontal="right" vertical="top" wrapText="1" readingOrder="1"/>
    </xf>
    <xf numFmtId="165" fontId="7" fillId="2" borderId="1" xfId="0" applyNumberFormat="1" applyFont="1" applyFill="1" applyBorder="1" applyAlignment="1">
      <alignment horizontal="right" vertical="top" wrapText="1" readingOrder="1"/>
    </xf>
    <xf numFmtId="0" fontId="7" fillId="2" borderId="1" xfId="0" applyFont="1" applyFill="1" applyBorder="1" applyAlignment="1">
      <alignment horizontal="right" vertical="top" wrapText="1" readingOrder="1"/>
    </xf>
    <xf numFmtId="165" fontId="5" fillId="2" borderId="1" xfId="0" applyNumberFormat="1" applyFont="1" applyFill="1" applyBorder="1" applyAlignment="1">
      <alignment horizontal="right" vertical="top" wrapText="1" readingOrder="1"/>
    </xf>
    <xf numFmtId="165" fontId="5" fillId="2" borderId="4" xfId="0" applyNumberFormat="1" applyFont="1" applyFill="1" applyBorder="1" applyAlignment="1">
      <alignment horizontal="right" vertical="top" wrapText="1" readingOrder="1"/>
    </xf>
    <xf numFmtId="0" fontId="11" fillId="3" borderId="13" xfId="0" applyFont="1" applyFill="1" applyBorder="1" applyAlignment="1">
      <alignment horizontal="center" vertical="center" wrapText="1" readingOrder="1"/>
    </xf>
    <xf numFmtId="0" fontId="12" fillId="3" borderId="13" xfId="0" applyFont="1" applyFill="1" applyBorder="1" applyAlignment="1">
      <alignment horizontal="center" vertical="center" wrapText="1" readingOrder="1"/>
    </xf>
    <xf numFmtId="0" fontId="13" fillId="2" borderId="13" xfId="0" applyFont="1" applyFill="1" applyBorder="1" applyAlignment="1">
      <alignment horizontal="center" vertical="center" wrapText="1" readingOrder="1"/>
    </xf>
    <xf numFmtId="0" fontId="9" fillId="3" borderId="13" xfId="0" applyFont="1" applyFill="1" applyBorder="1" applyAlignment="1">
      <alignment horizontal="center" vertical="center" readingOrder="1"/>
    </xf>
    <xf numFmtId="0" fontId="3" fillId="2" borderId="0" xfId="0" applyFont="1" applyFill="1" applyAlignment="1">
      <alignment vertical="top"/>
    </xf>
    <xf numFmtId="0" fontId="10" fillId="2" borderId="13" xfId="0" applyFont="1" applyFill="1" applyBorder="1" applyAlignment="1">
      <alignment horizontal="center" vertical="top" readingOrder="1"/>
    </xf>
    <xf numFmtId="167" fontId="10" fillId="2" borderId="13" xfId="0" applyNumberFormat="1" applyFont="1" applyFill="1" applyBorder="1" applyAlignment="1">
      <alignment horizontal="center" vertical="top" readingOrder="1"/>
    </xf>
    <xf numFmtId="166" fontId="10" fillId="2" borderId="13" xfId="0" applyNumberFormat="1" applyFont="1" applyFill="1" applyBorder="1" applyAlignment="1">
      <alignment horizontal="center" vertical="top" readingOrder="1"/>
    </xf>
    <xf numFmtId="165" fontId="10" fillId="2" borderId="13" xfId="0" applyNumberFormat="1" applyFont="1" applyFill="1" applyBorder="1" applyAlignment="1">
      <alignment horizontal="center" vertical="top" readingOrder="1"/>
    </xf>
    <xf numFmtId="43" fontId="13" fillId="2" borderId="13" xfId="1" applyFont="1" applyFill="1" applyBorder="1" applyAlignment="1">
      <alignment horizontal="center" vertical="center" wrapText="1" readingOrder="1"/>
    </xf>
    <xf numFmtId="170" fontId="13" fillId="2" borderId="13" xfId="0" applyNumberFormat="1" applyFont="1" applyFill="1" applyBorder="1" applyAlignment="1">
      <alignment horizontal="center" vertical="center" wrapText="1" readingOrder="1"/>
    </xf>
    <xf numFmtId="4" fontId="20" fillId="0" borderId="14" xfId="0" applyNumberFormat="1" applyFont="1" applyBorder="1" applyAlignment="1">
      <alignment horizontal="left" vertical="center" wrapText="1"/>
    </xf>
    <xf numFmtId="0" fontId="12" fillId="3" borderId="13" xfId="0" applyFont="1" applyFill="1" applyBorder="1" applyAlignment="1">
      <alignment horizontal="center" vertical="center" readingOrder="1"/>
    </xf>
    <xf numFmtId="0" fontId="13" fillId="2" borderId="13" xfId="0" applyFont="1" applyFill="1" applyBorder="1" applyAlignment="1">
      <alignment horizontal="center" vertical="center" readingOrder="1"/>
    </xf>
    <xf numFmtId="165" fontId="13" fillId="2" borderId="13" xfId="0" applyNumberFormat="1" applyFont="1" applyFill="1" applyBorder="1" applyAlignment="1">
      <alignment horizontal="center" vertical="center" readingOrder="1"/>
    </xf>
    <xf numFmtId="165" fontId="13" fillId="2" borderId="13" xfId="0" applyNumberFormat="1" applyFont="1" applyFill="1" applyBorder="1" applyAlignment="1">
      <alignment horizontal="right" vertical="center" readingOrder="1"/>
    </xf>
    <xf numFmtId="0" fontId="13" fillId="2" borderId="13" xfId="0" applyFont="1" applyFill="1" applyBorder="1" applyAlignment="1">
      <alignment horizontal="right" vertical="center" readingOrder="1"/>
    </xf>
    <xf numFmtId="168" fontId="13" fillId="2" borderId="13" xfId="0" applyNumberFormat="1" applyFont="1" applyFill="1" applyBorder="1" applyAlignment="1">
      <alignment horizontal="center" vertical="center" readingOrder="1"/>
    </xf>
    <xf numFmtId="169" fontId="13" fillId="2" borderId="13" xfId="0" applyNumberFormat="1" applyFont="1" applyFill="1" applyBorder="1" applyAlignment="1">
      <alignment horizontal="center" vertical="center" readingOrder="1"/>
    </xf>
    <xf numFmtId="167" fontId="13" fillId="2" borderId="13" xfId="0" applyNumberFormat="1" applyFont="1" applyFill="1" applyBorder="1" applyAlignment="1">
      <alignment horizontal="center" vertical="center" readingOrder="1"/>
    </xf>
    <xf numFmtId="0" fontId="24" fillId="4" borderId="13" xfId="0" applyFont="1" applyFill="1" applyBorder="1" applyAlignment="1">
      <alignment horizontal="center" vertical="center" readingOrder="1"/>
    </xf>
    <xf numFmtId="0" fontId="3" fillId="0" borderId="0" xfId="0" applyFont="1" applyAlignment="1">
      <alignment horizontal="center"/>
    </xf>
    <xf numFmtId="0" fontId="25" fillId="5" borderId="15" xfId="0" applyFont="1" applyFill="1" applyBorder="1" applyAlignment="1">
      <alignment horizontal="center" vertical="center" wrapText="1"/>
    </xf>
    <xf numFmtId="0" fontId="25" fillId="5" borderId="15" xfId="0" quotePrefix="1" applyFont="1" applyFill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6" fillId="5" borderId="17" xfId="0" applyFont="1" applyFill="1" applyBorder="1"/>
    <xf numFmtId="0" fontId="26" fillId="5" borderId="18" xfId="0" applyFont="1" applyFill="1" applyBorder="1"/>
    <xf numFmtId="0" fontId="27" fillId="0" borderId="16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164" fontId="20" fillId="0" borderId="0" xfId="4" applyFont="1" applyAlignment="1">
      <alignment vertical="center"/>
    </xf>
    <xf numFmtId="0" fontId="25" fillId="6" borderId="21" xfId="3" applyFont="1" applyFill="1" applyBorder="1" applyAlignment="1">
      <alignment horizontal="center" vertical="center"/>
    </xf>
    <xf numFmtId="0" fontId="25" fillId="6" borderId="24" xfId="3" applyFont="1" applyFill="1" applyBorder="1" applyAlignment="1">
      <alignment horizontal="left" vertical="center"/>
    </xf>
    <xf numFmtId="17" fontId="25" fillId="6" borderId="25" xfId="3" applyNumberFormat="1" applyFont="1" applyFill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5" fillId="6" borderId="26" xfId="3" applyFont="1" applyFill="1" applyBorder="1" applyAlignment="1">
      <alignment horizontal="left" vertical="center"/>
    </xf>
    <xf numFmtId="0" fontId="22" fillId="7" borderId="27" xfId="3" applyFont="1" applyFill="1" applyBorder="1" applyAlignment="1">
      <alignment horizontal="left" vertical="center"/>
    </xf>
    <xf numFmtId="171" fontId="21" fillId="0" borderId="25" xfId="4" applyNumberFormat="1" applyFont="1" applyFill="1" applyBorder="1" applyAlignment="1">
      <alignment horizontal="right" vertical="center"/>
    </xf>
    <xf numFmtId="164" fontId="0" fillId="0" borderId="0" xfId="4" applyFont="1"/>
    <xf numFmtId="0" fontId="2" fillId="0" borderId="0" xfId="3"/>
    <xf numFmtId="0" fontId="22" fillId="7" borderId="24" xfId="3" applyFont="1" applyFill="1" applyBorder="1" applyAlignment="1">
      <alignment horizontal="left" vertical="center"/>
    </xf>
    <xf numFmtId="164" fontId="21" fillId="0" borderId="25" xfId="4" applyFont="1" applyFill="1" applyBorder="1" applyAlignment="1">
      <alignment horizontal="right" vertical="center"/>
    </xf>
    <xf numFmtId="164" fontId="20" fillId="0" borderId="0" xfId="4" applyFont="1" applyFill="1" applyAlignment="1">
      <alignment vertical="center"/>
    </xf>
    <xf numFmtId="164" fontId="21" fillId="0" borderId="19" xfId="4" applyFont="1" applyFill="1" applyBorder="1" applyAlignment="1">
      <alignment horizontal="right" vertical="center"/>
    </xf>
    <xf numFmtId="43" fontId="21" fillId="0" borderId="0" xfId="3" applyNumberFormat="1" applyFont="1" applyAlignment="1">
      <alignment vertical="center"/>
    </xf>
    <xf numFmtId="0" fontId="22" fillId="7" borderId="26" xfId="3" applyFont="1" applyFill="1" applyBorder="1" applyAlignment="1">
      <alignment horizontal="left" vertical="center"/>
    </xf>
    <xf numFmtId="164" fontId="21" fillId="0" borderId="21" xfId="4" applyFont="1" applyFill="1" applyBorder="1" applyAlignment="1">
      <alignment horizontal="right" vertical="center"/>
    </xf>
    <xf numFmtId="164" fontId="21" fillId="0" borderId="0" xfId="3" applyNumberFormat="1" applyFont="1" applyAlignment="1">
      <alignment vertical="center"/>
    </xf>
    <xf numFmtId="164" fontId="0" fillId="0" borderId="0" xfId="4" applyFont="1" applyFill="1"/>
    <xf numFmtId="43" fontId="21" fillId="0" borderId="0" xfId="1" applyFont="1" applyAlignment="1">
      <alignment vertical="center"/>
    </xf>
    <xf numFmtId="0" fontId="22" fillId="7" borderId="22" xfId="3" applyFont="1" applyFill="1" applyBorder="1" applyAlignment="1">
      <alignment horizontal="left" vertical="center"/>
    </xf>
    <xf numFmtId="164" fontId="21" fillId="0" borderId="23" xfId="4" applyFont="1" applyFill="1" applyBorder="1" applyAlignment="1">
      <alignment horizontal="right" vertical="center"/>
    </xf>
    <xf numFmtId="164" fontId="20" fillId="0" borderId="0" xfId="4" applyFont="1" applyFill="1" applyAlignment="1">
      <alignment horizontal="center" vertical="center" wrapText="1"/>
    </xf>
    <xf numFmtId="164" fontId="28" fillId="0" borderId="0" xfId="4" applyFont="1" applyFill="1" applyAlignment="1">
      <alignment horizontal="center" vertical="center" wrapText="1"/>
    </xf>
    <xf numFmtId="43" fontId="21" fillId="0" borderId="0" xfId="3" quotePrefix="1" applyNumberFormat="1" applyFont="1" applyAlignment="1">
      <alignment vertical="center"/>
    </xf>
    <xf numFmtId="164" fontId="22" fillId="0" borderId="25" xfId="4" applyFont="1" applyFill="1" applyBorder="1" applyAlignment="1">
      <alignment horizontal="right" vertical="center"/>
    </xf>
    <xf numFmtId="164" fontId="22" fillId="0" borderId="21" xfId="4" applyFont="1" applyFill="1" applyBorder="1" applyAlignment="1">
      <alignment horizontal="right" vertical="center"/>
    </xf>
    <xf numFmtId="164" fontId="22" fillId="0" borderId="23" xfId="4" applyFont="1" applyFill="1" applyBorder="1" applyAlignment="1">
      <alignment horizontal="right" vertical="center"/>
    </xf>
    <xf numFmtId="164" fontId="19" fillId="0" borderId="0" xfId="4" applyFont="1" applyFill="1" applyAlignment="1">
      <alignment horizontal="left"/>
    </xf>
    <xf numFmtId="164" fontId="29" fillId="0" borderId="0" xfId="4" applyFont="1" applyFill="1" applyAlignment="1">
      <alignment horizontal="left"/>
    </xf>
    <xf numFmtId="164" fontId="17" fillId="0" borderId="0" xfId="4" applyFont="1" applyFill="1" applyAlignment="1">
      <alignment horizontal="left"/>
    </xf>
    <xf numFmtId="0" fontId="22" fillId="7" borderId="28" xfId="3" applyFont="1" applyFill="1" applyBorder="1" applyAlignment="1">
      <alignment horizontal="left" vertical="center"/>
    </xf>
    <xf numFmtId="0" fontId="22" fillId="7" borderId="29" xfId="3" applyFont="1" applyFill="1" applyBorder="1" applyAlignment="1">
      <alignment horizontal="left" vertical="center"/>
    </xf>
    <xf numFmtId="164" fontId="21" fillId="0" borderId="30" xfId="4" applyFont="1" applyFill="1" applyBorder="1" applyAlignment="1">
      <alignment horizontal="right" vertical="center"/>
    </xf>
    <xf numFmtId="0" fontId="22" fillId="7" borderId="31" xfId="3" applyFont="1" applyFill="1" applyBorder="1" applyAlignment="1">
      <alignment horizontal="left" vertical="center"/>
    </xf>
    <xf numFmtId="164" fontId="21" fillId="0" borderId="32" xfId="4" applyFont="1" applyFill="1" applyBorder="1" applyAlignment="1">
      <alignment horizontal="right" vertical="center"/>
    </xf>
    <xf numFmtId="0" fontId="28" fillId="0" borderId="25" xfId="4" applyNumberFormat="1" applyFont="1" applyFill="1" applyBorder="1" applyAlignment="1">
      <alignment horizontal="right" vertical="center"/>
    </xf>
    <xf numFmtId="0" fontId="28" fillId="0" borderId="19" xfId="4" applyNumberFormat="1" applyFont="1" applyFill="1" applyBorder="1" applyAlignment="1">
      <alignment horizontal="right" vertical="center"/>
    </xf>
    <xf numFmtId="0" fontId="22" fillId="7" borderId="33" xfId="3" applyFont="1" applyFill="1" applyBorder="1" applyAlignment="1">
      <alignment horizontal="left" vertical="center"/>
    </xf>
    <xf numFmtId="9" fontId="28" fillId="0" borderId="19" xfId="5" applyFont="1" applyFill="1" applyBorder="1" applyAlignment="1">
      <alignment horizontal="right" vertical="center"/>
    </xf>
    <xf numFmtId="0" fontId="22" fillId="7" borderId="34" xfId="3" applyFont="1" applyFill="1" applyBorder="1" applyAlignment="1">
      <alignment horizontal="left" vertical="center"/>
    </xf>
    <xf numFmtId="9" fontId="28" fillId="0" borderId="21" xfId="5" applyFont="1" applyFill="1" applyBorder="1" applyAlignment="1">
      <alignment horizontal="right" vertical="center"/>
    </xf>
    <xf numFmtId="10" fontId="21" fillId="0" borderId="19" xfId="5" applyNumberFormat="1" applyFont="1" applyFill="1" applyBorder="1" applyAlignment="1">
      <alignment horizontal="right" vertical="center"/>
    </xf>
    <xf numFmtId="1" fontId="21" fillId="0" borderId="19" xfId="4" applyNumberFormat="1" applyFont="1" applyFill="1" applyBorder="1" applyAlignment="1">
      <alignment horizontal="right" vertical="center"/>
    </xf>
    <xf numFmtId="0" fontId="21" fillId="0" borderId="19" xfId="4" applyNumberFormat="1" applyFont="1" applyFill="1" applyBorder="1" applyAlignment="1">
      <alignment horizontal="right" vertical="center"/>
    </xf>
    <xf numFmtId="10" fontId="21" fillId="0" borderId="21" xfId="2" applyNumberFormat="1" applyFont="1" applyFill="1" applyBorder="1" applyAlignment="1">
      <alignment horizontal="right" vertical="center"/>
    </xf>
    <xf numFmtId="0" fontId="25" fillId="6" borderId="36" xfId="3" applyFont="1" applyFill="1" applyBorder="1" applyAlignment="1">
      <alignment horizontal="center" vertical="center" wrapText="1"/>
    </xf>
    <xf numFmtId="0" fontId="30" fillId="0" borderId="36" xfId="3" applyFont="1" applyBorder="1" applyAlignment="1">
      <alignment horizontal="center" vertical="center" wrapText="1"/>
    </xf>
    <xf numFmtId="0" fontId="30" fillId="0" borderId="36" xfId="3" applyFont="1" applyBorder="1" applyAlignment="1">
      <alignment horizontal="center" vertical="center"/>
    </xf>
    <xf numFmtId="164" fontId="30" fillId="0" borderId="36" xfId="4" applyFont="1" applyFill="1" applyBorder="1" applyAlignment="1">
      <alignment horizontal="center" vertical="center" wrapText="1"/>
    </xf>
    <xf numFmtId="164" fontId="30" fillId="0" borderId="0" xfId="4" applyFont="1" applyAlignment="1">
      <alignment vertical="center"/>
    </xf>
    <xf numFmtId="0" fontId="30" fillId="0" borderId="0" xfId="3" applyFont="1" applyAlignment="1">
      <alignment vertical="center"/>
    </xf>
    <xf numFmtId="0" fontId="20" fillId="0" borderId="36" xfId="3" applyFont="1" applyBorder="1" applyAlignment="1">
      <alignment vertical="center"/>
    </xf>
    <xf numFmtId="0" fontId="18" fillId="0" borderId="36" xfId="3" applyFont="1" applyBorder="1"/>
    <xf numFmtId="0" fontId="21" fillId="0" borderId="36" xfId="3" applyFont="1" applyBorder="1" applyAlignment="1">
      <alignment horizontal="center" vertical="center" wrapText="1"/>
    </xf>
    <xf numFmtId="164" fontId="18" fillId="0" borderId="36" xfId="3" applyNumberFormat="1" applyFont="1" applyBorder="1" applyAlignment="1">
      <alignment vertical="center"/>
    </xf>
    <xf numFmtId="0" fontId="31" fillId="0" borderId="0" xfId="3" applyFont="1" applyAlignment="1">
      <alignment vertical="center"/>
    </xf>
    <xf numFmtId="164" fontId="31" fillId="0" borderId="0" xfId="4" applyFont="1" applyAlignment="1">
      <alignment vertical="center"/>
    </xf>
    <xf numFmtId="0" fontId="34" fillId="0" borderId="36" xfId="3" applyFont="1" applyBorder="1"/>
    <xf numFmtId="164" fontId="21" fillId="0" borderId="36" xfId="4" applyFont="1" applyFill="1" applyBorder="1" applyAlignment="1">
      <alignment horizontal="right" vertical="center"/>
    </xf>
    <xf numFmtId="0" fontId="36" fillId="0" borderId="0" xfId="7" applyNumberFormat="1" applyFont="1" applyFill="1" applyBorder="1" applyAlignment="1"/>
    <xf numFmtId="0" fontId="37" fillId="0" borderId="37" xfId="7" applyNumberFormat="1" applyFont="1" applyFill="1" applyBorder="1" applyAlignment="1">
      <alignment horizontal="center"/>
    </xf>
    <xf numFmtId="43" fontId="37" fillId="0" borderId="36" xfId="8" applyFont="1" applyFill="1" applyBorder="1" applyAlignment="1"/>
    <xf numFmtId="0" fontId="38" fillId="6" borderId="35" xfId="6" applyFont="1" applyFill="1" applyBorder="1" applyAlignment="1">
      <alignment vertical="center"/>
    </xf>
    <xf numFmtId="43" fontId="39" fillId="0" borderId="36" xfId="9" applyFont="1" applyFill="1" applyBorder="1" applyAlignment="1">
      <alignment horizontal="left" vertical="top"/>
    </xf>
    <xf numFmtId="43" fontId="20" fillId="0" borderId="0" xfId="1" applyFont="1" applyAlignment="1">
      <alignment vertical="center"/>
    </xf>
    <xf numFmtId="43" fontId="20" fillId="0" borderId="0" xfId="3" applyNumberFormat="1" applyFont="1" applyAlignment="1">
      <alignment vertical="center"/>
    </xf>
    <xf numFmtId="43" fontId="13" fillId="2" borderId="13" xfId="1" applyFont="1" applyFill="1" applyBorder="1" applyAlignment="1">
      <alignment horizontal="center" vertical="center" readingOrder="1"/>
    </xf>
    <xf numFmtId="0" fontId="41" fillId="2" borderId="13" xfId="0" applyFont="1" applyFill="1" applyBorder="1" applyAlignment="1">
      <alignment horizontal="center" vertical="center" readingOrder="1"/>
    </xf>
    <xf numFmtId="2" fontId="13" fillId="2" borderId="13" xfId="0" applyNumberFormat="1" applyFont="1" applyFill="1" applyBorder="1" applyAlignment="1">
      <alignment horizontal="center" vertical="center" readingOrder="1"/>
    </xf>
    <xf numFmtId="0" fontId="40" fillId="5" borderId="39" xfId="11" applyFont="1" applyFill="1" applyBorder="1" applyAlignment="1" applyProtection="1">
      <alignment horizontal="center" vertical="center"/>
      <protection hidden="1"/>
    </xf>
    <xf numFmtId="43" fontId="42" fillId="9" borderId="40" xfId="12" applyFont="1" applyFill="1" applyBorder="1" applyAlignment="1">
      <alignment horizontal="center" vertical="center" readingOrder="1"/>
    </xf>
    <xf numFmtId="0" fontId="43" fillId="0" borderId="0" xfId="0" applyFont="1"/>
    <xf numFmtId="0" fontId="26" fillId="5" borderId="0" xfId="0" applyFont="1" applyFill="1"/>
    <xf numFmtId="172" fontId="26" fillId="5" borderId="0" xfId="0" applyNumberFormat="1" applyFont="1" applyFill="1"/>
    <xf numFmtId="0" fontId="44" fillId="0" borderId="41" xfId="11" applyFont="1" applyBorder="1" applyAlignment="1" applyProtection="1">
      <alignment horizontal="center" vertical="center"/>
      <protection hidden="1"/>
    </xf>
    <xf numFmtId="0" fontId="45" fillId="0" borderId="41" xfId="11" applyFont="1" applyBorder="1" applyAlignment="1" applyProtection="1">
      <alignment horizontal="center" vertical="center"/>
      <protection hidden="1"/>
    </xf>
    <xf numFmtId="14" fontId="45" fillId="0" borderId="41" xfId="11" applyNumberFormat="1" applyFont="1" applyBorder="1" applyAlignment="1" applyProtection="1">
      <alignment horizontal="center" vertical="center"/>
      <protection hidden="1"/>
    </xf>
    <xf numFmtId="43" fontId="45" fillId="0" borderId="41" xfId="12" applyFont="1" applyBorder="1" applyAlignment="1" applyProtection="1">
      <alignment horizontal="center" vertical="center"/>
      <protection hidden="1"/>
    </xf>
    <xf numFmtId="0" fontId="46" fillId="2" borderId="13" xfId="0" applyFont="1" applyFill="1" applyBorder="1" applyAlignment="1">
      <alignment horizontal="center" vertical="center" readingOrder="1"/>
    </xf>
    <xf numFmtId="0" fontId="47" fillId="2" borderId="13" xfId="0" applyFont="1" applyFill="1" applyBorder="1" applyAlignment="1">
      <alignment horizontal="center" vertical="top" readingOrder="1"/>
    </xf>
    <xf numFmtId="0" fontId="47" fillId="2" borderId="13" xfId="0" applyFont="1" applyFill="1" applyBorder="1" applyAlignment="1">
      <alignment horizontal="left" vertical="top" readingOrder="1"/>
    </xf>
    <xf numFmtId="166" fontId="47" fillId="2" borderId="13" xfId="0" applyNumberFormat="1" applyFont="1" applyFill="1" applyBorder="1" applyAlignment="1">
      <alignment horizontal="center" vertical="top" readingOrder="1"/>
    </xf>
    <xf numFmtId="173" fontId="47" fillId="2" borderId="13" xfId="0" applyNumberFormat="1" applyFont="1" applyFill="1" applyBorder="1" applyAlignment="1">
      <alignment horizontal="center" vertical="top" readingOrder="1"/>
    </xf>
    <xf numFmtId="165" fontId="47" fillId="2" borderId="13" xfId="0" applyNumberFormat="1" applyFont="1" applyFill="1" applyBorder="1" applyAlignment="1">
      <alignment horizontal="center" vertical="top" readingOrder="1"/>
    </xf>
    <xf numFmtId="174" fontId="47" fillId="2" borderId="13" xfId="0" applyNumberFormat="1" applyFont="1" applyFill="1" applyBorder="1" applyAlignment="1">
      <alignment horizontal="center" vertical="top" readingOrder="1"/>
    </xf>
    <xf numFmtId="0" fontId="48" fillId="10" borderId="13" xfId="0" applyFont="1" applyFill="1" applyBorder="1" applyAlignment="1">
      <alignment horizontal="center" vertical="center" readingOrder="1"/>
    </xf>
    <xf numFmtId="4" fontId="3" fillId="0" borderId="0" xfId="0" applyNumberFormat="1" applyFont="1"/>
    <xf numFmtId="4" fontId="49" fillId="0" borderId="0" xfId="0" applyNumberFormat="1" applyFont="1"/>
    <xf numFmtId="43" fontId="3" fillId="0" borderId="0" xfId="1" applyFont="1"/>
    <xf numFmtId="0" fontId="13" fillId="11" borderId="13" xfId="0" applyFont="1" applyFill="1" applyBorder="1" applyAlignment="1">
      <alignment horizontal="center" vertical="center" readingOrder="1"/>
    </xf>
    <xf numFmtId="165" fontId="13" fillId="11" borderId="13" xfId="0" applyNumberFormat="1" applyFont="1" applyFill="1" applyBorder="1" applyAlignment="1">
      <alignment horizontal="center" vertical="center" readingOrder="1"/>
    </xf>
    <xf numFmtId="165" fontId="13" fillId="11" borderId="13" xfId="0" applyNumberFormat="1" applyFont="1" applyFill="1" applyBorder="1" applyAlignment="1">
      <alignment horizontal="right" vertical="center" readingOrder="1"/>
    </xf>
    <xf numFmtId="0" fontId="13" fillId="11" borderId="13" xfId="0" applyFont="1" applyFill="1" applyBorder="1" applyAlignment="1">
      <alignment horizontal="right" vertical="center" readingOrder="1"/>
    </xf>
    <xf numFmtId="44" fontId="49" fillId="0" borderId="0" xfId="10" applyFont="1"/>
    <xf numFmtId="0" fontId="38" fillId="6" borderId="36" xfId="13" applyFont="1" applyFill="1" applyBorder="1" applyAlignment="1">
      <alignment horizontal="center" vertical="center"/>
    </xf>
    <xf numFmtId="43" fontId="38" fillId="6" borderId="36" xfId="14" applyFont="1" applyFill="1" applyBorder="1" applyAlignment="1">
      <alignment horizontal="center" vertical="center"/>
    </xf>
    <xf numFmtId="43" fontId="50" fillId="12" borderId="36" xfId="1" applyFont="1" applyFill="1" applyBorder="1" applyAlignment="1">
      <alignment horizontal="center" vertical="center"/>
    </xf>
    <xf numFmtId="43" fontId="50" fillId="12" borderId="36" xfId="14" applyFont="1" applyFill="1" applyBorder="1" applyAlignment="1">
      <alignment horizontal="center" vertical="center"/>
    </xf>
    <xf numFmtId="0" fontId="38" fillId="6" borderId="35" xfId="13" applyFont="1" applyFill="1" applyBorder="1" applyAlignment="1">
      <alignment vertical="center"/>
    </xf>
    <xf numFmtId="171" fontId="21" fillId="0" borderId="21" xfId="4" applyNumberFormat="1" applyFont="1" applyFill="1" applyBorder="1" applyAlignment="1">
      <alignment horizontal="right" vertical="center"/>
    </xf>
    <xf numFmtId="49" fontId="52" fillId="5" borderId="40" xfId="0" applyNumberFormat="1" applyFont="1" applyFill="1" applyBorder="1" applyAlignment="1">
      <alignment horizontal="center" vertical="center" readingOrder="1"/>
    </xf>
    <xf numFmtId="49" fontId="42" fillId="14" borderId="40" xfId="0" applyNumberFormat="1" applyFont="1" applyFill="1" applyBorder="1" applyAlignment="1">
      <alignment horizontal="center" vertical="center" readingOrder="1"/>
    </xf>
    <xf numFmtId="0" fontId="42" fillId="14" borderId="40" xfId="0" applyFont="1" applyFill="1" applyBorder="1" applyAlignment="1">
      <alignment horizontal="center" vertical="center" readingOrder="1"/>
    </xf>
    <xf numFmtId="49" fontId="53" fillId="13" borderId="40" xfId="15" applyNumberFormat="1" applyFont="1" applyBorder="1" applyAlignment="1">
      <alignment horizontal="center" vertical="center" readingOrder="1"/>
    </xf>
    <xf numFmtId="0" fontId="53" fillId="13" borderId="40" xfId="15" applyFont="1" applyBorder="1" applyAlignment="1">
      <alignment horizontal="center" vertical="center" readingOrder="1"/>
    </xf>
    <xf numFmtId="0" fontId="3" fillId="0" borderId="36" xfId="0" applyFont="1" applyBorder="1" applyAlignment="1">
      <alignment horizontal="center"/>
    </xf>
    <xf numFmtId="0" fontId="3" fillId="12" borderId="0" xfId="0" applyFont="1" applyFill="1"/>
    <xf numFmtId="172" fontId="3" fillId="0" borderId="0" xfId="0" applyNumberFormat="1" applyFont="1"/>
    <xf numFmtId="0" fontId="38" fillId="6" borderId="35" xfId="6" applyFont="1" applyFill="1" applyBorder="1" applyAlignment="1">
      <alignment horizontal="center" vertical="center"/>
    </xf>
    <xf numFmtId="0" fontId="25" fillId="6" borderId="22" xfId="3" applyFont="1" applyFill="1" applyBorder="1" applyAlignment="1">
      <alignment horizontal="center" vertical="center"/>
    </xf>
    <xf numFmtId="0" fontId="25" fillId="6" borderId="23" xfId="3" applyFont="1" applyFill="1" applyBorder="1" applyAlignment="1">
      <alignment horizontal="center" vertical="center"/>
    </xf>
    <xf numFmtId="0" fontId="25" fillId="6" borderId="24" xfId="3" applyFont="1" applyFill="1" applyBorder="1" applyAlignment="1">
      <alignment horizontal="center" vertical="center"/>
    </xf>
    <xf numFmtId="0" fontId="25" fillId="6" borderId="25" xfId="3" applyFont="1" applyFill="1" applyBorder="1" applyAlignment="1">
      <alignment horizontal="center" vertical="center"/>
    </xf>
    <xf numFmtId="0" fontId="25" fillId="6" borderId="26" xfId="3" applyFont="1" applyFill="1" applyBorder="1" applyAlignment="1">
      <alignment horizontal="center" vertical="center"/>
    </xf>
    <xf numFmtId="0" fontId="25" fillId="6" borderId="21" xfId="3" applyFont="1" applyFill="1" applyBorder="1" applyAlignment="1">
      <alignment horizontal="center" vertical="center"/>
    </xf>
    <xf numFmtId="164" fontId="20" fillId="0" borderId="0" xfId="4" applyFont="1" applyFill="1" applyAlignment="1">
      <alignment horizontal="center" vertical="center"/>
    </xf>
    <xf numFmtId="0" fontId="20" fillId="0" borderId="19" xfId="3" applyFont="1" applyBorder="1" applyAlignment="1">
      <alignment horizontal="center" vertical="center"/>
    </xf>
    <xf numFmtId="0" fontId="25" fillId="8" borderId="35" xfId="3" applyFont="1" applyFill="1" applyBorder="1" applyAlignment="1">
      <alignment horizontal="center" vertical="center"/>
    </xf>
    <xf numFmtId="0" fontId="33" fillId="6" borderId="37" xfId="6" applyFont="1" applyFill="1" applyBorder="1" applyAlignment="1">
      <alignment horizontal="center" vertical="center"/>
    </xf>
    <xf numFmtId="0" fontId="33" fillId="6" borderId="38" xfId="6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 readingOrder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center" vertical="top" wrapText="1" readingOrder="1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center" vertical="top" wrapText="1" readingOrder="1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 readingOrder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right" vertical="top" wrapText="1" readingOrder="1"/>
    </xf>
    <xf numFmtId="0" fontId="5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</cellXfs>
  <cellStyles count="16">
    <cellStyle name="Moeda" xfId="10" builtinId="4"/>
    <cellStyle name="Neutro" xfId="15" builtinId="28"/>
    <cellStyle name="Normal" xfId="0" builtinId="0"/>
    <cellStyle name="Normal 2" xfId="3" xr:uid="{90B3AC34-923F-461A-9117-3CB3E8F088F7}"/>
    <cellStyle name="Normal 2 3" xfId="7" xr:uid="{2971427C-CCCF-45A8-91E3-FFA8B1B305A9}"/>
    <cellStyle name="Normal 7" xfId="6" xr:uid="{FE492322-8FFD-45F4-8305-DACDDF37F14A}"/>
    <cellStyle name="Normal 7 2" xfId="13" xr:uid="{8ED68947-BEF4-4ECA-AA71-1DB7941D0E35}"/>
    <cellStyle name="Normal_Dados CCI Diálogo Quadra Azul" xfId="11" xr:uid="{9E6F1148-6678-46A1-9B55-921BAF9A458F}"/>
    <cellStyle name="Porcentagem" xfId="2" builtinId="5"/>
    <cellStyle name="Porcentagem 2" xfId="5" xr:uid="{24013C3D-F047-4185-8A16-F1F754E9C7E2}"/>
    <cellStyle name="Vírgula" xfId="1" builtinId="3"/>
    <cellStyle name="Vírgula 10 2 2" xfId="9" xr:uid="{B215DD46-F352-4C94-ADF2-A9229425F427}"/>
    <cellStyle name="Vírgula 10 2 2 2" xfId="12" xr:uid="{E5AD6C43-2FB7-4DB3-919B-B63F6502FF5A}"/>
    <cellStyle name="Vírgula 12 3" xfId="8" xr:uid="{5E7C7F6F-9515-4A49-ACC2-08D953075A4C}"/>
    <cellStyle name="Vírgula 2" xfId="4" xr:uid="{102EC2B3-9942-43CD-8426-9A81471BC806}"/>
    <cellStyle name="Vírgula 2 2" xfId="14" xr:uid="{65051D11-D9FF-4365-8A30-F4285580A1EC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theme="6" tint="-0.499984740745262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6" tint="-0.499984740745262"/>
      </font>
    </dxf>
    <dxf>
      <font>
        <b/>
        <i val="0"/>
        <color rgb="FFC0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F497D"/>
      <rgbColor rgb="00D3D3D3"/>
      <rgbColor rgb="0080AA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1543223</xdr:colOff>
      <xdr:row>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76200</xdr:rowOff>
    </xdr:from>
    <xdr:to>
      <xdr:col>2</xdr:col>
      <xdr:colOff>409748</xdr:colOff>
      <xdr:row>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663500-42B8-4563-BB2B-B65B70BB65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76200"/>
          <a:ext cx="1181273" cy="393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Ricardo%20A.%20Junior\Desktop\Carteira%20Brasil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pera&#231;&#245;es\Gestao%20Serv\Paysage\EF%20CRI%20Paysage%20Luna%2002.09.201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angelica.resende\AppData\Local\Microsoft\Windows\Temporary%20Internet%20Files\Content.Outlook\4D87ZQDQ\Fluxo%20CRI%20-%20Grupo%20CAP%20-%2006-26-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pera&#231;&#245;es%20em%20Andamento\CIPASA\5&#170;%20Opera&#231;&#227;o\Fluxo%20CRI\EF%20Cipasa%2019.07.201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angelica.resende\AppData\Local\Microsoft\Windows\Temporary%20Internet%20Files\Content.Outlook\4D87ZQDQ\Fluxo%20CRI%20-%20Grupo%20CAP%20-%2006-26-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ives%20compartilhados/GaiaServ/Financeiro/Concilia&#231;&#227;o%20Banc&#225;ria/Cyrela_CRI%202/2023/SERV_Concilia&#231;&#227;o_Banc&#225;ria_Cyrela_CRI%202_1120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Opera&#231;&#245;es\Gestao%20Serv\Di&#225;logo\Master%20Servicing\122017\GAIASERV_Relat&#243;rio_Di&#225;logo_122017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aiaServ\Users\Ricardo%20A.%20Junior\Desktop\Carteira%20Mana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biveis - TOTAL"/>
      <sheetName val="Recebiveis - Para Securitizar"/>
      <sheetName val="Inadimplencia"/>
      <sheetName val="Planilha2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Historico"/>
      <sheetName val="Recebíveis"/>
      <sheetName val="Fluxo"/>
      <sheetName val="Anexo"/>
      <sheetName val="G1"/>
      <sheetName val="G2"/>
      <sheetName val="G3"/>
      <sheetName val="PU"/>
      <sheetName val="Feriados"/>
      <sheetName val="Mapa Liquidação"/>
      <sheetName val="Análise"/>
      <sheetName val="Alíquotas"/>
      <sheetName val="Consolidado"/>
      <sheetName val="Índices"/>
    </sheetNames>
    <sheetDataSet>
      <sheetData sheetId="0" refreshError="1"/>
      <sheetData sheetId="1" refreshError="1"/>
      <sheetData sheetId="2" refreshError="1"/>
      <sheetData sheetId="3">
        <row r="4">
          <cell r="J4">
            <v>15369450.678126018</v>
          </cell>
          <cell r="S4">
            <v>15000000</v>
          </cell>
        </row>
        <row r="5">
          <cell r="G5">
            <v>1</v>
          </cell>
          <cell r="H5">
            <v>2013</v>
          </cell>
          <cell r="I5">
            <v>41561</v>
          </cell>
          <cell r="K5">
            <v>685862.50999999989</v>
          </cell>
          <cell r="N5">
            <v>3400</v>
          </cell>
          <cell r="O5">
            <v>500000</v>
          </cell>
          <cell r="P5">
            <v>682462.50999999989</v>
          </cell>
          <cell r="T5">
            <v>113873.01435873854</v>
          </cell>
          <cell r="U5">
            <v>568589.49564126134</v>
          </cell>
          <cell r="V5">
            <v>682462.50999999989</v>
          </cell>
        </row>
        <row r="7">
          <cell r="E7">
            <v>184</v>
          </cell>
        </row>
        <row r="21">
          <cell r="E21">
            <v>140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A2">
            <v>36892</v>
          </cell>
        </row>
        <row r="3">
          <cell r="A3">
            <v>36948</v>
          </cell>
        </row>
        <row r="4">
          <cell r="A4">
            <v>36949</v>
          </cell>
        </row>
        <row r="5">
          <cell r="A5">
            <v>36994</v>
          </cell>
        </row>
        <row r="6">
          <cell r="A6">
            <v>37002</v>
          </cell>
        </row>
        <row r="7">
          <cell r="A7">
            <v>37012</v>
          </cell>
        </row>
        <row r="8">
          <cell r="A8">
            <v>37056</v>
          </cell>
        </row>
        <row r="9">
          <cell r="A9">
            <v>37141</v>
          </cell>
        </row>
        <row r="10">
          <cell r="A10">
            <v>37176</v>
          </cell>
        </row>
        <row r="11">
          <cell r="A11">
            <v>37197</v>
          </cell>
        </row>
        <row r="12">
          <cell r="A12">
            <v>37210</v>
          </cell>
        </row>
        <row r="13">
          <cell r="A13">
            <v>37250</v>
          </cell>
        </row>
        <row r="14">
          <cell r="A14">
            <v>37257</v>
          </cell>
        </row>
        <row r="15">
          <cell r="A15">
            <v>37298</v>
          </cell>
        </row>
        <row r="16">
          <cell r="A16">
            <v>37299</v>
          </cell>
        </row>
        <row r="17">
          <cell r="A17">
            <v>37344</v>
          </cell>
        </row>
        <row r="18">
          <cell r="A18">
            <v>37367</v>
          </cell>
        </row>
        <row r="19">
          <cell r="A19">
            <v>37377</v>
          </cell>
        </row>
        <row r="20">
          <cell r="A20">
            <v>37406</v>
          </cell>
        </row>
        <row r="21">
          <cell r="A21">
            <v>37506</v>
          </cell>
        </row>
        <row r="22">
          <cell r="A22">
            <v>37541</v>
          </cell>
        </row>
        <row r="23">
          <cell r="A23">
            <v>37562</v>
          </cell>
        </row>
        <row r="24">
          <cell r="A24">
            <v>37575</v>
          </cell>
        </row>
        <row r="25">
          <cell r="A25">
            <v>37615</v>
          </cell>
        </row>
        <row r="26">
          <cell r="A26">
            <v>37622</v>
          </cell>
        </row>
        <row r="27">
          <cell r="A27">
            <v>37683</v>
          </cell>
        </row>
        <row r="28">
          <cell r="A28">
            <v>37684</v>
          </cell>
        </row>
        <row r="29">
          <cell r="A29">
            <v>37729</v>
          </cell>
        </row>
        <row r="30">
          <cell r="A30">
            <v>37732</v>
          </cell>
        </row>
        <row r="31">
          <cell r="A31">
            <v>37742</v>
          </cell>
        </row>
        <row r="32">
          <cell r="A32">
            <v>37791</v>
          </cell>
        </row>
        <row r="33">
          <cell r="A33">
            <v>37871</v>
          </cell>
        </row>
        <row r="34">
          <cell r="A34">
            <v>37906</v>
          </cell>
        </row>
        <row r="35">
          <cell r="A35">
            <v>37927</v>
          </cell>
        </row>
        <row r="36">
          <cell r="A36">
            <v>37940</v>
          </cell>
        </row>
        <row r="37">
          <cell r="A37">
            <v>37980</v>
          </cell>
        </row>
        <row r="38">
          <cell r="A38">
            <v>37987</v>
          </cell>
        </row>
        <row r="39">
          <cell r="A39">
            <v>38040</v>
          </cell>
        </row>
        <row r="40">
          <cell r="A40">
            <v>38041</v>
          </cell>
        </row>
        <row r="41">
          <cell r="A41">
            <v>38086</v>
          </cell>
        </row>
        <row r="42">
          <cell r="A42">
            <v>38098</v>
          </cell>
        </row>
        <row r="43">
          <cell r="A43">
            <v>38108</v>
          </cell>
        </row>
        <row r="44">
          <cell r="A44">
            <v>38148</v>
          </cell>
        </row>
        <row r="45">
          <cell r="A45">
            <v>38237</v>
          </cell>
        </row>
        <row r="46">
          <cell r="A46">
            <v>38272</v>
          </cell>
        </row>
        <row r="47">
          <cell r="A47">
            <v>38293</v>
          </cell>
        </row>
        <row r="48">
          <cell r="A48">
            <v>38306</v>
          </cell>
        </row>
        <row r="49">
          <cell r="A49">
            <v>38346</v>
          </cell>
        </row>
        <row r="50">
          <cell r="A50">
            <v>38353</v>
          </cell>
        </row>
        <row r="51">
          <cell r="A51">
            <v>38390</v>
          </cell>
        </row>
        <row r="52">
          <cell r="A52">
            <v>38391</v>
          </cell>
        </row>
        <row r="53">
          <cell r="A53">
            <v>38436</v>
          </cell>
        </row>
        <row r="54">
          <cell r="A54">
            <v>38463</v>
          </cell>
        </row>
        <row r="55">
          <cell r="A55">
            <v>38473</v>
          </cell>
        </row>
        <row r="56">
          <cell r="A56">
            <v>38498</v>
          </cell>
        </row>
        <row r="57">
          <cell r="A57">
            <v>38602</v>
          </cell>
        </row>
        <row r="58">
          <cell r="A58">
            <v>38637</v>
          </cell>
        </row>
        <row r="59">
          <cell r="A59">
            <v>38658</v>
          </cell>
        </row>
        <row r="60">
          <cell r="A60">
            <v>38671</v>
          </cell>
        </row>
        <row r="61">
          <cell r="A61">
            <v>38711</v>
          </cell>
        </row>
        <row r="62">
          <cell r="A62">
            <v>38718</v>
          </cell>
        </row>
        <row r="63">
          <cell r="A63">
            <v>38775</v>
          </cell>
        </row>
        <row r="64">
          <cell r="A64">
            <v>38776</v>
          </cell>
        </row>
        <row r="65">
          <cell r="A65">
            <v>38821</v>
          </cell>
        </row>
        <row r="66">
          <cell r="A66">
            <v>38828</v>
          </cell>
        </row>
        <row r="67">
          <cell r="A67">
            <v>38838</v>
          </cell>
        </row>
        <row r="68">
          <cell r="A68">
            <v>38883</v>
          </cell>
        </row>
        <row r="69">
          <cell r="A69">
            <v>38967</v>
          </cell>
        </row>
        <row r="70">
          <cell r="A70">
            <v>39002</v>
          </cell>
        </row>
        <row r="71">
          <cell r="A71">
            <v>39023</v>
          </cell>
        </row>
        <row r="72">
          <cell r="A72">
            <v>39036</v>
          </cell>
        </row>
        <row r="73">
          <cell r="A73">
            <v>39076</v>
          </cell>
        </row>
        <row r="74">
          <cell r="A74">
            <v>39083</v>
          </cell>
        </row>
        <row r="75">
          <cell r="A75">
            <v>39132</v>
          </cell>
        </row>
        <row r="76">
          <cell r="A76">
            <v>39133</v>
          </cell>
        </row>
        <row r="77">
          <cell r="A77">
            <v>39178</v>
          </cell>
        </row>
        <row r="78">
          <cell r="A78">
            <v>39193</v>
          </cell>
        </row>
        <row r="79">
          <cell r="A79">
            <v>39203</v>
          </cell>
        </row>
        <row r="80">
          <cell r="A80">
            <v>39240</v>
          </cell>
        </row>
        <row r="81">
          <cell r="A81">
            <v>39332</v>
          </cell>
        </row>
        <row r="82">
          <cell r="A82">
            <v>39367</v>
          </cell>
        </row>
        <row r="83">
          <cell r="A83">
            <v>39388</v>
          </cell>
        </row>
        <row r="84">
          <cell r="A84">
            <v>39401</v>
          </cell>
        </row>
        <row r="85">
          <cell r="A85">
            <v>39441</v>
          </cell>
        </row>
        <row r="86">
          <cell r="A86">
            <v>39448</v>
          </cell>
        </row>
        <row r="87">
          <cell r="A87">
            <v>39482</v>
          </cell>
        </row>
        <row r="88">
          <cell r="A88">
            <v>39483</v>
          </cell>
        </row>
        <row r="89">
          <cell r="A89">
            <v>39528</v>
          </cell>
        </row>
        <row r="90">
          <cell r="A90">
            <v>39559</v>
          </cell>
        </row>
        <row r="91">
          <cell r="A91">
            <v>39569</v>
          </cell>
        </row>
        <row r="92">
          <cell r="A92">
            <v>39590</v>
          </cell>
        </row>
        <row r="93">
          <cell r="A93">
            <v>39698</v>
          </cell>
        </row>
        <row r="94">
          <cell r="A94">
            <v>39733</v>
          </cell>
        </row>
        <row r="95">
          <cell r="A95">
            <v>39754</v>
          </cell>
        </row>
        <row r="96">
          <cell r="A96">
            <v>39767</v>
          </cell>
        </row>
        <row r="97">
          <cell r="A97">
            <v>39807</v>
          </cell>
        </row>
        <row r="98">
          <cell r="A98">
            <v>39814</v>
          </cell>
        </row>
        <row r="99">
          <cell r="A99">
            <v>39867</v>
          </cell>
        </row>
        <row r="100">
          <cell r="A100">
            <v>39868</v>
          </cell>
        </row>
        <row r="101">
          <cell r="A101">
            <v>39913</v>
          </cell>
        </row>
        <row r="102">
          <cell r="A102">
            <v>39924</v>
          </cell>
        </row>
        <row r="103">
          <cell r="A103">
            <v>39934</v>
          </cell>
        </row>
        <row r="104">
          <cell r="A104">
            <v>39975</v>
          </cell>
        </row>
        <row r="105">
          <cell r="A105">
            <v>40063</v>
          </cell>
        </row>
        <row r="106">
          <cell r="A106">
            <v>40098</v>
          </cell>
        </row>
        <row r="107">
          <cell r="A107">
            <v>40119</v>
          </cell>
        </row>
        <row r="108">
          <cell r="A108">
            <v>40132</v>
          </cell>
        </row>
        <row r="109">
          <cell r="A109">
            <v>40172</v>
          </cell>
        </row>
        <row r="110">
          <cell r="A110">
            <v>40179</v>
          </cell>
        </row>
        <row r="111">
          <cell r="A111">
            <v>40224</v>
          </cell>
        </row>
        <row r="112">
          <cell r="A112">
            <v>40225</v>
          </cell>
        </row>
        <row r="113">
          <cell r="A113">
            <v>40270</v>
          </cell>
        </row>
        <row r="114">
          <cell r="A114">
            <v>40289</v>
          </cell>
        </row>
        <row r="115">
          <cell r="A115">
            <v>40299</v>
          </cell>
        </row>
        <row r="116">
          <cell r="A116">
            <v>40332</v>
          </cell>
        </row>
        <row r="117">
          <cell r="A117">
            <v>40428</v>
          </cell>
        </row>
        <row r="118">
          <cell r="A118">
            <v>40463</v>
          </cell>
        </row>
        <row r="119">
          <cell r="A119">
            <v>40484</v>
          </cell>
        </row>
        <row r="120">
          <cell r="A120">
            <v>40497</v>
          </cell>
        </row>
        <row r="121">
          <cell r="A121">
            <v>40537</v>
          </cell>
        </row>
        <row r="122">
          <cell r="A122">
            <v>40544</v>
          </cell>
        </row>
        <row r="123">
          <cell r="A123">
            <v>40609</v>
          </cell>
        </row>
        <row r="124">
          <cell r="A124">
            <v>40610</v>
          </cell>
        </row>
        <row r="125">
          <cell r="A125">
            <v>40654</v>
          </cell>
        </row>
        <row r="126">
          <cell r="A126">
            <v>40655</v>
          </cell>
        </row>
        <row r="127">
          <cell r="A127">
            <v>40664</v>
          </cell>
        </row>
        <row r="128">
          <cell r="A128">
            <v>40717</v>
          </cell>
        </row>
        <row r="129">
          <cell r="A129">
            <v>40793</v>
          </cell>
        </row>
        <row r="130">
          <cell r="A130">
            <v>40828</v>
          </cell>
        </row>
        <row r="131">
          <cell r="A131">
            <v>40849</v>
          </cell>
        </row>
        <row r="132">
          <cell r="A132">
            <v>40862</v>
          </cell>
        </row>
        <row r="133">
          <cell r="A133">
            <v>40902</v>
          </cell>
        </row>
        <row r="134">
          <cell r="A134">
            <v>40909</v>
          </cell>
        </row>
        <row r="135">
          <cell r="A135">
            <v>40959</v>
          </cell>
        </row>
        <row r="136">
          <cell r="A136">
            <v>40960</v>
          </cell>
        </row>
        <row r="137">
          <cell r="A137">
            <v>41005</v>
          </cell>
        </row>
        <row r="138">
          <cell r="A138">
            <v>41020</v>
          </cell>
        </row>
        <row r="139">
          <cell r="A139">
            <v>41030</v>
          </cell>
        </row>
        <row r="140">
          <cell r="A140">
            <v>41067</v>
          </cell>
        </row>
        <row r="141">
          <cell r="A141">
            <v>41159</v>
          </cell>
        </row>
        <row r="142">
          <cell r="A142">
            <v>41194</v>
          </cell>
        </row>
        <row r="143">
          <cell r="A143">
            <v>41215</v>
          </cell>
        </row>
        <row r="144">
          <cell r="A144">
            <v>41228</v>
          </cell>
        </row>
        <row r="145">
          <cell r="A145">
            <v>41268</v>
          </cell>
        </row>
        <row r="146">
          <cell r="A146">
            <v>41275</v>
          </cell>
        </row>
        <row r="147">
          <cell r="A147">
            <v>41316</v>
          </cell>
        </row>
        <row r="148">
          <cell r="A148">
            <v>41317</v>
          </cell>
        </row>
        <row r="149">
          <cell r="A149">
            <v>41362</v>
          </cell>
        </row>
        <row r="150">
          <cell r="A150">
            <v>41385</v>
          </cell>
        </row>
        <row r="151">
          <cell r="A151">
            <v>41395</v>
          </cell>
        </row>
        <row r="152">
          <cell r="A152">
            <v>41424</v>
          </cell>
        </row>
        <row r="153">
          <cell r="A153">
            <v>41524</v>
          </cell>
        </row>
        <row r="154">
          <cell r="A154">
            <v>41559</v>
          </cell>
        </row>
        <row r="155">
          <cell r="A155">
            <v>41580</v>
          </cell>
        </row>
        <row r="156">
          <cell r="A156">
            <v>41593</v>
          </cell>
        </row>
        <row r="157">
          <cell r="A157">
            <v>41633</v>
          </cell>
        </row>
        <row r="158">
          <cell r="A158">
            <v>41640</v>
          </cell>
        </row>
        <row r="159">
          <cell r="A159">
            <v>41701</v>
          </cell>
        </row>
        <row r="160">
          <cell r="A160">
            <v>41702</v>
          </cell>
        </row>
        <row r="161">
          <cell r="A161">
            <v>41747</v>
          </cell>
        </row>
        <row r="162">
          <cell r="A162">
            <v>41750</v>
          </cell>
        </row>
        <row r="163">
          <cell r="A163">
            <v>41760</v>
          </cell>
        </row>
        <row r="164">
          <cell r="A164">
            <v>41809</v>
          </cell>
        </row>
        <row r="165">
          <cell r="A165">
            <v>41889</v>
          </cell>
        </row>
        <row r="166">
          <cell r="A166">
            <v>41924</v>
          </cell>
        </row>
        <row r="167">
          <cell r="A167">
            <v>41945</v>
          </cell>
        </row>
        <row r="168">
          <cell r="A168">
            <v>41958</v>
          </cell>
        </row>
        <row r="169">
          <cell r="A169">
            <v>41998</v>
          </cell>
        </row>
        <row r="170">
          <cell r="A170">
            <v>42005</v>
          </cell>
        </row>
        <row r="171">
          <cell r="A171">
            <v>42051</v>
          </cell>
        </row>
        <row r="172">
          <cell r="A172">
            <v>42052</v>
          </cell>
        </row>
        <row r="173">
          <cell r="A173">
            <v>42097</v>
          </cell>
        </row>
        <row r="174">
          <cell r="A174">
            <v>42115</v>
          </cell>
        </row>
        <row r="175">
          <cell r="A175">
            <v>42125</v>
          </cell>
        </row>
        <row r="176">
          <cell r="A176">
            <v>42159</v>
          </cell>
        </row>
        <row r="177">
          <cell r="A177">
            <v>42254</v>
          </cell>
        </row>
        <row r="178">
          <cell r="A178">
            <v>42289</v>
          </cell>
        </row>
        <row r="179">
          <cell r="A179">
            <v>42310</v>
          </cell>
        </row>
        <row r="180">
          <cell r="A180">
            <v>42323</v>
          </cell>
        </row>
        <row r="181">
          <cell r="A181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  <sheetData sheetId="10" refreshError="1"/>
      <sheetData sheetId="11" refreshError="1"/>
      <sheetData sheetId="12" refreshError="1"/>
      <sheetData sheetId="13">
        <row r="2">
          <cell r="J2" t="str">
            <v>Custos</v>
          </cell>
        </row>
        <row r="3">
          <cell r="C3" t="str">
            <v>Juros</v>
          </cell>
          <cell r="D3" t="str">
            <v>AMT</v>
          </cell>
          <cell r="E3" t="str">
            <v>PMT</v>
          </cell>
          <cell r="J3" t="str">
            <v>Despesas</v>
          </cell>
        </row>
        <row r="4">
          <cell r="B4">
            <v>2013</v>
          </cell>
          <cell r="C4">
            <v>329723.72054154938</v>
          </cell>
          <cell r="D4">
            <v>1346681.1994584505</v>
          </cell>
          <cell r="E4">
            <v>1676404.92</v>
          </cell>
          <cell r="J4">
            <v>10200</v>
          </cell>
        </row>
        <row r="5">
          <cell r="C5">
            <v>1135101.7670921525</v>
          </cell>
          <cell r="D5">
            <v>2539039.6429078481</v>
          </cell>
          <cell r="E5">
            <v>3674141.4100000006</v>
          </cell>
          <cell r="J5">
            <v>56800</v>
          </cell>
        </row>
        <row r="6">
          <cell r="C6">
            <v>979459.01297448261</v>
          </cell>
          <cell r="D6">
            <v>952348.06702551828</v>
          </cell>
          <cell r="E6">
            <v>1931807.080000001</v>
          </cell>
          <cell r="J6">
            <v>56800</v>
          </cell>
        </row>
        <row r="7">
          <cell r="C7">
            <v>893097.29499843286</v>
          </cell>
          <cell r="D7">
            <v>968586.13500156801</v>
          </cell>
          <cell r="E7">
            <v>1861683.4300000009</v>
          </cell>
          <cell r="J7">
            <v>56800</v>
          </cell>
        </row>
        <row r="8">
          <cell r="C8">
            <v>804901.21658594231</v>
          </cell>
          <cell r="D8">
            <v>947484.87341405824</v>
          </cell>
          <cell r="E8">
            <v>1752386.0900000005</v>
          </cell>
          <cell r="J8">
            <v>56800</v>
          </cell>
        </row>
        <row r="9">
          <cell r="C9">
            <v>720546.49274627434</v>
          </cell>
          <cell r="D9">
            <v>906847.98725372599</v>
          </cell>
          <cell r="E9">
            <v>1627394.4800000004</v>
          </cell>
          <cell r="J9">
            <v>56800</v>
          </cell>
        </row>
        <row r="10">
          <cell r="C10">
            <v>634287.1935351846</v>
          </cell>
          <cell r="D10">
            <v>991309.66646481596</v>
          </cell>
          <cell r="E10">
            <v>1625596.8600000006</v>
          </cell>
          <cell r="J10">
            <v>56800</v>
          </cell>
        </row>
        <row r="11">
          <cell r="C11">
            <v>540484.42028877628</v>
          </cell>
          <cell r="D11">
            <v>1059069.9397112243</v>
          </cell>
          <cell r="E11">
            <v>1599554.3600000006</v>
          </cell>
          <cell r="J11">
            <v>56800</v>
          </cell>
        </row>
        <row r="12">
          <cell r="C12">
            <v>443746.00767797913</v>
          </cell>
          <cell r="D12">
            <v>1073604.3523220215</v>
          </cell>
          <cell r="E12">
            <v>1517350.3600000006</v>
          </cell>
          <cell r="J12">
            <v>56800</v>
          </cell>
        </row>
        <row r="13">
          <cell r="C13">
            <v>342253.48785064125</v>
          </cell>
          <cell r="D13">
            <v>1164550.2521493591</v>
          </cell>
          <cell r="E13">
            <v>1506803.7400000002</v>
          </cell>
          <cell r="J13">
            <v>56800</v>
          </cell>
        </row>
        <row r="14">
          <cell r="C14">
            <v>233698.18184675302</v>
          </cell>
          <cell r="D14">
            <v>1220350.5481532472</v>
          </cell>
          <cell r="E14">
            <v>1454048.7300000002</v>
          </cell>
          <cell r="J14">
            <v>56800</v>
          </cell>
        </row>
        <row r="15">
          <cell r="C15">
            <v>117764.87977219577</v>
          </cell>
          <cell r="D15">
            <v>1334982.3302278046</v>
          </cell>
          <cell r="E15">
            <v>1452747.2100000004</v>
          </cell>
          <cell r="J15">
            <v>56800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 Sheet"/>
      <sheetName val="Custos"/>
      <sheetName val="Fluxo"/>
      <sheetName val="EF"/>
      <sheetName val="Identificação Mutuário"/>
      <sheetName val="Historico"/>
      <sheetName val="FF"/>
      <sheetName val="Inadimplência"/>
      <sheetName val="Inad"/>
      <sheetName val="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s"/>
      <sheetName val="Recebíveis"/>
      <sheetName val="Fluxo"/>
      <sheetName val="Anexo"/>
      <sheetName val="G1"/>
      <sheetName val="G2"/>
      <sheetName val="G3"/>
      <sheetName val="PU"/>
      <sheetName val="Feriados"/>
      <sheetName val="Mapa Liquidação"/>
      <sheetName val="Análise"/>
      <sheetName val="Alíquotas"/>
      <sheetName val="Consolidado"/>
      <sheetName val="Índices"/>
      <sheetName val="Créditos"/>
      <sheetName val="CRI"/>
      <sheetName val="IGP-M"/>
      <sheetName val="ANEXO TS"/>
      <sheetName val="Plan1"/>
    </sheetNames>
    <sheetDataSet>
      <sheetData sheetId="0">
        <row r="42">
          <cell r="D42">
            <v>3400</v>
          </cell>
        </row>
      </sheetData>
      <sheetData sheetId="1">
        <row r="5">
          <cell r="B5">
            <v>4840</v>
          </cell>
        </row>
      </sheetData>
      <sheetData sheetId="2">
        <row r="4">
          <cell r="J4">
            <v>15686041.829999993</v>
          </cell>
        </row>
      </sheetData>
      <sheetData sheetId="3">
        <row r="26">
          <cell r="P26">
            <v>45822</v>
          </cell>
        </row>
      </sheetData>
      <sheetData sheetId="4" refreshError="1"/>
      <sheetData sheetId="5" refreshError="1"/>
      <sheetData sheetId="6"/>
      <sheetData sheetId="7"/>
      <sheetData sheetId="8">
        <row r="2">
          <cell r="A2">
            <v>36892</v>
          </cell>
        </row>
      </sheetData>
      <sheetData sheetId="9"/>
      <sheetData sheetId="10"/>
      <sheetData sheetId="11"/>
      <sheetData sheetId="12">
        <row r="2">
          <cell r="C2">
            <v>0</v>
          </cell>
          <cell r="G2" t="str">
            <v>Subordinada</v>
          </cell>
          <cell r="H2">
            <v>0</v>
          </cell>
          <cell r="I2">
            <v>0</v>
          </cell>
        </row>
        <row r="3">
          <cell r="G3" t="str">
            <v>Juros</v>
          </cell>
          <cell r="H3" t="str">
            <v>AMT</v>
          </cell>
          <cell r="I3" t="str">
            <v>PMT</v>
          </cell>
        </row>
        <row r="4">
          <cell r="G4">
            <v>168666.02269984304</v>
          </cell>
          <cell r="H4">
            <v>291727.09002799791</v>
          </cell>
          <cell r="I4">
            <v>460393.11272784095</v>
          </cell>
        </row>
        <row r="5">
          <cell r="G5">
            <v>355873.73738769675</v>
          </cell>
          <cell r="H5">
            <v>599127.03473684401</v>
          </cell>
          <cell r="I5">
            <v>955000.77212454076</v>
          </cell>
        </row>
        <row r="6">
          <cell r="G6">
            <v>298532.70871524594</v>
          </cell>
          <cell r="H6">
            <v>488705.39682946505</v>
          </cell>
          <cell r="I6">
            <v>787238.105544711</v>
          </cell>
        </row>
        <row r="7">
          <cell r="G7">
            <v>253210.95146109367</v>
          </cell>
          <cell r="H7">
            <v>404804.97322143451</v>
          </cell>
          <cell r="I7">
            <v>658015.92468252825</v>
          </cell>
        </row>
        <row r="8">
          <cell r="G8">
            <v>210174.47781999988</v>
          </cell>
          <cell r="H8">
            <v>411742.28244579618</v>
          </cell>
          <cell r="I8">
            <v>621916.7602657961</v>
          </cell>
        </row>
        <row r="9">
          <cell r="G9">
            <v>171594.61912806251</v>
          </cell>
          <cell r="H9">
            <v>288507.79203019553</v>
          </cell>
          <cell r="I9">
            <v>460102.41115825804</v>
          </cell>
        </row>
        <row r="10">
          <cell r="G10">
            <v>144599.0792850765</v>
          </cell>
          <cell r="H10">
            <v>253767.30878779729</v>
          </cell>
          <cell r="I10">
            <v>398366.38807287381</v>
          </cell>
        </row>
        <row r="11">
          <cell r="G11">
            <v>117050.45910233202</v>
          </cell>
          <cell r="H11">
            <v>275240.06927997287</v>
          </cell>
          <cell r="I11">
            <v>392290.52838230488</v>
          </cell>
        </row>
        <row r="12">
          <cell r="G12">
            <v>87002.020146112816</v>
          </cell>
          <cell r="H12">
            <v>301067.71305475081</v>
          </cell>
          <cell r="I12">
            <v>388069.73320086364</v>
          </cell>
        </row>
        <row r="13">
          <cell r="G13">
            <v>54446.027666591443</v>
          </cell>
          <cell r="H13">
            <v>318682.8383538624</v>
          </cell>
          <cell r="I13">
            <v>373128.86602045386</v>
          </cell>
        </row>
        <row r="14">
          <cell r="G14">
            <v>9365.9974220845397</v>
          </cell>
          <cell r="H14">
            <v>346481.20123187941</v>
          </cell>
          <cell r="I14">
            <v>355847.19865396398</v>
          </cell>
        </row>
        <row r="15">
          <cell r="G15">
            <v>0</v>
          </cell>
          <cell r="H15">
            <v>0</v>
          </cell>
          <cell r="I15">
            <v>0</v>
          </cell>
        </row>
      </sheetData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rm Sheet"/>
      <sheetName val="Custos"/>
      <sheetName val="Fluxo"/>
      <sheetName val="EF"/>
      <sheetName val="Identificação Mutuário"/>
      <sheetName val="Historico"/>
      <sheetName val="FF"/>
      <sheetName val="Inadimplência"/>
      <sheetName val="Inad"/>
      <sheetName val="Dinam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Ag0910 Conta 99818"/>
      <sheetName val="fluxo_pagamentos"/>
      <sheetName val="Extrato Itaú"/>
    </sheetNames>
    <sheetDataSet>
      <sheetData sheetId="0">
        <row r="4">
          <cell r="B4">
            <v>45260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Plan1"/>
      <sheetName val="Relatório consolidado"/>
      <sheetName val="REL_CUST"/>
      <sheetName val="BASE ORIGINAL - ANÁLISE"/>
      <sheetName val="BASE ENVIO DIÁLOGO ATUAL"/>
      <sheetName val="Recebimentos"/>
      <sheetName val="Conciliação"/>
      <sheetName val="Extrato"/>
    </sheetNames>
    <sheetDataSet>
      <sheetData sheetId="0">
        <row r="4">
          <cell r="B4">
            <v>43112</v>
          </cell>
        </row>
        <row r="5">
          <cell r="B5">
            <v>43100</v>
          </cell>
        </row>
      </sheetData>
      <sheetData sheetId="1" refreshError="1"/>
      <sheetData sheetId="2">
        <row r="14">
          <cell r="B14" t="str">
            <v>% Recebimento em dia</v>
          </cell>
        </row>
      </sheetData>
      <sheetData sheetId="3"/>
      <sheetData sheetId="4"/>
      <sheetData sheetId="5" refreshError="1"/>
      <sheetData sheetId="6"/>
      <sheetData sheetId="7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biveis - TOTAL"/>
      <sheetName val="Recebiveis - Para securitizar"/>
      <sheetName val="Inadimplenci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1D842-8B1F-4A3A-B6FC-6CFBC89772AA}">
  <sheetPr>
    <tabColor theme="6" tint="-0.499984740745262"/>
  </sheetPr>
  <dimension ref="A1:K116"/>
  <sheetViews>
    <sheetView showGridLines="0" topLeftCell="A33" zoomScale="80" zoomScaleNormal="80" workbookViewId="0">
      <selection activeCell="B2" sqref="B2:C75"/>
    </sheetView>
  </sheetViews>
  <sheetFormatPr defaultColWidth="15.6640625" defaultRowHeight="15" customHeight="1" x14ac:dyDescent="0.3"/>
  <cols>
    <col min="1" max="1" width="6.109375" style="39" bestFit="1" customWidth="1"/>
    <col min="2" max="2" width="52.33203125" style="39" bestFit="1" customWidth="1"/>
    <col min="3" max="3" width="49.5546875" style="39" bestFit="1" customWidth="1"/>
    <col min="4" max="4" width="58.5546875" style="39" customWidth="1"/>
    <col min="5" max="5" width="33.33203125" style="40" bestFit="1" customWidth="1"/>
    <col min="6" max="6" width="36" style="40" bestFit="1" customWidth="1"/>
    <col min="7" max="7" width="15.6640625" style="39"/>
    <col min="8" max="9" width="15.6640625" style="40"/>
    <col min="10" max="16384" width="15.6640625" style="39"/>
  </cols>
  <sheetData>
    <row r="1" spans="1:9" ht="15" customHeight="1" thickBot="1" x14ac:dyDescent="0.35">
      <c r="A1" s="39" t="s">
        <v>0</v>
      </c>
    </row>
    <row r="2" spans="1:9" ht="15" customHeight="1" thickBot="1" x14ac:dyDescent="0.35">
      <c r="B2" s="150" t="s">
        <v>1</v>
      </c>
      <c r="C2" s="151"/>
    </row>
    <row r="3" spans="1:9" ht="15" customHeight="1" x14ac:dyDescent="0.3">
      <c r="B3" s="152" t="s">
        <v>2</v>
      </c>
      <c r="C3" s="153"/>
    </row>
    <row r="4" spans="1:9" ht="5.0999999999999996" customHeight="1" thickBot="1" x14ac:dyDescent="0.35">
      <c r="B4" s="154"/>
      <c r="C4" s="155"/>
    </row>
    <row r="5" spans="1:9" ht="15" customHeight="1" x14ac:dyDescent="0.3">
      <c r="B5" s="42" t="s">
        <v>3</v>
      </c>
      <c r="C5" s="43">
        <v>45777</v>
      </c>
      <c r="D5" s="44"/>
    </row>
    <row r="6" spans="1:9" ht="15" customHeight="1" thickBot="1" x14ac:dyDescent="0.35">
      <c r="B6" s="45" t="s">
        <v>4</v>
      </c>
      <c r="C6" s="41" t="s">
        <v>5</v>
      </c>
      <c r="D6" s="44"/>
    </row>
    <row r="7" spans="1:9" ht="15" customHeight="1" x14ac:dyDescent="0.3">
      <c r="B7" s="46" t="s">
        <v>6</v>
      </c>
      <c r="C7" s="47">
        <v>95</v>
      </c>
      <c r="D7" s="44"/>
      <c r="E7" s="48"/>
      <c r="F7" s="48"/>
      <c r="G7" s="49"/>
      <c r="H7" s="48"/>
      <c r="I7" s="48"/>
    </row>
    <row r="8" spans="1:9" ht="15" customHeight="1" thickBot="1" x14ac:dyDescent="0.35">
      <c r="B8" s="46" t="s">
        <v>7</v>
      </c>
      <c r="C8" s="140">
        <v>502</v>
      </c>
      <c r="D8" s="44"/>
      <c r="E8" s="48"/>
      <c r="F8" s="48"/>
      <c r="G8" s="49"/>
      <c r="H8" s="48"/>
      <c r="I8" s="48"/>
    </row>
    <row r="9" spans="1:9" ht="15" customHeight="1" x14ac:dyDescent="0.3">
      <c r="B9" s="50" t="s">
        <v>8</v>
      </c>
      <c r="C9" s="51">
        <v>139427.24</v>
      </c>
      <c r="D9" s="44"/>
      <c r="E9" s="156"/>
      <c r="F9" s="52"/>
      <c r="H9" s="52"/>
    </row>
    <row r="10" spans="1:9" ht="15" customHeight="1" x14ac:dyDescent="0.3">
      <c r="B10" s="46" t="s">
        <v>9</v>
      </c>
      <c r="C10" s="53">
        <v>396214.64000000007</v>
      </c>
      <c r="D10" s="44"/>
      <c r="E10" s="156"/>
      <c r="F10" s="52"/>
      <c r="H10" s="52"/>
    </row>
    <row r="11" spans="1:9" ht="15" customHeight="1" x14ac:dyDescent="0.3">
      <c r="B11" s="46" t="s">
        <v>10</v>
      </c>
      <c r="C11" s="53">
        <v>0</v>
      </c>
      <c r="D11" s="54"/>
      <c r="E11" s="156"/>
      <c r="F11" s="52"/>
      <c r="H11" s="52"/>
    </row>
    <row r="12" spans="1:9" ht="15" customHeight="1" thickBot="1" x14ac:dyDescent="0.35">
      <c r="B12" s="55" t="s">
        <v>11</v>
      </c>
      <c r="C12" s="56">
        <v>0</v>
      </c>
      <c r="D12" s="44"/>
      <c r="E12" s="156"/>
      <c r="F12" s="52"/>
      <c r="H12" s="52"/>
    </row>
    <row r="13" spans="1:9" ht="15" customHeight="1" x14ac:dyDescent="0.3">
      <c r="B13" s="50" t="s">
        <v>12</v>
      </c>
      <c r="C13" s="51">
        <v>127268.83000000005</v>
      </c>
      <c r="D13" s="54"/>
      <c r="E13" s="52"/>
      <c r="F13" s="52"/>
      <c r="H13" s="52"/>
    </row>
    <row r="14" spans="1:9" ht="15" customHeight="1" x14ac:dyDescent="0.3">
      <c r="B14" s="46" t="s">
        <v>13</v>
      </c>
      <c r="C14" s="53">
        <v>559526.4800000001</v>
      </c>
      <c r="D14" s="44"/>
      <c r="E14" s="52"/>
      <c r="F14" s="52"/>
      <c r="H14" s="52"/>
    </row>
    <row r="15" spans="1:9" ht="15" customHeight="1" x14ac:dyDescent="0.3">
      <c r="B15" s="46" t="s">
        <v>14</v>
      </c>
      <c r="C15" s="53">
        <v>0</v>
      </c>
      <c r="D15" s="54"/>
      <c r="E15" s="52"/>
      <c r="F15" s="52"/>
      <c r="H15" s="52"/>
    </row>
    <row r="16" spans="1:9" ht="15" customHeight="1" thickBot="1" x14ac:dyDescent="0.35">
      <c r="B16" s="55" t="s">
        <v>15</v>
      </c>
      <c r="C16" s="56">
        <v>0</v>
      </c>
      <c r="D16" s="57"/>
      <c r="E16" s="52"/>
      <c r="F16" s="52"/>
      <c r="H16" s="52"/>
    </row>
    <row r="17" spans="2:11" ht="15" customHeight="1" x14ac:dyDescent="0.3">
      <c r="B17" s="50" t="s">
        <v>16</v>
      </c>
      <c r="C17" s="51">
        <v>14424.82</v>
      </c>
      <c r="D17" s="44"/>
      <c r="E17" s="52"/>
      <c r="F17" s="52"/>
      <c r="H17" s="52"/>
    </row>
    <row r="18" spans="2:11" ht="15" customHeight="1" x14ac:dyDescent="0.3">
      <c r="B18" s="46" t="s">
        <v>17</v>
      </c>
      <c r="C18" s="53">
        <v>77926.87999999999</v>
      </c>
      <c r="D18" s="44"/>
      <c r="E18" s="52"/>
      <c r="F18" s="52"/>
      <c r="H18" s="52"/>
    </row>
    <row r="19" spans="2:11" ht="15" customHeight="1" x14ac:dyDescent="0.3">
      <c r="B19" s="46" t="s">
        <v>18</v>
      </c>
      <c r="C19" s="53">
        <v>0</v>
      </c>
      <c r="D19" s="44"/>
      <c r="E19" s="52"/>
      <c r="F19" s="52"/>
      <c r="H19" s="52"/>
    </row>
    <row r="20" spans="2:11" ht="15" customHeight="1" thickBot="1" x14ac:dyDescent="0.35">
      <c r="B20" s="46" t="s">
        <v>19</v>
      </c>
      <c r="C20" s="56">
        <v>0</v>
      </c>
      <c r="D20" s="57"/>
      <c r="E20" s="52"/>
      <c r="F20" s="52"/>
      <c r="H20" s="52"/>
    </row>
    <row r="21" spans="2:11" ht="15" customHeight="1" x14ac:dyDescent="0.3">
      <c r="B21" s="50" t="s">
        <v>20</v>
      </c>
      <c r="C21" s="51">
        <v>8802.76</v>
      </c>
      <c r="D21" s="44"/>
      <c r="E21" s="58"/>
      <c r="F21" s="52"/>
      <c r="G21" s="52"/>
      <c r="H21" s="52"/>
    </row>
    <row r="22" spans="2:11" ht="15" customHeight="1" x14ac:dyDescent="0.3">
      <c r="B22" s="46" t="s">
        <v>21</v>
      </c>
      <c r="C22" s="53">
        <v>11642.68</v>
      </c>
      <c r="D22" s="59"/>
      <c r="E22" s="58"/>
      <c r="F22" s="52"/>
      <c r="G22" s="52"/>
      <c r="H22" s="52"/>
    </row>
    <row r="23" spans="2:11" ht="15" customHeight="1" x14ac:dyDescent="0.3">
      <c r="B23" s="46" t="s">
        <v>22</v>
      </c>
      <c r="C23" s="53">
        <v>0</v>
      </c>
      <c r="D23" s="44"/>
      <c r="E23" s="58"/>
      <c r="F23" s="52"/>
      <c r="H23" s="52"/>
    </row>
    <row r="24" spans="2:11" ht="15" customHeight="1" thickBot="1" x14ac:dyDescent="0.35">
      <c r="B24" s="46" t="s">
        <v>23</v>
      </c>
      <c r="C24" s="56">
        <v>0</v>
      </c>
      <c r="D24" s="57"/>
      <c r="E24" s="58"/>
      <c r="F24" s="52"/>
      <c r="H24" s="52"/>
    </row>
    <row r="25" spans="2:11" ht="15" customHeight="1" thickBot="1" x14ac:dyDescent="0.35">
      <c r="B25" s="60" t="s">
        <v>24</v>
      </c>
      <c r="C25" s="61"/>
      <c r="D25" s="54"/>
      <c r="E25" s="62"/>
      <c r="F25" s="52"/>
      <c r="G25" s="52"/>
      <c r="H25" s="52"/>
    </row>
    <row r="26" spans="2:11" ht="15" customHeight="1" thickBot="1" x14ac:dyDescent="0.35">
      <c r="B26" s="55" t="s">
        <v>25</v>
      </c>
      <c r="C26" s="61">
        <v>873.1</v>
      </c>
      <c r="D26" s="57"/>
      <c r="E26" s="63"/>
      <c r="F26" s="52"/>
      <c r="G26" s="52"/>
      <c r="H26" s="52"/>
    </row>
    <row r="27" spans="2:11" ht="15" customHeight="1" x14ac:dyDescent="0.3">
      <c r="B27" s="50" t="s">
        <v>26</v>
      </c>
      <c r="C27" s="51">
        <v>22934365.906730786</v>
      </c>
      <c r="D27" s="59"/>
      <c r="E27" s="52"/>
      <c r="F27" s="52"/>
      <c r="H27" s="52"/>
      <c r="J27" s="49"/>
      <c r="K27" s="49"/>
    </row>
    <row r="28" spans="2:11" ht="15" customHeight="1" thickBot="1" x14ac:dyDescent="0.35">
      <c r="B28" s="55" t="s">
        <v>27</v>
      </c>
      <c r="C28" s="56">
        <v>20651.95</v>
      </c>
      <c r="D28" s="64"/>
      <c r="E28" s="52"/>
      <c r="F28" s="52"/>
      <c r="H28" s="52"/>
      <c r="J28" s="49"/>
      <c r="K28" s="49"/>
    </row>
    <row r="29" spans="2:11" ht="15" customHeight="1" x14ac:dyDescent="0.3">
      <c r="B29" s="50" t="s">
        <v>28</v>
      </c>
      <c r="C29" s="65">
        <v>23904483.433315355</v>
      </c>
      <c r="D29" s="44"/>
      <c r="E29" s="52"/>
      <c r="F29" s="52"/>
      <c r="H29" s="52"/>
      <c r="J29" s="49"/>
      <c r="K29" s="49"/>
    </row>
    <row r="30" spans="2:11" ht="15" customHeight="1" thickBot="1" x14ac:dyDescent="0.35">
      <c r="B30" s="55" t="s">
        <v>29</v>
      </c>
      <c r="C30" s="66">
        <v>25783.32</v>
      </c>
      <c r="D30" s="44"/>
      <c r="E30" s="52"/>
      <c r="F30" s="52"/>
      <c r="H30" s="52"/>
      <c r="J30" s="49"/>
      <c r="K30" s="49"/>
    </row>
    <row r="31" spans="2:11" ht="15" customHeight="1" thickBot="1" x14ac:dyDescent="0.35">
      <c r="B31" s="60" t="s">
        <v>30</v>
      </c>
      <c r="C31" s="67">
        <v>25783.32</v>
      </c>
      <c r="D31" s="44"/>
      <c r="E31" s="52"/>
      <c r="F31" s="52"/>
      <c r="H31" s="52"/>
      <c r="J31" s="49"/>
      <c r="K31" s="49"/>
    </row>
    <row r="32" spans="2:11" ht="15" customHeight="1" thickBot="1" x14ac:dyDescent="0.35">
      <c r="B32" s="46" t="s">
        <v>31</v>
      </c>
      <c r="C32" s="67">
        <v>25783.32</v>
      </c>
      <c r="D32" s="44"/>
      <c r="E32" s="52"/>
      <c r="F32" s="52"/>
      <c r="H32" s="52"/>
      <c r="J32" s="49"/>
      <c r="K32" s="49"/>
    </row>
    <row r="33" spans="1:11" ht="15" customHeight="1" x14ac:dyDescent="0.3">
      <c r="A33" s="157"/>
      <c r="B33" s="50" t="s">
        <v>32</v>
      </c>
      <c r="C33" s="51">
        <v>25783.32</v>
      </c>
      <c r="D33" s="44"/>
      <c r="E33" s="52"/>
      <c r="F33" s="52"/>
      <c r="H33" s="52"/>
      <c r="J33" s="49"/>
      <c r="K33" s="49"/>
    </row>
    <row r="34" spans="1:11" ht="15" customHeight="1" x14ac:dyDescent="0.3">
      <c r="A34" s="157"/>
      <c r="B34" s="46" t="s">
        <v>33</v>
      </c>
      <c r="C34" s="53">
        <v>0</v>
      </c>
      <c r="D34" s="44"/>
      <c r="E34" s="52"/>
      <c r="F34" s="52"/>
      <c r="H34" s="52"/>
      <c r="J34" s="49"/>
      <c r="K34" s="49"/>
    </row>
    <row r="35" spans="1:11" ht="15" customHeight="1" x14ac:dyDescent="0.3">
      <c r="A35" s="157"/>
      <c r="B35" s="46" t="s">
        <v>34</v>
      </c>
      <c r="C35" s="53">
        <v>0</v>
      </c>
      <c r="D35" s="44"/>
      <c r="E35" s="52"/>
      <c r="F35" s="52"/>
      <c r="H35" s="52"/>
      <c r="J35" s="49"/>
      <c r="K35" s="49"/>
    </row>
    <row r="36" spans="1:11" ht="15" customHeight="1" x14ac:dyDescent="0.3">
      <c r="A36" s="157"/>
      <c r="B36" s="46" t="s">
        <v>35</v>
      </c>
      <c r="C36" s="53">
        <v>0</v>
      </c>
      <c r="D36" s="44"/>
      <c r="E36" s="52"/>
      <c r="F36" s="52"/>
      <c r="H36" s="52"/>
      <c r="J36" s="49"/>
      <c r="K36" s="49"/>
    </row>
    <row r="37" spans="1:11" ht="15" customHeight="1" x14ac:dyDescent="0.3">
      <c r="A37" s="157"/>
      <c r="B37" s="46" t="s">
        <v>36</v>
      </c>
      <c r="C37" s="53">
        <v>0</v>
      </c>
      <c r="D37" s="44"/>
      <c r="E37" s="52"/>
      <c r="F37" s="52"/>
      <c r="H37" s="52"/>
      <c r="J37" s="49"/>
      <c r="K37" s="49"/>
    </row>
    <row r="38" spans="1:11" ht="15" customHeight="1" x14ac:dyDescent="0.3">
      <c r="A38" s="157"/>
      <c r="B38" s="46" t="s">
        <v>37</v>
      </c>
      <c r="C38" s="53">
        <v>0</v>
      </c>
      <c r="D38" s="44"/>
      <c r="E38" s="52"/>
      <c r="F38" s="52"/>
      <c r="H38" s="52"/>
      <c r="J38" s="49"/>
    </row>
    <row r="39" spans="1:11" ht="15" customHeight="1" thickBot="1" x14ac:dyDescent="0.35">
      <c r="A39" s="157"/>
      <c r="B39" s="55" t="s">
        <v>38</v>
      </c>
      <c r="C39" s="53">
        <v>0</v>
      </c>
      <c r="D39" s="44"/>
      <c r="E39" s="52"/>
      <c r="F39" s="52"/>
      <c r="H39" s="52"/>
      <c r="J39" s="49"/>
    </row>
    <row r="40" spans="1:11" ht="15" customHeight="1" x14ac:dyDescent="0.3">
      <c r="B40" s="50" t="s">
        <v>39</v>
      </c>
      <c r="C40" s="51">
        <v>18007.329999999998</v>
      </c>
      <c r="D40" s="44"/>
      <c r="E40" s="68"/>
      <c r="F40" s="52"/>
      <c r="H40" s="52"/>
      <c r="J40" s="49"/>
    </row>
    <row r="41" spans="1:11" ht="15" customHeight="1" x14ac:dyDescent="0.3">
      <c r="B41" s="46" t="s">
        <v>40</v>
      </c>
      <c r="C41" s="53">
        <v>9608.2000000000007</v>
      </c>
      <c r="D41" s="44"/>
      <c r="E41" s="68"/>
      <c r="F41" s="52"/>
      <c r="H41" s="52"/>
      <c r="J41" s="49"/>
    </row>
    <row r="42" spans="1:11" ht="15" customHeight="1" x14ac:dyDescent="0.3">
      <c r="B42" s="46" t="s">
        <v>41</v>
      </c>
      <c r="C42" s="53">
        <v>12016.04</v>
      </c>
      <c r="D42" s="44"/>
      <c r="E42" s="68"/>
      <c r="F42" s="52"/>
      <c r="H42" s="52"/>
      <c r="J42" s="49"/>
    </row>
    <row r="43" spans="1:11" ht="15" customHeight="1" x14ac:dyDescent="0.3">
      <c r="B43" s="46" t="s">
        <v>42</v>
      </c>
      <c r="C43" s="53">
        <v>6500</v>
      </c>
      <c r="D43" s="44"/>
      <c r="E43" s="69"/>
      <c r="F43" s="52"/>
      <c r="H43" s="52"/>
    </row>
    <row r="44" spans="1:11" ht="15" customHeight="1" x14ac:dyDescent="0.3">
      <c r="B44" s="46" t="s">
        <v>43</v>
      </c>
      <c r="C44" s="53">
        <v>6500</v>
      </c>
      <c r="D44" s="44"/>
      <c r="E44" s="68"/>
      <c r="F44" s="52"/>
      <c r="H44" s="52"/>
    </row>
    <row r="45" spans="1:11" ht="15" customHeight="1" x14ac:dyDescent="0.3">
      <c r="B45" s="46" t="s">
        <v>44</v>
      </c>
      <c r="C45" s="53">
        <v>0</v>
      </c>
      <c r="D45" s="44"/>
      <c r="E45" s="68"/>
      <c r="F45" s="52"/>
      <c r="H45" s="52"/>
    </row>
    <row r="46" spans="1:11" ht="15" customHeight="1" thickBot="1" x14ac:dyDescent="0.35">
      <c r="B46" s="46" t="s">
        <v>45</v>
      </c>
      <c r="C46" s="56">
        <v>39720.129999999997</v>
      </c>
      <c r="D46" s="44"/>
      <c r="E46" s="70"/>
      <c r="F46" s="52"/>
      <c r="H46" s="52"/>
    </row>
    <row r="47" spans="1:11" ht="15" customHeight="1" x14ac:dyDescent="0.3">
      <c r="B47" s="50" t="s">
        <v>46</v>
      </c>
      <c r="C47" s="51">
        <v>508161.44150793651</v>
      </c>
      <c r="D47" s="57"/>
      <c r="E47" s="52"/>
      <c r="F47" s="52"/>
      <c r="H47" s="52"/>
    </row>
    <row r="48" spans="1:11" ht="15" customHeight="1" x14ac:dyDescent="0.3">
      <c r="B48" s="46" t="s">
        <v>47</v>
      </c>
      <c r="C48" s="53">
        <v>514299.47478898964</v>
      </c>
      <c r="D48" s="57"/>
      <c r="E48" s="52"/>
      <c r="F48" s="52"/>
      <c r="H48" s="52"/>
    </row>
    <row r="49" spans="2:8" ht="15" customHeight="1" x14ac:dyDescent="0.3">
      <c r="B49" s="46" t="s">
        <v>48</v>
      </c>
      <c r="C49" s="53">
        <v>523561.38704750023</v>
      </c>
      <c r="D49" s="54"/>
      <c r="E49" s="52"/>
      <c r="F49" s="52"/>
      <c r="H49" s="52"/>
    </row>
    <row r="50" spans="2:8" ht="15" customHeight="1" x14ac:dyDescent="0.3">
      <c r="B50" s="46" t="s">
        <v>49</v>
      </c>
      <c r="C50" s="53">
        <v>507778.16257743054</v>
      </c>
      <c r="D50" s="57"/>
      <c r="E50" s="52"/>
      <c r="F50" s="52"/>
      <c r="H50" s="52"/>
    </row>
    <row r="51" spans="2:8" ht="15" customHeight="1" x14ac:dyDescent="0.3">
      <c r="B51" s="46" t="s">
        <v>50</v>
      </c>
      <c r="C51" s="53">
        <v>480107.11922271788</v>
      </c>
      <c r="D51" s="54"/>
      <c r="E51" s="52"/>
      <c r="F51" s="52"/>
      <c r="H51" s="52"/>
    </row>
    <row r="52" spans="2:8" ht="15" customHeight="1" x14ac:dyDescent="0.3">
      <c r="B52" s="46" t="s">
        <v>51</v>
      </c>
      <c r="C52" s="53">
        <v>519148.75541936292</v>
      </c>
      <c r="D52" s="44"/>
      <c r="E52" s="52"/>
      <c r="F52" s="52"/>
      <c r="H52" s="52"/>
    </row>
    <row r="53" spans="2:8" ht="15" customHeight="1" thickBot="1" x14ac:dyDescent="0.35">
      <c r="B53" s="55" t="s">
        <v>52</v>
      </c>
      <c r="C53" s="56">
        <v>20851427.092751361</v>
      </c>
      <c r="D53" s="57"/>
      <c r="E53" s="52"/>
      <c r="F53" s="52"/>
      <c r="H53" s="52"/>
    </row>
    <row r="54" spans="2:8" ht="15" customHeight="1" x14ac:dyDescent="0.3">
      <c r="B54" s="71" t="s">
        <v>53</v>
      </c>
      <c r="C54" s="51"/>
      <c r="D54" s="59"/>
      <c r="E54" s="52"/>
      <c r="F54" s="52"/>
      <c r="H54" s="52"/>
    </row>
    <row r="55" spans="2:8" ht="15" customHeight="1" x14ac:dyDescent="0.3">
      <c r="B55" s="72" t="s">
        <v>54</v>
      </c>
      <c r="C55" s="73"/>
      <c r="D55" s="54"/>
      <c r="E55" s="52"/>
      <c r="F55" s="52"/>
      <c r="H55" s="52"/>
    </row>
    <row r="56" spans="2:8" ht="15" customHeight="1" thickBot="1" x14ac:dyDescent="0.35">
      <c r="B56" s="74" t="s">
        <v>55</v>
      </c>
      <c r="C56" s="75">
        <v>23930266.753315356</v>
      </c>
      <c r="D56" s="54"/>
      <c r="E56" s="52"/>
      <c r="F56" s="52"/>
      <c r="H56" s="52"/>
    </row>
    <row r="57" spans="2:8" ht="15" customHeight="1" x14ac:dyDescent="0.3">
      <c r="B57" s="50" t="s">
        <v>56</v>
      </c>
      <c r="C57" s="76"/>
      <c r="D57" s="44"/>
      <c r="E57" s="52"/>
      <c r="F57" s="52"/>
      <c r="H57" s="52"/>
    </row>
    <row r="58" spans="2:8" ht="15" customHeight="1" x14ac:dyDescent="0.3">
      <c r="B58" s="46" t="s">
        <v>57</v>
      </c>
      <c r="C58" s="77"/>
      <c r="D58" s="44"/>
      <c r="E58" s="52"/>
      <c r="F58" s="52"/>
      <c r="H58" s="52"/>
    </row>
    <row r="59" spans="2:8" ht="15" customHeight="1" x14ac:dyDescent="0.3">
      <c r="B59" s="78" t="s">
        <v>58</v>
      </c>
      <c r="C59" s="79"/>
      <c r="D59" s="44"/>
      <c r="E59" s="52"/>
      <c r="F59" s="52"/>
      <c r="H59" s="52"/>
    </row>
    <row r="60" spans="2:8" ht="15" customHeight="1" x14ac:dyDescent="0.3">
      <c r="B60" s="80" t="s">
        <v>59</v>
      </c>
      <c r="C60" s="77" t="s">
        <v>60</v>
      </c>
      <c r="D60" s="44"/>
      <c r="E60" s="52"/>
      <c r="F60" s="52"/>
      <c r="H60" s="52"/>
    </row>
    <row r="61" spans="2:8" ht="15" customHeight="1" x14ac:dyDescent="0.3">
      <c r="B61" s="46" t="s">
        <v>61</v>
      </c>
      <c r="C61" s="77" t="s">
        <v>60</v>
      </c>
      <c r="D61" s="44"/>
      <c r="E61" s="52"/>
      <c r="F61" s="52"/>
      <c r="H61" s="52"/>
    </row>
    <row r="62" spans="2:8" ht="15" customHeight="1" x14ac:dyDescent="0.3">
      <c r="B62" s="78" t="s">
        <v>62</v>
      </c>
      <c r="C62" s="79" t="s">
        <v>60</v>
      </c>
      <c r="D62" s="44"/>
      <c r="E62" s="52"/>
      <c r="F62" s="52"/>
      <c r="H62" s="52"/>
    </row>
    <row r="63" spans="2:8" ht="15" customHeight="1" x14ac:dyDescent="0.3">
      <c r="B63" s="80" t="s">
        <v>63</v>
      </c>
      <c r="C63" s="77" t="s">
        <v>60</v>
      </c>
      <c r="D63" s="44"/>
      <c r="E63" s="52"/>
      <c r="F63" s="52"/>
      <c r="H63" s="52"/>
    </row>
    <row r="64" spans="2:8" ht="15" customHeight="1" x14ac:dyDescent="0.3">
      <c r="B64" s="46" t="s">
        <v>64</v>
      </c>
      <c r="C64" s="77" t="s">
        <v>60</v>
      </c>
      <c r="D64" s="44"/>
      <c r="E64" s="52"/>
      <c r="F64" s="52"/>
      <c r="H64" s="52"/>
    </row>
    <row r="65" spans="1:9" ht="15" customHeight="1" x14ac:dyDescent="0.3">
      <c r="B65" s="78" t="s">
        <v>65</v>
      </c>
      <c r="C65" s="79" t="s">
        <v>60</v>
      </c>
      <c r="D65" s="44"/>
      <c r="E65" s="52"/>
      <c r="F65" s="52"/>
      <c r="H65" s="52"/>
    </row>
    <row r="66" spans="1:9" ht="15" customHeight="1" x14ac:dyDescent="0.3">
      <c r="B66" s="80" t="s">
        <v>66</v>
      </c>
      <c r="C66" s="77" t="s">
        <v>60</v>
      </c>
      <c r="D66" s="44"/>
      <c r="E66" s="52"/>
      <c r="F66" s="52"/>
      <c r="H66" s="52"/>
    </row>
    <row r="67" spans="1:9" ht="15" customHeight="1" x14ac:dyDescent="0.3">
      <c r="B67" s="46" t="s">
        <v>67</v>
      </c>
      <c r="C67" s="77" t="s">
        <v>60</v>
      </c>
      <c r="D67" s="44"/>
      <c r="E67" s="52"/>
      <c r="F67" s="52"/>
      <c r="H67" s="52"/>
    </row>
    <row r="68" spans="1:9" ht="15" customHeight="1" x14ac:dyDescent="0.3">
      <c r="B68" s="78" t="s">
        <v>68</v>
      </c>
      <c r="C68" s="79" t="s">
        <v>60</v>
      </c>
      <c r="D68" s="44"/>
      <c r="E68" s="52"/>
      <c r="F68" s="52"/>
      <c r="H68" s="52"/>
    </row>
    <row r="69" spans="1:9" ht="15" customHeight="1" x14ac:dyDescent="0.3">
      <c r="B69" s="80" t="s">
        <v>69</v>
      </c>
      <c r="C69" s="77" t="s">
        <v>60</v>
      </c>
      <c r="D69" s="44"/>
      <c r="E69" s="52"/>
      <c r="F69" s="52"/>
      <c r="H69" s="52"/>
    </row>
    <row r="70" spans="1:9" ht="15" customHeight="1" x14ac:dyDescent="0.3">
      <c r="B70" s="46" t="s">
        <v>70</v>
      </c>
      <c r="C70" s="77" t="s">
        <v>60</v>
      </c>
      <c r="D70" s="44"/>
      <c r="E70" s="52"/>
      <c r="F70" s="52"/>
      <c r="H70" s="52"/>
    </row>
    <row r="71" spans="1:9" ht="15" customHeight="1" thickBot="1" x14ac:dyDescent="0.35">
      <c r="B71" s="55" t="s">
        <v>71</v>
      </c>
      <c r="C71" s="81" t="s">
        <v>60</v>
      </c>
      <c r="D71" s="44"/>
      <c r="E71" s="52"/>
      <c r="F71" s="52"/>
      <c r="H71" s="52"/>
    </row>
    <row r="72" spans="1:9" ht="15" customHeight="1" x14ac:dyDescent="0.3">
      <c r="B72" s="46" t="s">
        <v>72</v>
      </c>
      <c r="C72" s="82">
        <v>0.68769999999999998</v>
      </c>
      <c r="D72" s="44"/>
      <c r="E72" s="52"/>
      <c r="F72" s="52"/>
      <c r="H72" s="52"/>
    </row>
    <row r="73" spans="1:9" ht="15" customHeight="1" x14ac:dyDescent="0.3">
      <c r="B73" s="46" t="s">
        <v>73</v>
      </c>
      <c r="C73" s="83">
        <f>C74/12</f>
        <v>14.25</v>
      </c>
      <c r="D73" s="44"/>
      <c r="E73" s="52"/>
      <c r="F73" s="52"/>
      <c r="H73" s="52"/>
    </row>
    <row r="74" spans="1:9" ht="15" customHeight="1" x14ac:dyDescent="0.3">
      <c r="B74" s="46" t="s">
        <v>74</v>
      </c>
      <c r="C74" s="84">
        <v>171</v>
      </c>
      <c r="D74" s="44"/>
      <c r="E74" s="52"/>
      <c r="F74" s="52"/>
      <c r="H74" s="52"/>
    </row>
    <row r="75" spans="1:9" ht="15" customHeight="1" thickBot="1" x14ac:dyDescent="0.35">
      <c r="B75" s="55" t="s">
        <v>75</v>
      </c>
      <c r="C75" s="85">
        <v>5.91E-2</v>
      </c>
      <c r="D75" s="44"/>
      <c r="E75" s="52"/>
      <c r="F75" s="52"/>
      <c r="H75" s="52"/>
    </row>
    <row r="77" spans="1:9" ht="15" customHeight="1" x14ac:dyDescent="0.3">
      <c r="A77" s="158" t="s">
        <v>76</v>
      </c>
      <c r="B77" s="158"/>
      <c r="C77" s="158"/>
      <c r="D77" s="158"/>
      <c r="E77" s="158"/>
    </row>
    <row r="78" spans="1:9" ht="15" customHeight="1" x14ac:dyDescent="0.3">
      <c r="A78" s="86" t="s">
        <v>77</v>
      </c>
      <c r="B78" s="86" t="s">
        <v>78</v>
      </c>
      <c r="C78" s="86" t="s">
        <v>79</v>
      </c>
      <c r="D78" s="86" t="s">
        <v>80</v>
      </c>
      <c r="E78" s="86" t="s">
        <v>81</v>
      </c>
      <c r="H78" s="52"/>
      <c r="I78" s="52"/>
    </row>
    <row r="79" spans="1:9" s="91" customFormat="1" ht="12" x14ac:dyDescent="0.3">
      <c r="A79" s="87">
        <v>135922</v>
      </c>
      <c r="B79" s="88">
        <v>6494</v>
      </c>
      <c r="C79" s="88" t="s">
        <v>82</v>
      </c>
      <c r="D79" s="89">
        <v>365935.67235158168</v>
      </c>
      <c r="E79" s="89">
        <v>365935.67235158168</v>
      </c>
      <c r="F79" s="90"/>
      <c r="H79" s="90"/>
      <c r="I79" s="90"/>
    </row>
    <row r="80" spans="1:9" s="91" customFormat="1" ht="12" x14ac:dyDescent="0.3">
      <c r="A80" s="87">
        <v>135688</v>
      </c>
      <c r="B80" s="88">
        <v>6451</v>
      </c>
      <c r="C80" s="88" t="s">
        <v>83</v>
      </c>
      <c r="D80" s="89">
        <v>360759.47872414021</v>
      </c>
      <c r="E80" s="89">
        <v>360759.47872414021</v>
      </c>
      <c r="F80" s="90"/>
      <c r="H80" s="90"/>
      <c r="I80" s="90"/>
    </row>
    <row r="81" spans="1:9" s="91" customFormat="1" ht="12" x14ac:dyDescent="0.3">
      <c r="A81" s="87">
        <v>135667</v>
      </c>
      <c r="B81" s="88">
        <v>6402</v>
      </c>
      <c r="C81" s="88" t="s">
        <v>84</v>
      </c>
      <c r="D81" s="89">
        <v>349726.42279674008</v>
      </c>
      <c r="E81" s="89">
        <v>349726.42279674008</v>
      </c>
      <c r="F81" s="90"/>
      <c r="H81" s="90"/>
      <c r="I81" s="90"/>
    </row>
    <row r="82" spans="1:9" s="91" customFormat="1" ht="12" x14ac:dyDescent="0.3">
      <c r="A82" s="87">
        <v>136054</v>
      </c>
      <c r="B82" s="88">
        <v>5412</v>
      </c>
      <c r="C82" s="88" t="s">
        <v>85</v>
      </c>
      <c r="D82" s="89">
        <v>343733.50250585563</v>
      </c>
      <c r="E82" s="89">
        <v>341349.56250585563</v>
      </c>
      <c r="F82" s="90"/>
      <c r="H82" s="90"/>
      <c r="I82" s="90"/>
    </row>
    <row r="83" spans="1:9" s="91" customFormat="1" ht="12" x14ac:dyDescent="0.3">
      <c r="A83" s="87">
        <v>136055</v>
      </c>
      <c r="B83" s="88">
        <v>5413</v>
      </c>
      <c r="C83" s="88" t="s">
        <v>85</v>
      </c>
      <c r="D83" s="89">
        <v>337724.94522193813</v>
      </c>
      <c r="E83" s="89">
        <v>335382.66522193811</v>
      </c>
      <c r="F83" s="90"/>
      <c r="H83" s="90"/>
      <c r="I83" s="90"/>
    </row>
    <row r="84" spans="1:9" s="91" customFormat="1" ht="12" x14ac:dyDescent="0.3">
      <c r="A84" s="87">
        <v>135924</v>
      </c>
      <c r="B84" s="88">
        <v>6498</v>
      </c>
      <c r="C84" s="88" t="s">
        <v>86</v>
      </c>
      <c r="D84" s="89">
        <v>335412.06609918165</v>
      </c>
      <c r="E84" s="89">
        <v>335412.06609918165</v>
      </c>
      <c r="F84" s="90"/>
      <c r="H84" s="90"/>
      <c r="I84" s="90"/>
    </row>
    <row r="85" spans="1:9" s="91" customFormat="1" ht="12" x14ac:dyDescent="0.3">
      <c r="A85" s="87">
        <v>135654</v>
      </c>
      <c r="B85" s="88">
        <v>6379</v>
      </c>
      <c r="C85" s="88" t="s">
        <v>87</v>
      </c>
      <c r="D85" s="89">
        <v>335341.20640331425</v>
      </c>
      <c r="E85" s="89">
        <v>335341.20640331425</v>
      </c>
      <c r="F85" s="90"/>
      <c r="H85" s="90"/>
      <c r="I85" s="90"/>
    </row>
    <row r="86" spans="1:9" s="91" customFormat="1" ht="12" x14ac:dyDescent="0.3">
      <c r="A86" s="87">
        <v>135652</v>
      </c>
      <c r="B86" s="88">
        <v>6414</v>
      </c>
      <c r="C86" s="88" t="s">
        <v>88</v>
      </c>
      <c r="D86" s="89">
        <v>332988.89191634307</v>
      </c>
      <c r="E86" s="89">
        <v>332988.89191634307</v>
      </c>
      <c r="F86" s="90"/>
      <c r="H86" s="90"/>
      <c r="I86" s="90"/>
    </row>
    <row r="87" spans="1:9" s="91" customFormat="1" ht="12" x14ac:dyDescent="0.3">
      <c r="A87" s="87">
        <v>135923</v>
      </c>
      <c r="B87" s="88">
        <v>6497</v>
      </c>
      <c r="C87" s="88" t="s">
        <v>89</v>
      </c>
      <c r="D87" s="89">
        <v>332426.52573220228</v>
      </c>
      <c r="E87" s="89">
        <v>332426.52573220228</v>
      </c>
      <c r="F87" s="90"/>
      <c r="H87" s="90"/>
      <c r="I87" s="90"/>
    </row>
    <row r="88" spans="1:9" s="91" customFormat="1" ht="12" x14ac:dyDescent="0.3">
      <c r="A88" s="87">
        <v>136100</v>
      </c>
      <c r="B88" s="88">
        <v>5420</v>
      </c>
      <c r="C88" s="88" t="s">
        <v>90</v>
      </c>
      <c r="D88" s="89">
        <v>331477.9743760018</v>
      </c>
      <c r="E88" s="89">
        <v>331477.9743760018</v>
      </c>
      <c r="F88" s="90"/>
      <c r="H88" s="90"/>
      <c r="I88" s="90"/>
    </row>
    <row r="89" spans="1:9" ht="15" customHeight="1" x14ac:dyDescent="0.3">
      <c r="A89" s="92"/>
      <c r="B89" s="93"/>
      <c r="C89" s="94" t="s">
        <v>91</v>
      </c>
      <c r="D89" s="95">
        <v>0</v>
      </c>
      <c r="E89" s="95">
        <f>SUM(E79:E88)</f>
        <v>3420800.4661272988</v>
      </c>
    </row>
    <row r="91" spans="1:9" s="96" customFormat="1" ht="15" customHeight="1" x14ac:dyDescent="0.3">
      <c r="B91" s="159" t="s">
        <v>92</v>
      </c>
      <c r="C91" s="160"/>
      <c r="D91" s="40"/>
      <c r="H91" s="97"/>
      <c r="I91" s="97"/>
    </row>
    <row r="92" spans="1:9" s="96" customFormat="1" ht="15" customHeight="1" x14ac:dyDescent="0.2">
      <c r="B92" s="98" t="s">
        <v>32</v>
      </c>
      <c r="C92" s="99">
        <v>1699173.958491757</v>
      </c>
      <c r="D92" s="40"/>
      <c r="H92" s="97"/>
      <c r="I92" s="97"/>
    </row>
    <row r="93" spans="1:9" s="96" customFormat="1" ht="15" customHeight="1" x14ac:dyDescent="0.2">
      <c r="B93" s="98" t="s">
        <v>33</v>
      </c>
      <c r="C93" s="99">
        <v>0</v>
      </c>
      <c r="D93" s="40"/>
      <c r="H93" s="97"/>
      <c r="I93" s="97"/>
    </row>
    <row r="94" spans="1:9" s="96" customFormat="1" ht="15" customHeight="1" x14ac:dyDescent="0.2">
      <c r="B94" s="98" t="s">
        <v>34</v>
      </c>
      <c r="C94" s="99">
        <v>0</v>
      </c>
      <c r="D94" s="40"/>
      <c r="H94" s="97"/>
      <c r="I94" s="97"/>
    </row>
    <row r="95" spans="1:9" s="96" customFormat="1" ht="15" customHeight="1" x14ac:dyDescent="0.2">
      <c r="B95" s="98" t="s">
        <v>35</v>
      </c>
      <c r="C95" s="99">
        <v>0</v>
      </c>
      <c r="D95" s="40"/>
      <c r="H95" s="97"/>
      <c r="I95" s="97"/>
    </row>
    <row r="96" spans="1:9" s="96" customFormat="1" ht="15" customHeight="1" x14ac:dyDescent="0.2">
      <c r="B96" s="98" t="s">
        <v>36</v>
      </c>
      <c r="C96" s="99">
        <v>0</v>
      </c>
      <c r="D96" s="40"/>
      <c r="H96" s="97"/>
      <c r="I96" s="97"/>
    </row>
    <row r="97" spans="2:9" s="96" customFormat="1" ht="15" customHeight="1" x14ac:dyDescent="0.2">
      <c r="B97" s="98" t="s">
        <v>37</v>
      </c>
      <c r="C97" s="99">
        <v>0</v>
      </c>
      <c r="D97" s="40"/>
      <c r="H97" s="97"/>
      <c r="I97" s="97"/>
    </row>
    <row r="98" spans="2:9" s="96" customFormat="1" ht="15" customHeight="1" x14ac:dyDescent="0.2">
      <c r="B98" s="98" t="s">
        <v>38</v>
      </c>
      <c r="C98" s="99">
        <v>0</v>
      </c>
      <c r="D98" s="40"/>
      <c r="H98" s="97"/>
      <c r="I98" s="97"/>
    </row>
    <row r="99" spans="2:9" s="96" customFormat="1" ht="15" customHeight="1" x14ac:dyDescent="0.2">
      <c r="B99" s="100"/>
      <c r="C99" s="100"/>
      <c r="F99" s="97"/>
      <c r="H99" s="97"/>
      <c r="I99" s="97"/>
    </row>
    <row r="100" spans="2:9" s="96" customFormat="1" ht="15" customHeight="1" x14ac:dyDescent="0.2">
      <c r="B100" s="101" t="s">
        <v>93</v>
      </c>
      <c r="C100" s="102">
        <f>SUM(C92:C98)</f>
        <v>1699173.958491757</v>
      </c>
      <c r="F100" s="97"/>
      <c r="H100" s="97"/>
      <c r="I100" s="97"/>
    </row>
    <row r="101" spans="2:9" ht="15" customHeight="1" x14ac:dyDescent="0.3">
      <c r="E101" s="39"/>
    </row>
    <row r="102" spans="2:9" ht="15" customHeight="1" x14ac:dyDescent="0.3">
      <c r="B102" s="149" t="s">
        <v>94</v>
      </c>
      <c r="C102" s="149"/>
      <c r="D102" s="149"/>
      <c r="E102" s="149"/>
    </row>
    <row r="103" spans="2:9" ht="15" customHeight="1" x14ac:dyDescent="0.3">
      <c r="B103" s="103" t="s">
        <v>94</v>
      </c>
      <c r="C103" s="86" t="s">
        <v>95</v>
      </c>
      <c r="D103" s="86" t="s">
        <v>81</v>
      </c>
      <c r="E103" s="86" t="s">
        <v>96</v>
      </c>
    </row>
    <row r="104" spans="2:9" ht="15" customHeight="1" x14ac:dyDescent="0.2">
      <c r="B104" s="98" t="s">
        <v>97</v>
      </c>
      <c r="C104" s="104">
        <v>25783.32</v>
      </c>
      <c r="D104" s="104">
        <v>1673390.638491757</v>
      </c>
      <c r="E104" s="104">
        <v>1699173.958491757</v>
      </c>
    </row>
    <row r="105" spans="2:9" ht="15" customHeight="1" x14ac:dyDescent="0.2">
      <c r="B105" s="98" t="s">
        <v>98</v>
      </c>
      <c r="C105" s="104">
        <v>0</v>
      </c>
      <c r="D105" s="104">
        <v>0</v>
      </c>
      <c r="E105" s="104">
        <v>0</v>
      </c>
    </row>
    <row r="106" spans="2:9" ht="15" customHeight="1" x14ac:dyDescent="0.2">
      <c r="B106" s="98" t="s">
        <v>99</v>
      </c>
      <c r="C106" s="104">
        <v>0</v>
      </c>
      <c r="D106" s="104">
        <v>0</v>
      </c>
      <c r="E106" s="104">
        <v>0</v>
      </c>
    </row>
    <row r="107" spans="2:9" ht="15" customHeight="1" x14ac:dyDescent="0.2">
      <c r="B107" s="98" t="s">
        <v>100</v>
      </c>
      <c r="C107" s="104">
        <v>0</v>
      </c>
      <c r="D107" s="104">
        <v>0</v>
      </c>
      <c r="E107" s="104">
        <v>0</v>
      </c>
    </row>
    <row r="108" spans="2:9" ht="15" customHeight="1" x14ac:dyDescent="0.2">
      <c r="B108" s="98" t="s">
        <v>101</v>
      </c>
      <c r="C108" s="104">
        <v>0</v>
      </c>
      <c r="D108" s="104">
        <v>0</v>
      </c>
      <c r="E108" s="104">
        <v>0</v>
      </c>
    </row>
    <row r="109" spans="2:9" ht="15" customHeight="1" x14ac:dyDescent="0.2">
      <c r="B109" s="98" t="s">
        <v>102</v>
      </c>
      <c r="C109" s="104">
        <v>0</v>
      </c>
      <c r="D109" s="104">
        <v>0</v>
      </c>
      <c r="E109" s="104">
        <v>0</v>
      </c>
    </row>
    <row r="110" spans="2:9" ht="15" customHeight="1" x14ac:dyDescent="0.2">
      <c r="B110" s="98" t="s">
        <v>103</v>
      </c>
      <c r="C110" s="104">
        <v>0</v>
      </c>
      <c r="D110" s="104">
        <v>0</v>
      </c>
      <c r="E110" s="104">
        <v>0</v>
      </c>
    </row>
    <row r="111" spans="2:9" ht="15" customHeight="1" x14ac:dyDescent="0.3">
      <c r="B111" s="100"/>
      <c r="C111" s="100"/>
      <c r="D111" s="100"/>
      <c r="E111" s="49"/>
    </row>
    <row r="112" spans="2:9" ht="15" customHeight="1" x14ac:dyDescent="0.2">
      <c r="B112" s="101" t="s">
        <v>93</v>
      </c>
      <c r="C112" s="102">
        <f>SUM(C104:C110)</f>
        <v>25783.32</v>
      </c>
      <c r="D112" s="102">
        <f>SUM(D104:D110)</f>
        <v>1673390.638491757</v>
      </c>
      <c r="E112" s="102">
        <f>SUM(E104:E110)</f>
        <v>1699173.958491757</v>
      </c>
    </row>
    <row r="115" spans="3:3" ht="15" customHeight="1" x14ac:dyDescent="0.3">
      <c r="C115" s="105"/>
    </row>
    <row r="116" spans="3:3" ht="15" customHeight="1" x14ac:dyDescent="0.3">
      <c r="C116" s="106"/>
    </row>
  </sheetData>
  <mergeCells count="7">
    <mergeCell ref="B102:E102"/>
    <mergeCell ref="B2:C2"/>
    <mergeCell ref="B3:C4"/>
    <mergeCell ref="E9:E12"/>
    <mergeCell ref="A33:A39"/>
    <mergeCell ref="A77:E77"/>
    <mergeCell ref="B91:C9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CFBAB-3706-4496-8221-D9B30E88D88A}">
  <dimension ref="A1:R8"/>
  <sheetViews>
    <sheetView workbookViewId="0">
      <selection activeCell="C2" sqref="C2:C7"/>
    </sheetView>
  </sheetViews>
  <sheetFormatPr defaultRowHeight="14.4" x14ac:dyDescent="0.3"/>
  <cols>
    <col min="1" max="1" width="7.5546875" bestFit="1" customWidth="1"/>
    <col min="2" max="2" width="11.5546875" bestFit="1" customWidth="1"/>
    <col min="3" max="3" width="15.5546875" bestFit="1" customWidth="1"/>
    <col min="4" max="4" width="36.33203125" bestFit="1" customWidth="1"/>
    <col min="5" max="5" width="21.44140625" bestFit="1" customWidth="1"/>
    <col min="6" max="6" width="49.6640625" bestFit="1" customWidth="1"/>
    <col min="7" max="7" width="15.44140625" bestFit="1" customWidth="1"/>
    <col min="8" max="8" width="10.109375" bestFit="1" customWidth="1"/>
    <col min="18" max="18" width="49.6640625" bestFit="1" customWidth="1"/>
  </cols>
  <sheetData>
    <row r="1" spans="1:18" x14ac:dyDescent="0.3">
      <c r="A1" s="135" t="s">
        <v>104</v>
      </c>
      <c r="B1" s="135" t="s">
        <v>105</v>
      </c>
      <c r="C1" s="136" t="s">
        <v>106</v>
      </c>
      <c r="D1" s="135" t="s">
        <v>92</v>
      </c>
      <c r="E1" s="135" t="s">
        <v>107</v>
      </c>
      <c r="F1" s="135" t="s">
        <v>94</v>
      </c>
      <c r="G1" s="137" t="s">
        <v>108</v>
      </c>
      <c r="H1" s="138" t="s">
        <v>109</v>
      </c>
      <c r="R1" s="139" t="s">
        <v>94</v>
      </c>
    </row>
    <row r="2" spans="1:18" x14ac:dyDescent="0.3">
      <c r="A2">
        <v>6398</v>
      </c>
      <c r="B2">
        <v>20</v>
      </c>
      <c r="C2" s="127">
        <f>VLOOKUP(A2,FluxoFuturo!B:L,11,0)</f>
        <v>314089.38007468876</v>
      </c>
      <c r="D2" s="146" t="str">
        <f>IF(B2&lt;0,"Adimplente",IF(B2&lt;=30,"Vencidos e Não Pagos Até 30 Dias",IF(B2&lt;=61,"Vencidos e Não Pagos De 31 A 60 Dias",IF(B2&lt;=90,"Vencidos E Não Pagos De 61 A 90 Dias",IF(B2&lt;=120,"Vencidos e Não Pagos De 91 A 120 Dias",IF(B2&lt;=150,"Vencidos e Não Pagos De 121 A 150 Dias",IF(B2&lt;=180,"Vencidos e Não Pagos De 151 A 180 Dias",IF(B2&gt;180,"Vencidos E Não Pagos Acima de 180 Dias",""))))))))</f>
        <v>Vencidos e Não Pagos Até 30 Dias</v>
      </c>
      <c r="E2">
        <v>1</v>
      </c>
      <c r="F2" s="146" t="str">
        <f>IF(E2=1,$R$2,IF(E2=2,$R$3,IF(E2=3,$R$4,IF(E2=4,$R$5,IF(E2=5,$R$6,IF(E2=6,$R$7,IF(E2&gt;6,$R$8)))))))</f>
        <v>01 - Uma Parcela</v>
      </c>
      <c r="G2" s="127">
        <f>VLOOKUP(A2,FluxoFuturo!B:J,9,0)</f>
        <v>3668.77</v>
      </c>
      <c r="H2" s="127">
        <f>VLOOKUP(A2,FluxoFuturo!B:K,10,0)</f>
        <v>310420.61007468874</v>
      </c>
      <c r="R2" s="147" t="s">
        <v>97</v>
      </c>
    </row>
    <row r="3" spans="1:18" x14ac:dyDescent="0.3">
      <c r="A3">
        <v>6399</v>
      </c>
      <c r="B3">
        <v>20</v>
      </c>
      <c r="C3" s="127">
        <f>VLOOKUP(A3,FluxoFuturo!B:L,11,0)</f>
        <v>329775.12473854574</v>
      </c>
      <c r="D3" s="146" t="str">
        <f t="shared" ref="D3:D7" si="0">IF(B3&lt;0,"Adimplente",IF(B3&lt;=30,"Vencidos e Não Pagos Até 30 Dias",IF(B3&lt;=61,"Vencidos e Não Pagos De 31 A 60 Dias",IF(B3&lt;=90,"Vencidos E Não Pagos De 61 A 90 Dias",IF(B3&lt;=120,"Vencidos e Não Pagos De 91 A 120 Dias",IF(B3&lt;=150,"Vencidos e Não Pagos De 121 A 150 Dias",IF(B3&lt;=180,"Vencidos e Não Pagos De 151 A 180 Dias",IF(B3&gt;180,"Vencidos E Não Pagos Acima de 180 Dias",""))))))))</f>
        <v>Vencidos e Não Pagos Até 30 Dias</v>
      </c>
      <c r="E3">
        <v>1</v>
      </c>
      <c r="F3" s="146" t="str">
        <f t="shared" ref="F3:F7" si="1">IF(E3=1,$R$2,IF(E3=2,$R$3,IF(E3=3,$R$4,IF(E3=4,$R$5,IF(E3=5,$R$6,IF(E3=6,$R$7,IF(E3&gt;6,$R$8)))))))</f>
        <v>01 - Uma Parcela</v>
      </c>
      <c r="G3" s="127">
        <f>VLOOKUP(A3,FluxoFuturo!B:J,9,0)</f>
        <v>3851.99</v>
      </c>
      <c r="H3" s="127">
        <f>VLOOKUP(A3,FluxoFuturo!B:K,10,0)</f>
        <v>325923.13473854575</v>
      </c>
      <c r="R3" s="147" t="s">
        <v>98</v>
      </c>
    </row>
    <row r="4" spans="1:18" x14ac:dyDescent="0.3">
      <c r="A4">
        <v>6400</v>
      </c>
      <c r="B4">
        <v>20</v>
      </c>
      <c r="C4" s="127">
        <f>VLOOKUP(A4,FluxoFuturo!B:L,11,0)</f>
        <v>309148.82018959336</v>
      </c>
      <c r="D4" s="146" t="str">
        <f t="shared" si="0"/>
        <v>Vencidos e Não Pagos Até 30 Dias</v>
      </c>
      <c r="E4">
        <v>1</v>
      </c>
      <c r="F4" s="146" t="str">
        <f t="shared" si="1"/>
        <v>01 - Uma Parcela</v>
      </c>
      <c r="G4" s="127">
        <f>VLOOKUP(A4,FluxoFuturo!B:J,9,0)</f>
        <v>3611.07</v>
      </c>
      <c r="H4" s="127">
        <f>VLOOKUP(A4,FluxoFuturo!B:K,10,0)</f>
        <v>305537.75018959335</v>
      </c>
      <c r="R4" s="147" t="s">
        <v>99</v>
      </c>
    </row>
    <row r="5" spans="1:18" x14ac:dyDescent="0.3">
      <c r="A5">
        <v>6388</v>
      </c>
      <c r="B5">
        <v>9</v>
      </c>
      <c r="C5" s="127">
        <f>VLOOKUP(A5,FluxoFuturo!B:L,11,0)</f>
        <v>193527.85000000003</v>
      </c>
      <c r="D5" s="146" t="str">
        <f t="shared" si="0"/>
        <v>Vencidos e Não Pagos Até 30 Dias</v>
      </c>
      <c r="E5">
        <v>1</v>
      </c>
      <c r="F5" s="146" t="str">
        <f t="shared" si="1"/>
        <v>01 - Uma Parcela</v>
      </c>
      <c r="G5" s="127">
        <f>VLOOKUP(A5,FluxoFuturo!B:J,9,0)</f>
        <v>8241.23</v>
      </c>
      <c r="H5" s="127">
        <f>VLOOKUP(A5,FluxoFuturo!B:K,10,0)</f>
        <v>185286.62000000002</v>
      </c>
      <c r="R5" s="147" t="s">
        <v>100</v>
      </c>
    </row>
    <row r="6" spans="1:18" x14ac:dyDescent="0.3">
      <c r="A6">
        <v>6409</v>
      </c>
      <c r="B6">
        <v>9</v>
      </c>
      <c r="C6" s="127">
        <f>VLOOKUP(A6,FluxoFuturo!B:L,11,0)</f>
        <v>276316.39174446452</v>
      </c>
      <c r="D6" s="146" t="str">
        <f t="shared" si="0"/>
        <v>Vencidos e Não Pagos Até 30 Dias</v>
      </c>
      <c r="E6">
        <v>1</v>
      </c>
      <c r="F6" s="146" t="str">
        <f t="shared" si="1"/>
        <v>01 - Uma Parcela</v>
      </c>
      <c r="G6" s="127">
        <f>VLOOKUP(A6,FluxoFuturo!B:J,9,0)</f>
        <v>3205.13</v>
      </c>
      <c r="H6" s="127">
        <f>VLOOKUP(A6,FluxoFuturo!B:K,10,0)</f>
        <v>273111.26174446451</v>
      </c>
      <c r="R6" s="147" t="s">
        <v>101</v>
      </c>
    </row>
    <row r="7" spans="1:18" x14ac:dyDescent="0.3">
      <c r="A7">
        <v>6410</v>
      </c>
      <c r="B7">
        <v>9</v>
      </c>
      <c r="C7" s="127">
        <f>VLOOKUP(A7,FluxoFuturo!B:L,11,0)</f>
        <v>276316.39174446452</v>
      </c>
      <c r="D7" s="146" t="str">
        <f t="shared" si="0"/>
        <v>Vencidos e Não Pagos Até 30 Dias</v>
      </c>
      <c r="E7">
        <v>1</v>
      </c>
      <c r="F7" s="146" t="str">
        <f t="shared" si="1"/>
        <v>01 - Uma Parcela</v>
      </c>
      <c r="G7" s="127">
        <f>VLOOKUP(A7,FluxoFuturo!B:J,9,0)</f>
        <v>3205.13</v>
      </c>
      <c r="H7" s="127">
        <f>VLOOKUP(A7,FluxoFuturo!B:K,10,0)</f>
        <v>273111.26174446451</v>
      </c>
      <c r="R7" s="147" t="s">
        <v>102</v>
      </c>
    </row>
    <row r="8" spans="1:18" x14ac:dyDescent="0.3">
      <c r="R8" s="147" t="s">
        <v>103</v>
      </c>
    </row>
  </sheetData>
  <conditionalFormatting sqref="A1">
    <cfRule type="duplicateValues" dxfId="7" priority="1"/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opLeftCell="A2" workbookViewId="0">
      <selection activeCell="B8" sqref="B8:E8"/>
    </sheetView>
  </sheetViews>
  <sheetFormatPr defaultRowHeight="14.4" x14ac:dyDescent="0.3"/>
  <cols>
    <col min="1" max="1" width="0.109375" customWidth="1"/>
    <col min="2" max="2" width="1" customWidth="1"/>
    <col min="3" max="3" width="31.109375" customWidth="1"/>
    <col min="4" max="4" width="26" customWidth="1"/>
    <col min="5" max="5" width="2" customWidth="1"/>
    <col min="6" max="6" width="21.5546875" customWidth="1"/>
  </cols>
  <sheetData>
    <row r="1" spans="1:6" ht="0.6" customHeight="1" x14ac:dyDescent="0.3">
      <c r="A1" s="1"/>
      <c r="B1" s="1"/>
      <c r="C1" s="1"/>
      <c r="D1" s="1"/>
      <c r="E1" s="1"/>
      <c r="F1" s="1"/>
    </row>
    <row r="2" spans="1:6" ht="9.75" customHeight="1" x14ac:dyDescent="0.3">
      <c r="A2" s="1"/>
      <c r="B2" s="1"/>
      <c r="C2" s="174"/>
      <c r="D2" s="1"/>
      <c r="E2" s="1"/>
      <c r="F2" s="1"/>
    </row>
    <row r="3" spans="1:6" ht="14.85" customHeight="1" x14ac:dyDescent="0.3">
      <c r="A3" s="1"/>
      <c r="B3" s="1"/>
      <c r="C3" s="174"/>
      <c r="D3" s="1"/>
      <c r="E3" s="175" t="s">
        <v>110</v>
      </c>
      <c r="F3" s="174"/>
    </row>
    <row r="4" spans="1:6" ht="7.35" customHeight="1" x14ac:dyDescent="0.3">
      <c r="A4" s="1"/>
      <c r="B4" s="1"/>
      <c r="C4" s="174"/>
      <c r="D4" s="1"/>
      <c r="E4" s="1"/>
      <c r="F4" s="1"/>
    </row>
    <row r="5" spans="1:6" ht="14.85" customHeight="1" x14ac:dyDescent="0.3">
      <c r="A5" s="1"/>
      <c r="B5" s="1"/>
      <c r="C5" s="1"/>
      <c r="D5" s="1"/>
      <c r="E5" s="1"/>
      <c r="F5" s="1"/>
    </row>
    <row r="6" spans="1:6" x14ac:dyDescent="0.3">
      <c r="A6" s="1"/>
      <c r="B6" s="176" t="s">
        <v>111</v>
      </c>
      <c r="C6" s="162"/>
      <c r="D6" s="162"/>
      <c r="E6" s="163"/>
      <c r="F6" s="2" t="s">
        <v>112</v>
      </c>
    </row>
    <row r="7" spans="1:6" x14ac:dyDescent="0.3">
      <c r="A7" s="1"/>
      <c r="B7" s="177" t="s">
        <v>113</v>
      </c>
      <c r="C7" s="162"/>
      <c r="D7" s="162"/>
      <c r="E7" s="163"/>
      <c r="F7" s="3">
        <v>95</v>
      </c>
    </row>
    <row r="8" spans="1:6" x14ac:dyDescent="0.3">
      <c r="A8" s="1"/>
      <c r="B8" s="164" t="s">
        <v>114</v>
      </c>
      <c r="C8" s="165"/>
      <c r="D8" s="165"/>
      <c r="E8" s="166"/>
      <c r="F8" s="4">
        <v>3</v>
      </c>
    </row>
    <row r="9" spans="1:6" ht="17.100000000000001" customHeight="1" x14ac:dyDescent="0.3">
      <c r="A9" s="1"/>
      <c r="B9" s="170" t="s">
        <v>115</v>
      </c>
      <c r="C9" s="171"/>
      <c r="D9" s="171"/>
      <c r="E9" s="171"/>
      <c r="F9" s="172"/>
    </row>
    <row r="10" spans="1:6" x14ac:dyDescent="0.3">
      <c r="A10" s="1"/>
      <c r="B10" s="161" t="s">
        <v>116</v>
      </c>
      <c r="C10" s="162"/>
      <c r="D10" s="162"/>
      <c r="E10" s="163"/>
      <c r="F10" s="5">
        <v>536972.5</v>
      </c>
    </row>
    <row r="11" spans="1:6" x14ac:dyDescent="0.3">
      <c r="A11" s="1"/>
      <c r="B11" s="161" t="s">
        <v>117</v>
      </c>
      <c r="C11" s="162"/>
      <c r="D11" s="162"/>
      <c r="E11" s="163"/>
      <c r="F11" s="5">
        <v>800932.43</v>
      </c>
    </row>
    <row r="12" spans="1:6" x14ac:dyDescent="0.3">
      <c r="A12" s="1"/>
      <c r="B12" s="173" t="s">
        <v>118</v>
      </c>
      <c r="C12" s="162"/>
      <c r="D12" s="162"/>
      <c r="E12" s="163"/>
      <c r="F12" s="6" t="s">
        <v>60</v>
      </c>
    </row>
    <row r="13" spans="1:6" x14ac:dyDescent="0.3">
      <c r="A13" s="1"/>
      <c r="B13" s="161" t="s">
        <v>119</v>
      </c>
      <c r="C13" s="162"/>
      <c r="D13" s="162"/>
      <c r="E13" s="163"/>
      <c r="F13" s="7">
        <v>677654.45</v>
      </c>
    </row>
    <row r="14" spans="1:6" x14ac:dyDescent="0.3">
      <c r="A14" s="1"/>
      <c r="B14" s="161" t="s">
        <v>120</v>
      </c>
      <c r="C14" s="162"/>
      <c r="D14" s="162"/>
      <c r="E14" s="163"/>
      <c r="F14" s="7">
        <v>102243.45</v>
      </c>
    </row>
    <row r="15" spans="1:6" x14ac:dyDescent="0.3">
      <c r="A15" s="1"/>
      <c r="B15" s="164" t="s">
        <v>121</v>
      </c>
      <c r="C15" s="165"/>
      <c r="D15" s="165"/>
      <c r="E15" s="166"/>
      <c r="F15" s="8">
        <v>21034.53</v>
      </c>
    </row>
    <row r="16" spans="1:6" ht="17.100000000000001" customHeight="1" x14ac:dyDescent="0.3">
      <c r="A16" s="1"/>
      <c r="B16" s="167" t="s">
        <v>122</v>
      </c>
      <c r="C16" s="168"/>
      <c r="D16" s="168"/>
      <c r="E16" s="168"/>
      <c r="F16" s="169"/>
    </row>
    <row r="17" spans="1:6" x14ac:dyDescent="0.3">
      <c r="A17" s="1"/>
      <c r="B17" s="161" t="s">
        <v>123</v>
      </c>
      <c r="C17" s="162"/>
      <c r="D17" s="162"/>
      <c r="E17" s="163"/>
      <c r="F17" s="5">
        <v>50497.279999999999</v>
      </c>
    </row>
    <row r="18" spans="1:6" x14ac:dyDescent="0.3">
      <c r="A18" s="1"/>
      <c r="B18" s="161" t="s">
        <v>124</v>
      </c>
      <c r="C18" s="162"/>
      <c r="D18" s="162"/>
      <c r="E18" s="163"/>
      <c r="F18" s="5">
        <v>50497.279999999999</v>
      </c>
    </row>
  </sheetData>
  <mergeCells count="15">
    <mergeCell ref="C2:C4"/>
    <mergeCell ref="E3:F3"/>
    <mergeCell ref="B6:E6"/>
    <mergeCell ref="B7:E7"/>
    <mergeCell ref="B8:E8"/>
    <mergeCell ref="B9:F9"/>
    <mergeCell ref="B10:E10"/>
    <mergeCell ref="B11:E11"/>
    <mergeCell ref="B12:E12"/>
    <mergeCell ref="B13:E13"/>
    <mergeCell ref="B14:E14"/>
    <mergeCell ref="B15:E15"/>
    <mergeCell ref="B16:F16"/>
    <mergeCell ref="B17:E17"/>
    <mergeCell ref="B18:E1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2"/>
  <sheetViews>
    <sheetView showGridLines="0" topLeftCell="AG1" workbookViewId="0">
      <selection activeCell="AL6" sqref="AL6"/>
    </sheetView>
  </sheetViews>
  <sheetFormatPr defaultRowHeight="14.4" x14ac:dyDescent="0.3"/>
  <cols>
    <col min="1" max="1" width="9.33203125" bestFit="1" customWidth="1"/>
    <col min="2" max="2" width="10.6640625" bestFit="1" customWidth="1"/>
    <col min="3" max="3" width="43.5546875" bestFit="1" customWidth="1"/>
    <col min="4" max="4" width="17.44140625" bestFit="1" customWidth="1"/>
    <col min="5" max="5" width="11.33203125" bestFit="1" customWidth="1"/>
    <col min="6" max="6" width="18.5546875" bestFit="1" customWidth="1"/>
    <col min="7" max="7" width="23.6640625" bestFit="1" customWidth="1"/>
    <col min="8" max="8" width="9.33203125" bestFit="1" customWidth="1"/>
    <col min="9" max="9" width="23.88671875" bestFit="1" customWidth="1"/>
    <col min="10" max="10" width="16.44140625" bestFit="1" customWidth="1"/>
    <col min="11" max="11" width="13.44140625" bestFit="1" customWidth="1"/>
    <col min="12" max="12" width="9.5546875" bestFit="1" customWidth="1"/>
    <col min="13" max="13" width="12.33203125" bestFit="1" customWidth="1"/>
    <col min="14" max="14" width="13.44140625" bestFit="1" customWidth="1"/>
    <col min="15" max="15" width="12" bestFit="1" customWidth="1"/>
    <col min="16" max="16" width="8.88671875" bestFit="1" customWidth="1"/>
    <col min="17" max="17" width="12" bestFit="1" customWidth="1"/>
    <col min="18" max="18" width="6.88671875" bestFit="1" customWidth="1"/>
    <col min="19" max="19" width="11.5546875" bestFit="1" customWidth="1"/>
    <col min="20" max="20" width="17.44140625" bestFit="1" customWidth="1"/>
    <col min="21" max="21" width="12.6640625" bestFit="1" customWidth="1"/>
    <col min="22" max="22" width="19.5546875" bestFit="1" customWidth="1"/>
    <col min="23" max="23" width="8.44140625" bestFit="1" customWidth="1"/>
    <col min="24" max="24" width="4.109375" bestFit="1" customWidth="1"/>
    <col min="25" max="25" width="4" bestFit="1" customWidth="1"/>
    <col min="26" max="26" width="3.44140625" bestFit="1" customWidth="1"/>
    <col min="27" max="27" width="19" bestFit="1" customWidth="1"/>
    <col min="28" max="28" width="13.33203125" bestFit="1" customWidth="1"/>
    <col min="29" max="29" width="12.109375" bestFit="1" customWidth="1"/>
    <col min="30" max="30" width="11.5546875" bestFit="1" customWidth="1"/>
    <col min="31" max="31" width="22.88671875" bestFit="1" customWidth="1"/>
    <col min="32" max="32" width="14.5546875" bestFit="1" customWidth="1"/>
    <col min="33" max="33" width="13.6640625" bestFit="1" customWidth="1"/>
    <col min="34" max="35" width="13.33203125" bestFit="1" customWidth="1"/>
    <col min="36" max="36" width="12.33203125" bestFit="1" customWidth="1"/>
    <col min="37" max="37" width="35.5546875" bestFit="1" customWidth="1"/>
    <col min="38" max="38" width="11.33203125" bestFit="1" customWidth="1"/>
  </cols>
  <sheetData>
    <row r="1" spans="1:38" x14ac:dyDescent="0.3">
      <c r="AA1" s="129">
        <f>SUBTOTAL(9,AA3:AA132)</f>
        <v>649096.04</v>
      </c>
      <c r="AB1" s="129">
        <f>SUBTOTAL(9,AB3:AB132)</f>
        <v>150496.41000000003</v>
      </c>
      <c r="AC1" s="129"/>
      <c r="AD1" s="129"/>
      <c r="AE1" s="129"/>
      <c r="AF1" s="129"/>
      <c r="AG1" s="129">
        <f>SUBTOTAL(9,AG3:AG132)</f>
        <v>683.84999999999991</v>
      </c>
      <c r="AH1" s="129">
        <f>SUBTOTAL(9,AH3:AH132)</f>
        <v>189.25</v>
      </c>
      <c r="AI1" s="129"/>
      <c r="AJ1" s="129">
        <f>SUBTOTAL(9,AJ3:AJ132)</f>
        <v>800465.54999999993</v>
      </c>
    </row>
    <row r="2" spans="1:38" x14ac:dyDescent="0.3">
      <c r="A2" s="12" t="s">
        <v>125</v>
      </c>
      <c r="B2" s="12" t="s">
        <v>126</v>
      </c>
      <c r="C2" s="12" t="s">
        <v>127</v>
      </c>
      <c r="D2" s="12" t="s">
        <v>128</v>
      </c>
      <c r="E2" s="12" t="s">
        <v>129</v>
      </c>
      <c r="F2" s="12" t="s">
        <v>130</v>
      </c>
      <c r="G2" s="12" t="s">
        <v>131</v>
      </c>
      <c r="H2" s="12" t="s">
        <v>125</v>
      </c>
      <c r="I2" s="12" t="s">
        <v>132</v>
      </c>
      <c r="J2" s="12" t="s">
        <v>133</v>
      </c>
      <c r="K2" s="12" t="s">
        <v>134</v>
      </c>
      <c r="L2" s="12" t="s">
        <v>135</v>
      </c>
      <c r="M2" s="12" t="s">
        <v>136</v>
      </c>
      <c r="N2" s="12" t="s">
        <v>137</v>
      </c>
      <c r="O2" s="12" t="s">
        <v>138</v>
      </c>
      <c r="P2" s="12" t="s">
        <v>139</v>
      </c>
      <c r="Q2" s="12" t="s">
        <v>140</v>
      </c>
      <c r="R2" s="12" t="s">
        <v>141</v>
      </c>
      <c r="S2" s="12" t="s">
        <v>142</v>
      </c>
      <c r="T2" s="12" t="s">
        <v>143</v>
      </c>
      <c r="U2" s="12" t="s">
        <v>144</v>
      </c>
      <c r="V2" s="12" t="s">
        <v>145</v>
      </c>
      <c r="W2" s="12" t="s">
        <v>146</v>
      </c>
      <c r="X2" s="12" t="s">
        <v>147</v>
      </c>
      <c r="Y2" s="12" t="s">
        <v>148</v>
      </c>
      <c r="Z2" s="12" t="s">
        <v>149</v>
      </c>
      <c r="AA2" s="12" t="s">
        <v>150</v>
      </c>
      <c r="AB2" s="12" t="s">
        <v>151</v>
      </c>
      <c r="AC2" s="12" t="s">
        <v>152</v>
      </c>
      <c r="AD2" s="12" t="s">
        <v>153</v>
      </c>
      <c r="AE2" s="12" t="s">
        <v>154</v>
      </c>
      <c r="AF2" s="12" t="s">
        <v>155</v>
      </c>
      <c r="AG2" s="12" t="s">
        <v>156</v>
      </c>
      <c r="AH2" s="12" t="s">
        <v>157</v>
      </c>
      <c r="AI2" s="12" t="s">
        <v>158</v>
      </c>
      <c r="AJ2" s="12" t="s">
        <v>159</v>
      </c>
      <c r="AK2" s="12" t="s">
        <v>160</v>
      </c>
      <c r="AL2" s="12" t="s">
        <v>161</v>
      </c>
    </row>
    <row r="3" spans="1:38" x14ac:dyDescent="0.3">
      <c r="A3" s="14">
        <v>2411854</v>
      </c>
      <c r="B3" s="14">
        <v>6358</v>
      </c>
      <c r="C3" s="14" t="s">
        <v>162</v>
      </c>
      <c r="D3" s="14" t="s">
        <v>163</v>
      </c>
      <c r="E3" s="15">
        <v>0</v>
      </c>
      <c r="F3" s="14" t="s">
        <v>164</v>
      </c>
      <c r="G3" s="14" t="s">
        <v>165</v>
      </c>
      <c r="H3" s="14">
        <v>2411854</v>
      </c>
      <c r="I3" s="16">
        <v>45757</v>
      </c>
      <c r="J3" s="16">
        <v>45757</v>
      </c>
      <c r="K3" s="16">
        <v>45758</v>
      </c>
      <c r="L3" s="14">
        <v>1</v>
      </c>
      <c r="M3" s="17">
        <v>8251.57</v>
      </c>
      <c r="N3" s="17">
        <v>8251.57</v>
      </c>
      <c r="O3" s="14" t="s">
        <v>60</v>
      </c>
      <c r="P3" s="17">
        <v>0</v>
      </c>
      <c r="Q3" s="17">
        <v>0</v>
      </c>
      <c r="R3" s="17">
        <v>0</v>
      </c>
      <c r="S3" s="14" t="s">
        <v>60</v>
      </c>
      <c r="T3" s="14" t="s">
        <v>60</v>
      </c>
      <c r="U3" s="14"/>
      <c r="V3" s="14" t="s">
        <v>119</v>
      </c>
      <c r="W3" s="14" t="s">
        <v>166</v>
      </c>
      <c r="X3" s="14" t="s">
        <v>60</v>
      </c>
      <c r="Y3" s="14"/>
      <c r="Z3" s="14"/>
      <c r="AA3" s="17">
        <v>8251.57</v>
      </c>
      <c r="AB3" s="17">
        <v>0</v>
      </c>
      <c r="AC3" s="14"/>
      <c r="AD3" s="14"/>
      <c r="AE3" s="17">
        <v>0</v>
      </c>
      <c r="AF3" s="14"/>
      <c r="AG3" s="17">
        <v>0</v>
      </c>
      <c r="AH3" s="17">
        <v>0</v>
      </c>
      <c r="AI3" s="14"/>
      <c r="AJ3" s="17">
        <v>8251.57</v>
      </c>
      <c r="AK3" s="14" t="s">
        <v>167</v>
      </c>
      <c r="AL3" s="14" t="s">
        <v>168</v>
      </c>
    </row>
    <row r="4" spans="1:38" x14ac:dyDescent="0.3">
      <c r="A4" s="14">
        <v>2415688</v>
      </c>
      <c r="B4" s="14">
        <v>6407</v>
      </c>
      <c r="C4" s="14" t="s">
        <v>169</v>
      </c>
      <c r="D4" s="14" t="s">
        <v>170</v>
      </c>
      <c r="E4" s="15">
        <v>0</v>
      </c>
      <c r="F4" s="14" t="s">
        <v>164</v>
      </c>
      <c r="G4" s="14" t="s">
        <v>165</v>
      </c>
      <c r="H4" s="14">
        <v>2415688</v>
      </c>
      <c r="I4" s="16">
        <v>45768</v>
      </c>
      <c r="J4" s="16">
        <v>45761</v>
      </c>
      <c r="K4" s="16">
        <v>45762</v>
      </c>
      <c r="L4" s="14">
        <v>-6</v>
      </c>
      <c r="M4" s="17">
        <v>8055.96</v>
      </c>
      <c r="N4" s="17">
        <v>8055.96</v>
      </c>
      <c r="O4" s="14" t="s">
        <v>60</v>
      </c>
      <c r="P4" s="17">
        <v>0</v>
      </c>
      <c r="Q4" s="17">
        <v>0</v>
      </c>
      <c r="R4" s="17">
        <v>0</v>
      </c>
      <c r="S4" s="14" t="s">
        <v>60</v>
      </c>
      <c r="T4" s="14" t="s">
        <v>60</v>
      </c>
      <c r="U4" s="14"/>
      <c r="V4" s="14" t="s">
        <v>119</v>
      </c>
      <c r="W4" s="14" t="s">
        <v>166</v>
      </c>
      <c r="X4" s="14" t="s">
        <v>60</v>
      </c>
      <c r="Y4" s="14"/>
      <c r="Z4" s="14"/>
      <c r="AA4" s="17">
        <v>8055.96</v>
      </c>
      <c r="AB4" s="17">
        <v>0</v>
      </c>
      <c r="AC4" s="14"/>
      <c r="AD4" s="14"/>
      <c r="AE4" s="17">
        <v>0</v>
      </c>
      <c r="AF4" s="14"/>
      <c r="AG4" s="17">
        <v>0</v>
      </c>
      <c r="AH4" s="17">
        <v>0</v>
      </c>
      <c r="AI4" s="14"/>
      <c r="AJ4" s="17">
        <v>8055.96</v>
      </c>
      <c r="AK4" s="14" t="s">
        <v>167</v>
      </c>
      <c r="AL4" s="14" t="s">
        <v>168</v>
      </c>
    </row>
    <row r="5" spans="1:38" x14ac:dyDescent="0.3">
      <c r="A5" s="14">
        <v>2413845</v>
      </c>
      <c r="B5" s="14">
        <v>6388</v>
      </c>
      <c r="C5" s="14" t="s">
        <v>171</v>
      </c>
      <c r="D5" s="14" t="s">
        <v>172</v>
      </c>
      <c r="E5" s="15">
        <v>0</v>
      </c>
      <c r="F5" s="14" t="s">
        <v>164</v>
      </c>
      <c r="G5" s="14" t="s">
        <v>165</v>
      </c>
      <c r="H5" s="14">
        <v>2413845</v>
      </c>
      <c r="I5" s="16">
        <v>45737</v>
      </c>
      <c r="J5" s="16">
        <v>45771</v>
      </c>
      <c r="K5" s="16">
        <v>45772</v>
      </c>
      <c r="L5" s="14">
        <v>35</v>
      </c>
      <c r="M5" s="17">
        <v>8055.94</v>
      </c>
      <c r="N5" s="17">
        <v>8321.77</v>
      </c>
      <c r="O5" s="14" t="s">
        <v>60</v>
      </c>
      <c r="P5" s="17">
        <v>174.6</v>
      </c>
      <c r="Q5" s="17">
        <v>91.23</v>
      </c>
      <c r="R5" s="17">
        <v>0</v>
      </c>
      <c r="S5" s="14" t="s">
        <v>60</v>
      </c>
      <c r="T5" s="14" t="s">
        <v>60</v>
      </c>
      <c r="U5" s="14"/>
      <c r="V5" s="14" t="s">
        <v>121</v>
      </c>
      <c r="W5" s="14" t="s">
        <v>166</v>
      </c>
      <c r="X5" s="14" t="s">
        <v>60</v>
      </c>
      <c r="Y5" s="14"/>
      <c r="Z5" s="14"/>
      <c r="AA5" s="17">
        <v>8055.94</v>
      </c>
      <c r="AB5" s="17">
        <v>0</v>
      </c>
      <c r="AC5" s="14"/>
      <c r="AD5" s="14"/>
      <c r="AE5" s="17">
        <v>0</v>
      </c>
      <c r="AF5" s="14"/>
      <c r="AG5" s="17">
        <v>174.6</v>
      </c>
      <c r="AH5" s="17">
        <v>91.23</v>
      </c>
      <c r="AI5" s="14"/>
      <c r="AJ5" s="17">
        <v>8321.77</v>
      </c>
      <c r="AK5" s="14" t="s">
        <v>173</v>
      </c>
      <c r="AL5" s="14" t="s">
        <v>168</v>
      </c>
    </row>
    <row r="6" spans="1:38" x14ac:dyDescent="0.3">
      <c r="A6" s="14">
        <v>2413444</v>
      </c>
      <c r="B6" s="14">
        <v>6382</v>
      </c>
      <c r="C6" s="14" t="s">
        <v>174</v>
      </c>
      <c r="D6" s="14" t="s">
        <v>175</v>
      </c>
      <c r="E6" s="15">
        <v>0.1003</v>
      </c>
      <c r="F6" s="14" t="s">
        <v>164</v>
      </c>
      <c r="G6" s="14" t="s">
        <v>165</v>
      </c>
      <c r="H6" s="14">
        <v>2413444</v>
      </c>
      <c r="I6" s="16">
        <v>45768</v>
      </c>
      <c r="J6" s="16">
        <v>45769</v>
      </c>
      <c r="K6" s="16">
        <v>45770</v>
      </c>
      <c r="L6" s="14">
        <v>2</v>
      </c>
      <c r="M6" s="17">
        <v>4222.49</v>
      </c>
      <c r="N6" s="17">
        <v>4222.49</v>
      </c>
      <c r="O6" s="14" t="s">
        <v>60</v>
      </c>
      <c r="P6" s="17">
        <v>0</v>
      </c>
      <c r="Q6" s="17">
        <v>0</v>
      </c>
      <c r="R6" s="17">
        <v>0</v>
      </c>
      <c r="S6" s="14" t="s">
        <v>60</v>
      </c>
      <c r="T6" s="14" t="s">
        <v>60</v>
      </c>
      <c r="U6" s="14"/>
      <c r="V6" s="14" t="s">
        <v>119</v>
      </c>
      <c r="W6" s="14" t="s">
        <v>166</v>
      </c>
      <c r="X6" s="14" t="s">
        <v>60</v>
      </c>
      <c r="Y6" s="14"/>
      <c r="Z6" s="14"/>
      <c r="AA6" s="17">
        <v>2041.64</v>
      </c>
      <c r="AB6" s="17">
        <v>2180.85</v>
      </c>
      <c r="AC6" s="14"/>
      <c r="AD6" s="14"/>
      <c r="AE6" s="17">
        <v>0</v>
      </c>
      <c r="AF6" s="14"/>
      <c r="AG6" s="17">
        <v>0</v>
      </c>
      <c r="AH6" s="17">
        <v>0</v>
      </c>
      <c r="AI6" s="14"/>
      <c r="AJ6" s="17">
        <v>4222.49</v>
      </c>
      <c r="AK6" s="14" t="s">
        <v>167</v>
      </c>
      <c r="AL6" s="14" t="s">
        <v>168</v>
      </c>
    </row>
    <row r="7" spans="1:38" x14ac:dyDescent="0.3">
      <c r="A7" s="14">
        <v>2413521</v>
      </c>
      <c r="B7" s="14">
        <v>6382</v>
      </c>
      <c r="C7" s="14" t="s">
        <v>174</v>
      </c>
      <c r="D7" s="14" t="s">
        <v>175</v>
      </c>
      <c r="E7" s="15">
        <v>0.1003</v>
      </c>
      <c r="F7" s="14" t="s">
        <v>164</v>
      </c>
      <c r="G7" s="14" t="s">
        <v>165</v>
      </c>
      <c r="H7" s="14">
        <v>2413521</v>
      </c>
      <c r="I7" s="16">
        <v>48112</v>
      </c>
      <c r="J7" s="16">
        <v>45769</v>
      </c>
      <c r="K7" s="16">
        <v>45770</v>
      </c>
      <c r="L7" s="14">
        <v>-2342</v>
      </c>
      <c r="M7" s="17">
        <v>2286.17</v>
      </c>
      <c r="N7" s="17">
        <v>2286.17</v>
      </c>
      <c r="O7" s="14" t="s">
        <v>60</v>
      </c>
      <c r="P7" s="17">
        <v>0</v>
      </c>
      <c r="Q7" s="17">
        <v>0</v>
      </c>
      <c r="R7" s="17">
        <v>0</v>
      </c>
      <c r="S7" s="14" t="s">
        <v>60</v>
      </c>
      <c r="T7" s="14" t="s">
        <v>60</v>
      </c>
      <c r="U7" s="14"/>
      <c r="V7" s="14" t="s">
        <v>120</v>
      </c>
      <c r="W7" s="14" t="s">
        <v>166</v>
      </c>
      <c r="X7" s="14" t="s">
        <v>60</v>
      </c>
      <c r="Y7" s="14"/>
      <c r="Z7" s="14"/>
      <c r="AA7" s="17">
        <v>2073.48</v>
      </c>
      <c r="AB7" s="17">
        <v>212.69</v>
      </c>
      <c r="AC7" s="14"/>
      <c r="AD7" s="14"/>
      <c r="AE7" s="17">
        <v>0</v>
      </c>
      <c r="AF7" s="14"/>
      <c r="AG7" s="17">
        <v>0</v>
      </c>
      <c r="AH7" s="17">
        <v>0</v>
      </c>
      <c r="AI7" s="14"/>
      <c r="AJ7" s="17">
        <v>2286.17</v>
      </c>
      <c r="AK7" s="14" t="s">
        <v>176</v>
      </c>
      <c r="AL7" s="14" t="s">
        <v>168</v>
      </c>
    </row>
    <row r="8" spans="1:38" x14ac:dyDescent="0.3">
      <c r="A8" s="14">
        <v>2412001</v>
      </c>
      <c r="B8" s="14">
        <v>6366</v>
      </c>
      <c r="C8" s="14" t="s">
        <v>177</v>
      </c>
      <c r="D8" s="14" t="s">
        <v>178</v>
      </c>
      <c r="E8" s="15">
        <v>0</v>
      </c>
      <c r="F8" s="14" t="s">
        <v>164</v>
      </c>
      <c r="G8" s="14" t="s">
        <v>165</v>
      </c>
      <c r="H8" s="14">
        <v>2412001</v>
      </c>
      <c r="I8" s="16">
        <v>45768</v>
      </c>
      <c r="J8" s="16">
        <v>45769</v>
      </c>
      <c r="K8" s="16">
        <v>45770</v>
      </c>
      <c r="L8" s="14">
        <v>2</v>
      </c>
      <c r="M8" s="17">
        <v>8188.87</v>
      </c>
      <c r="N8" s="17">
        <v>8188.87</v>
      </c>
      <c r="O8" s="14" t="s">
        <v>60</v>
      </c>
      <c r="P8" s="17">
        <v>0</v>
      </c>
      <c r="Q8" s="17">
        <v>0</v>
      </c>
      <c r="R8" s="17">
        <v>0</v>
      </c>
      <c r="S8" s="14" t="s">
        <v>60</v>
      </c>
      <c r="T8" s="14" t="s">
        <v>60</v>
      </c>
      <c r="U8" s="14"/>
      <c r="V8" s="14" t="s">
        <v>119</v>
      </c>
      <c r="W8" s="14" t="s">
        <v>166</v>
      </c>
      <c r="X8" s="14" t="s">
        <v>60</v>
      </c>
      <c r="Y8" s="14"/>
      <c r="Z8" s="14"/>
      <c r="AA8" s="17">
        <v>8188.87</v>
      </c>
      <c r="AB8" s="17">
        <v>0</v>
      </c>
      <c r="AC8" s="14"/>
      <c r="AD8" s="14"/>
      <c r="AE8" s="17">
        <v>0</v>
      </c>
      <c r="AF8" s="14"/>
      <c r="AG8" s="17">
        <v>0</v>
      </c>
      <c r="AH8" s="17">
        <v>0</v>
      </c>
      <c r="AI8" s="14"/>
      <c r="AJ8" s="17">
        <v>8188.87</v>
      </c>
      <c r="AK8" s="14" t="s">
        <v>167</v>
      </c>
      <c r="AL8" s="14" t="s">
        <v>168</v>
      </c>
    </row>
    <row r="9" spans="1:38" x14ac:dyDescent="0.3">
      <c r="A9" s="14">
        <v>2413644</v>
      </c>
      <c r="B9" s="14">
        <v>6385</v>
      </c>
      <c r="C9" s="14" t="s">
        <v>179</v>
      </c>
      <c r="D9" s="14" t="s">
        <v>180</v>
      </c>
      <c r="E9" s="15">
        <v>0</v>
      </c>
      <c r="F9" s="14" t="s">
        <v>164</v>
      </c>
      <c r="G9" s="14" t="s">
        <v>165</v>
      </c>
      <c r="H9" s="14">
        <v>2413644</v>
      </c>
      <c r="I9" s="16">
        <v>45768</v>
      </c>
      <c r="J9" s="16">
        <v>45769</v>
      </c>
      <c r="K9" s="16">
        <v>45770</v>
      </c>
      <c r="L9" s="14">
        <v>2</v>
      </c>
      <c r="M9" s="17">
        <v>8055.96</v>
      </c>
      <c r="N9" s="17">
        <v>8055.96</v>
      </c>
      <c r="O9" s="14" t="s">
        <v>60</v>
      </c>
      <c r="P9" s="17">
        <v>0</v>
      </c>
      <c r="Q9" s="17">
        <v>0</v>
      </c>
      <c r="R9" s="17">
        <v>0</v>
      </c>
      <c r="S9" s="14" t="s">
        <v>60</v>
      </c>
      <c r="T9" s="14" t="s">
        <v>60</v>
      </c>
      <c r="U9" s="14"/>
      <c r="V9" s="14" t="s">
        <v>119</v>
      </c>
      <c r="W9" s="14" t="s">
        <v>166</v>
      </c>
      <c r="X9" s="14" t="s">
        <v>60</v>
      </c>
      <c r="Y9" s="14"/>
      <c r="Z9" s="14"/>
      <c r="AA9" s="17">
        <v>8055.96</v>
      </c>
      <c r="AB9" s="17">
        <v>0</v>
      </c>
      <c r="AC9" s="14"/>
      <c r="AD9" s="14"/>
      <c r="AE9" s="17">
        <v>0</v>
      </c>
      <c r="AF9" s="14"/>
      <c r="AG9" s="17">
        <v>0</v>
      </c>
      <c r="AH9" s="17">
        <v>0</v>
      </c>
      <c r="AI9" s="14"/>
      <c r="AJ9" s="17">
        <v>8055.96</v>
      </c>
      <c r="AK9" s="14" t="s">
        <v>167</v>
      </c>
      <c r="AL9" s="14" t="s">
        <v>168</v>
      </c>
    </row>
    <row r="10" spans="1:38" x14ac:dyDescent="0.3">
      <c r="A10" s="14">
        <v>2414048</v>
      </c>
      <c r="B10" s="14">
        <v>6390</v>
      </c>
      <c r="C10" s="14" t="s">
        <v>181</v>
      </c>
      <c r="D10" s="14" t="s">
        <v>182</v>
      </c>
      <c r="E10" s="15">
        <v>0</v>
      </c>
      <c r="F10" s="14" t="s">
        <v>164</v>
      </c>
      <c r="G10" s="14" t="s">
        <v>165</v>
      </c>
      <c r="H10" s="14">
        <v>2414048</v>
      </c>
      <c r="I10" s="16">
        <v>45757</v>
      </c>
      <c r="J10" s="16">
        <v>45755</v>
      </c>
      <c r="K10" s="16">
        <v>45756</v>
      </c>
      <c r="L10" s="14">
        <v>-1</v>
      </c>
      <c r="M10" s="17">
        <v>8333.2099999999991</v>
      </c>
      <c r="N10" s="17">
        <v>8333.2099999999991</v>
      </c>
      <c r="O10" s="14" t="s">
        <v>60</v>
      </c>
      <c r="P10" s="17">
        <v>0</v>
      </c>
      <c r="Q10" s="17">
        <v>0</v>
      </c>
      <c r="R10" s="17">
        <v>0</v>
      </c>
      <c r="S10" s="14" t="s">
        <v>60</v>
      </c>
      <c r="T10" s="14" t="s">
        <v>60</v>
      </c>
      <c r="U10" s="14"/>
      <c r="V10" s="14" t="s">
        <v>119</v>
      </c>
      <c r="W10" s="14" t="s">
        <v>166</v>
      </c>
      <c r="X10" s="14" t="s">
        <v>60</v>
      </c>
      <c r="Y10" s="14"/>
      <c r="Z10" s="14"/>
      <c r="AA10" s="17">
        <v>8333.2099999999991</v>
      </c>
      <c r="AB10" s="17">
        <v>0</v>
      </c>
      <c r="AC10" s="14"/>
      <c r="AD10" s="14"/>
      <c r="AE10" s="17">
        <v>0</v>
      </c>
      <c r="AF10" s="14"/>
      <c r="AG10" s="17">
        <v>0</v>
      </c>
      <c r="AH10" s="17">
        <v>0</v>
      </c>
      <c r="AI10" s="14"/>
      <c r="AJ10" s="17">
        <v>8333.2099999999991</v>
      </c>
      <c r="AK10" s="14" t="s">
        <v>167</v>
      </c>
      <c r="AL10" s="14" t="s">
        <v>168</v>
      </c>
    </row>
    <row r="11" spans="1:38" x14ac:dyDescent="0.3">
      <c r="A11" s="14">
        <v>2413681</v>
      </c>
      <c r="B11" s="14">
        <v>6387</v>
      </c>
      <c r="C11" s="14" t="s">
        <v>183</v>
      </c>
      <c r="D11" s="14" t="s">
        <v>184</v>
      </c>
      <c r="E11" s="15">
        <v>0.1003</v>
      </c>
      <c r="F11" s="14" t="s">
        <v>164</v>
      </c>
      <c r="G11" s="14" t="s">
        <v>165</v>
      </c>
      <c r="H11" s="14">
        <v>2413681</v>
      </c>
      <c r="I11" s="16">
        <v>45757</v>
      </c>
      <c r="J11" s="16">
        <v>45757</v>
      </c>
      <c r="K11" s="16">
        <v>45758</v>
      </c>
      <c r="L11" s="14">
        <v>1</v>
      </c>
      <c r="M11" s="17">
        <v>3472.2</v>
      </c>
      <c r="N11" s="17">
        <v>3472.2</v>
      </c>
      <c r="O11" s="14" t="s">
        <v>60</v>
      </c>
      <c r="P11" s="17">
        <v>0</v>
      </c>
      <c r="Q11" s="17">
        <v>0</v>
      </c>
      <c r="R11" s="17">
        <v>0</v>
      </c>
      <c r="S11" s="14" t="s">
        <v>60</v>
      </c>
      <c r="T11" s="14" t="s">
        <v>60</v>
      </c>
      <c r="U11" s="14"/>
      <c r="V11" s="14" t="s">
        <v>119</v>
      </c>
      <c r="W11" s="14" t="s">
        <v>166</v>
      </c>
      <c r="X11" s="14" t="s">
        <v>60</v>
      </c>
      <c r="Y11" s="14"/>
      <c r="Z11" s="14"/>
      <c r="AA11" s="17">
        <v>996.3</v>
      </c>
      <c r="AB11" s="17">
        <v>2475.9</v>
      </c>
      <c r="AC11" s="14"/>
      <c r="AD11" s="14"/>
      <c r="AE11" s="17">
        <v>0</v>
      </c>
      <c r="AF11" s="14"/>
      <c r="AG11" s="17">
        <v>0</v>
      </c>
      <c r="AH11" s="17">
        <v>0</v>
      </c>
      <c r="AI11" s="14"/>
      <c r="AJ11" s="17">
        <v>3472.2</v>
      </c>
      <c r="AK11" s="14" t="s">
        <v>167</v>
      </c>
      <c r="AL11" s="14" t="s">
        <v>168</v>
      </c>
    </row>
    <row r="12" spans="1:38" x14ac:dyDescent="0.3">
      <c r="A12" s="14">
        <v>2417694</v>
      </c>
      <c r="B12" s="14">
        <v>6440</v>
      </c>
      <c r="C12" s="14" t="s">
        <v>185</v>
      </c>
      <c r="D12" s="14" t="s">
        <v>186</v>
      </c>
      <c r="E12" s="15">
        <v>0.1003</v>
      </c>
      <c r="F12" s="14" t="s">
        <v>164</v>
      </c>
      <c r="G12" s="14" t="s">
        <v>165</v>
      </c>
      <c r="H12" s="14">
        <v>2417694</v>
      </c>
      <c r="I12" s="16">
        <v>45757</v>
      </c>
      <c r="J12" s="16">
        <v>45757</v>
      </c>
      <c r="K12" s="16">
        <v>45758</v>
      </c>
      <c r="L12" s="14">
        <v>1</v>
      </c>
      <c r="M12" s="17">
        <v>3454.18</v>
      </c>
      <c r="N12" s="17">
        <v>3454.18</v>
      </c>
      <c r="O12" s="14" t="s">
        <v>60</v>
      </c>
      <c r="P12" s="17">
        <v>0</v>
      </c>
      <c r="Q12" s="17">
        <v>0</v>
      </c>
      <c r="R12" s="17">
        <v>0</v>
      </c>
      <c r="S12" s="14" t="s">
        <v>60</v>
      </c>
      <c r="T12" s="14" t="s">
        <v>60</v>
      </c>
      <c r="U12" s="14"/>
      <c r="V12" s="14" t="s">
        <v>119</v>
      </c>
      <c r="W12" s="14" t="s">
        <v>166</v>
      </c>
      <c r="X12" s="14" t="s">
        <v>60</v>
      </c>
      <c r="Y12" s="14"/>
      <c r="Z12" s="14"/>
      <c r="AA12" s="17">
        <v>966.64</v>
      </c>
      <c r="AB12" s="17">
        <v>2487.54</v>
      </c>
      <c r="AC12" s="14"/>
      <c r="AD12" s="14"/>
      <c r="AE12" s="17">
        <v>0</v>
      </c>
      <c r="AF12" s="14"/>
      <c r="AG12" s="17">
        <v>0</v>
      </c>
      <c r="AH12" s="17">
        <v>0</v>
      </c>
      <c r="AI12" s="14"/>
      <c r="AJ12" s="17">
        <v>3454.18</v>
      </c>
      <c r="AK12" s="14" t="s">
        <v>167</v>
      </c>
      <c r="AL12" s="14" t="s">
        <v>168</v>
      </c>
    </row>
    <row r="13" spans="1:38" x14ac:dyDescent="0.3">
      <c r="A13" s="14">
        <v>2415171</v>
      </c>
      <c r="B13" s="14">
        <v>6401</v>
      </c>
      <c r="C13" s="14" t="s">
        <v>187</v>
      </c>
      <c r="D13" s="14" t="s">
        <v>188</v>
      </c>
      <c r="E13" s="15">
        <v>0.1003</v>
      </c>
      <c r="F13" s="14" t="s">
        <v>164</v>
      </c>
      <c r="G13" s="14" t="s">
        <v>165</v>
      </c>
      <c r="H13" s="14">
        <v>2415171</v>
      </c>
      <c r="I13" s="16">
        <v>45768</v>
      </c>
      <c r="J13" s="16">
        <v>45769</v>
      </c>
      <c r="K13" s="16">
        <v>45770</v>
      </c>
      <c r="L13" s="14">
        <v>2</v>
      </c>
      <c r="M13" s="17">
        <v>4613.17</v>
      </c>
      <c r="N13" s="17">
        <v>4613.17</v>
      </c>
      <c r="O13" s="14" t="s">
        <v>60</v>
      </c>
      <c r="P13" s="17">
        <v>0</v>
      </c>
      <c r="Q13" s="17">
        <v>0</v>
      </c>
      <c r="R13" s="17">
        <v>0</v>
      </c>
      <c r="S13" s="14" t="s">
        <v>60</v>
      </c>
      <c r="T13" s="14" t="s">
        <v>60</v>
      </c>
      <c r="U13" s="14"/>
      <c r="V13" s="14" t="s">
        <v>119</v>
      </c>
      <c r="W13" s="14" t="s">
        <v>166</v>
      </c>
      <c r="X13" s="14" t="s">
        <v>60</v>
      </c>
      <c r="Y13" s="14"/>
      <c r="Z13" s="14"/>
      <c r="AA13" s="17">
        <v>2230.5300000000002</v>
      </c>
      <c r="AB13" s="17">
        <v>2382.64</v>
      </c>
      <c r="AC13" s="14"/>
      <c r="AD13" s="14"/>
      <c r="AE13" s="17">
        <v>0</v>
      </c>
      <c r="AF13" s="14"/>
      <c r="AG13" s="17">
        <v>0</v>
      </c>
      <c r="AH13" s="17">
        <v>0</v>
      </c>
      <c r="AI13" s="14"/>
      <c r="AJ13" s="17">
        <v>4613.17</v>
      </c>
      <c r="AK13" s="14" t="s">
        <v>167</v>
      </c>
      <c r="AL13" s="14" t="s">
        <v>168</v>
      </c>
    </row>
    <row r="14" spans="1:38" x14ac:dyDescent="0.3">
      <c r="A14" s="14">
        <v>2417281</v>
      </c>
      <c r="B14" s="14">
        <v>6430</v>
      </c>
      <c r="C14" s="14" t="s">
        <v>189</v>
      </c>
      <c r="D14" s="14" t="s">
        <v>190</v>
      </c>
      <c r="E14" s="15">
        <v>0</v>
      </c>
      <c r="F14" s="14" t="s">
        <v>164</v>
      </c>
      <c r="G14" s="14" t="s">
        <v>165</v>
      </c>
      <c r="H14" s="14">
        <v>2417281</v>
      </c>
      <c r="I14" s="16">
        <v>45787</v>
      </c>
      <c r="J14" s="16">
        <v>45769</v>
      </c>
      <c r="K14" s="16">
        <v>45770</v>
      </c>
      <c r="L14" s="14">
        <v>-17</v>
      </c>
      <c r="M14" s="17">
        <v>7782.62</v>
      </c>
      <c r="N14" s="17">
        <v>7782.62</v>
      </c>
      <c r="O14" s="14" t="s">
        <v>60</v>
      </c>
      <c r="P14" s="17">
        <v>0</v>
      </c>
      <c r="Q14" s="17">
        <v>0</v>
      </c>
      <c r="R14" s="17">
        <v>0</v>
      </c>
      <c r="S14" s="14" t="s">
        <v>60</v>
      </c>
      <c r="T14" s="14" t="s">
        <v>60</v>
      </c>
      <c r="U14" s="14"/>
      <c r="V14" s="14" t="s">
        <v>120</v>
      </c>
      <c r="W14" s="14" t="s">
        <v>166</v>
      </c>
      <c r="X14" s="14" t="s">
        <v>60</v>
      </c>
      <c r="Y14" s="14"/>
      <c r="Z14" s="14"/>
      <c r="AA14" s="17">
        <v>7782.62</v>
      </c>
      <c r="AB14" s="17">
        <v>0</v>
      </c>
      <c r="AC14" s="14"/>
      <c r="AD14" s="14"/>
      <c r="AE14" s="17">
        <v>0</v>
      </c>
      <c r="AF14" s="14"/>
      <c r="AG14" s="17">
        <v>0</v>
      </c>
      <c r="AH14" s="17">
        <v>0</v>
      </c>
      <c r="AI14" s="14"/>
      <c r="AJ14" s="17">
        <v>7782.62</v>
      </c>
      <c r="AK14" s="14" t="s">
        <v>39</v>
      </c>
      <c r="AL14" s="14" t="s">
        <v>168</v>
      </c>
    </row>
    <row r="15" spans="1:38" x14ac:dyDescent="0.3">
      <c r="A15" s="14">
        <v>2413884</v>
      </c>
      <c r="B15" s="14">
        <v>6389</v>
      </c>
      <c r="C15" s="14" t="s">
        <v>191</v>
      </c>
      <c r="D15" s="14" t="s">
        <v>192</v>
      </c>
      <c r="E15" s="15">
        <v>0.1003</v>
      </c>
      <c r="F15" s="14" t="s">
        <v>164</v>
      </c>
      <c r="G15" s="14" t="s">
        <v>165</v>
      </c>
      <c r="H15" s="14">
        <v>2413884</v>
      </c>
      <c r="I15" s="16">
        <v>45768</v>
      </c>
      <c r="J15" s="16">
        <v>45769</v>
      </c>
      <c r="K15" s="16">
        <v>45770</v>
      </c>
      <c r="L15" s="14">
        <v>2</v>
      </c>
      <c r="M15" s="17">
        <v>3133.07</v>
      </c>
      <c r="N15" s="17">
        <v>3133.07</v>
      </c>
      <c r="O15" s="14" t="s">
        <v>60</v>
      </c>
      <c r="P15" s="17">
        <v>0</v>
      </c>
      <c r="Q15" s="17">
        <v>0</v>
      </c>
      <c r="R15" s="17">
        <v>0</v>
      </c>
      <c r="S15" s="14" t="s">
        <v>60</v>
      </c>
      <c r="T15" s="14" t="s">
        <v>60</v>
      </c>
      <c r="U15" s="14"/>
      <c r="V15" s="14" t="s">
        <v>119</v>
      </c>
      <c r="W15" s="14" t="s">
        <v>166</v>
      </c>
      <c r="X15" s="14" t="s">
        <v>60</v>
      </c>
      <c r="Y15" s="14"/>
      <c r="Z15" s="14"/>
      <c r="AA15" s="17">
        <v>898.99</v>
      </c>
      <c r="AB15" s="17">
        <v>2234.08</v>
      </c>
      <c r="AC15" s="14"/>
      <c r="AD15" s="14"/>
      <c r="AE15" s="17">
        <v>0</v>
      </c>
      <c r="AF15" s="14"/>
      <c r="AG15" s="17">
        <v>0</v>
      </c>
      <c r="AH15" s="17">
        <v>0</v>
      </c>
      <c r="AI15" s="14"/>
      <c r="AJ15" s="17">
        <v>3133.07</v>
      </c>
      <c r="AK15" s="14" t="s">
        <v>167</v>
      </c>
      <c r="AL15" s="14" t="s">
        <v>168</v>
      </c>
    </row>
    <row r="16" spans="1:38" x14ac:dyDescent="0.3">
      <c r="A16" s="14">
        <v>2416906</v>
      </c>
      <c r="B16" s="14">
        <v>6426</v>
      </c>
      <c r="C16" s="14" t="s">
        <v>193</v>
      </c>
      <c r="D16" s="14" t="s">
        <v>194</v>
      </c>
      <c r="E16" s="15">
        <v>0.1003</v>
      </c>
      <c r="F16" s="14" t="s">
        <v>164</v>
      </c>
      <c r="G16" s="14" t="s">
        <v>165</v>
      </c>
      <c r="H16" s="14">
        <v>2416906</v>
      </c>
      <c r="I16" s="16">
        <v>45757</v>
      </c>
      <c r="J16" s="16">
        <v>45749</v>
      </c>
      <c r="K16" s="16">
        <v>45750</v>
      </c>
      <c r="L16" s="14">
        <v>-7</v>
      </c>
      <c r="M16" s="17">
        <v>2439.4299999999998</v>
      </c>
      <c r="N16" s="17">
        <v>2439.4299999999998</v>
      </c>
      <c r="O16" s="14" t="s">
        <v>60</v>
      </c>
      <c r="P16" s="17">
        <v>0</v>
      </c>
      <c r="Q16" s="17">
        <v>0</v>
      </c>
      <c r="R16" s="17">
        <v>0</v>
      </c>
      <c r="S16" s="14" t="s">
        <v>60</v>
      </c>
      <c r="T16" s="14" t="s">
        <v>60</v>
      </c>
      <c r="U16" s="14"/>
      <c r="V16" s="14" t="s">
        <v>119</v>
      </c>
      <c r="W16" s="14" t="s">
        <v>166</v>
      </c>
      <c r="X16" s="14" t="s">
        <v>60</v>
      </c>
      <c r="Y16" s="14"/>
      <c r="Z16" s="14"/>
      <c r="AA16" s="17">
        <v>655.78</v>
      </c>
      <c r="AB16" s="17">
        <v>1783.65</v>
      </c>
      <c r="AC16" s="14"/>
      <c r="AD16" s="14"/>
      <c r="AE16" s="17">
        <v>0</v>
      </c>
      <c r="AF16" s="14"/>
      <c r="AG16" s="17">
        <v>0</v>
      </c>
      <c r="AH16" s="17">
        <v>0</v>
      </c>
      <c r="AI16" s="14"/>
      <c r="AJ16" s="17">
        <v>2439.4299999999998</v>
      </c>
      <c r="AK16" s="14" t="s">
        <v>167</v>
      </c>
      <c r="AL16" s="14" t="s">
        <v>168</v>
      </c>
    </row>
    <row r="17" spans="1:38" x14ac:dyDescent="0.3">
      <c r="A17" s="14">
        <v>2418281</v>
      </c>
      <c r="B17" s="14">
        <v>6446</v>
      </c>
      <c r="C17" s="14" t="s">
        <v>195</v>
      </c>
      <c r="D17" s="14" t="s">
        <v>196</v>
      </c>
      <c r="E17" s="15">
        <v>0</v>
      </c>
      <c r="F17" s="14" t="s">
        <v>164</v>
      </c>
      <c r="G17" s="14" t="s">
        <v>165</v>
      </c>
      <c r="H17" s="14">
        <v>2418281</v>
      </c>
      <c r="I17" s="16">
        <v>45757</v>
      </c>
      <c r="J17" s="16">
        <v>45757</v>
      </c>
      <c r="K17" s="16">
        <v>45758</v>
      </c>
      <c r="L17" s="14">
        <v>1</v>
      </c>
      <c r="M17" s="17">
        <v>9855.83</v>
      </c>
      <c r="N17" s="17">
        <v>9855.83</v>
      </c>
      <c r="O17" s="14" t="s">
        <v>60</v>
      </c>
      <c r="P17" s="17">
        <v>0</v>
      </c>
      <c r="Q17" s="17">
        <v>0</v>
      </c>
      <c r="R17" s="17">
        <v>0</v>
      </c>
      <c r="S17" s="14" t="s">
        <v>60</v>
      </c>
      <c r="T17" s="14" t="s">
        <v>60</v>
      </c>
      <c r="U17" s="14"/>
      <c r="V17" s="14" t="s">
        <v>119</v>
      </c>
      <c r="W17" s="14" t="s">
        <v>166</v>
      </c>
      <c r="X17" s="14" t="s">
        <v>60</v>
      </c>
      <c r="Y17" s="14"/>
      <c r="Z17" s="14"/>
      <c r="AA17" s="17">
        <v>9855.83</v>
      </c>
      <c r="AB17" s="17">
        <v>0</v>
      </c>
      <c r="AC17" s="14"/>
      <c r="AD17" s="14"/>
      <c r="AE17" s="17">
        <v>0</v>
      </c>
      <c r="AF17" s="14"/>
      <c r="AG17" s="17">
        <v>0</v>
      </c>
      <c r="AH17" s="17">
        <v>0</v>
      </c>
      <c r="AI17" s="14"/>
      <c r="AJ17" s="17">
        <v>9855.83</v>
      </c>
      <c r="AK17" s="14" t="s">
        <v>167</v>
      </c>
      <c r="AL17" s="14" t="s">
        <v>168</v>
      </c>
    </row>
    <row r="18" spans="1:38" x14ac:dyDescent="0.3">
      <c r="A18" s="14">
        <v>2415435</v>
      </c>
      <c r="B18" s="14">
        <v>6403</v>
      </c>
      <c r="C18" s="14" t="s">
        <v>197</v>
      </c>
      <c r="D18" s="14" t="s">
        <v>198</v>
      </c>
      <c r="E18" s="15">
        <v>0.1003</v>
      </c>
      <c r="F18" s="14" t="s">
        <v>164</v>
      </c>
      <c r="G18" s="14" t="s">
        <v>165</v>
      </c>
      <c r="H18" s="14">
        <v>2415435</v>
      </c>
      <c r="I18" s="16">
        <v>45757</v>
      </c>
      <c r="J18" s="16">
        <v>45758</v>
      </c>
      <c r="K18" s="16">
        <v>45761</v>
      </c>
      <c r="L18" s="14">
        <v>4</v>
      </c>
      <c r="M18" s="17">
        <v>3133.07</v>
      </c>
      <c r="N18" s="17">
        <v>3133.07</v>
      </c>
      <c r="O18" s="14" t="s">
        <v>60</v>
      </c>
      <c r="P18" s="17">
        <v>0</v>
      </c>
      <c r="Q18" s="17">
        <v>0</v>
      </c>
      <c r="R18" s="17">
        <v>0</v>
      </c>
      <c r="S18" s="14" t="s">
        <v>60</v>
      </c>
      <c r="T18" s="14" t="s">
        <v>60</v>
      </c>
      <c r="U18" s="14"/>
      <c r="V18" s="14" t="s">
        <v>119</v>
      </c>
      <c r="W18" s="14" t="s">
        <v>166</v>
      </c>
      <c r="X18" s="14" t="s">
        <v>60</v>
      </c>
      <c r="Y18" s="14"/>
      <c r="Z18" s="14"/>
      <c r="AA18" s="17">
        <v>898.99</v>
      </c>
      <c r="AB18" s="17">
        <v>2234.08</v>
      </c>
      <c r="AC18" s="14"/>
      <c r="AD18" s="14"/>
      <c r="AE18" s="17">
        <v>0</v>
      </c>
      <c r="AF18" s="14"/>
      <c r="AG18" s="17">
        <v>0</v>
      </c>
      <c r="AH18" s="17">
        <v>0</v>
      </c>
      <c r="AI18" s="14"/>
      <c r="AJ18" s="17">
        <v>3133.07</v>
      </c>
      <c r="AK18" s="14" t="s">
        <v>167</v>
      </c>
      <c r="AL18" s="14" t="s">
        <v>168</v>
      </c>
    </row>
    <row r="19" spans="1:38" x14ac:dyDescent="0.3">
      <c r="A19" s="14">
        <v>2501507</v>
      </c>
      <c r="B19" s="14">
        <v>6403</v>
      </c>
      <c r="C19" s="14" t="s">
        <v>197</v>
      </c>
      <c r="D19" s="14" t="s">
        <v>198</v>
      </c>
      <c r="E19" s="15">
        <v>0</v>
      </c>
      <c r="F19" s="14" t="s">
        <v>164</v>
      </c>
      <c r="G19" s="14" t="s">
        <v>165</v>
      </c>
      <c r="H19" s="14">
        <v>2501507</v>
      </c>
      <c r="I19" s="16">
        <v>45757</v>
      </c>
      <c r="J19" s="16">
        <v>45764</v>
      </c>
      <c r="K19" s="16">
        <v>45769</v>
      </c>
      <c r="L19" s="14">
        <v>12</v>
      </c>
      <c r="M19" s="17">
        <v>65.099999999999994</v>
      </c>
      <c r="N19" s="17">
        <v>65.099999999999994</v>
      </c>
      <c r="O19" s="14" t="s">
        <v>60</v>
      </c>
      <c r="P19" s="17">
        <v>0</v>
      </c>
      <c r="Q19" s="17">
        <v>0</v>
      </c>
      <c r="R19" s="17">
        <v>0</v>
      </c>
      <c r="S19" s="14" t="s">
        <v>60</v>
      </c>
      <c r="T19" s="14" t="s">
        <v>60</v>
      </c>
      <c r="U19" s="14"/>
      <c r="V19" s="14" t="s">
        <v>119</v>
      </c>
      <c r="W19" s="14" t="s">
        <v>166</v>
      </c>
      <c r="X19" s="14" t="s">
        <v>60</v>
      </c>
      <c r="Y19" s="14"/>
      <c r="Z19" s="14"/>
      <c r="AA19" s="17">
        <v>0</v>
      </c>
      <c r="AB19" s="17">
        <v>0</v>
      </c>
      <c r="AC19" s="14"/>
      <c r="AD19" s="14"/>
      <c r="AE19" s="17">
        <v>0</v>
      </c>
      <c r="AF19" s="14"/>
      <c r="AG19" s="17">
        <v>63.93</v>
      </c>
      <c r="AH19" s="17">
        <v>1.17</v>
      </c>
      <c r="AI19" s="14"/>
      <c r="AJ19" s="17">
        <v>65.099999999999994</v>
      </c>
      <c r="AK19" s="14" t="s">
        <v>167</v>
      </c>
      <c r="AL19" s="14" t="s">
        <v>168</v>
      </c>
    </row>
    <row r="20" spans="1:38" x14ac:dyDescent="0.3">
      <c r="A20" s="14">
        <v>2412879</v>
      </c>
      <c r="B20" s="14">
        <v>6377</v>
      </c>
      <c r="C20" s="14" t="s">
        <v>199</v>
      </c>
      <c r="D20" s="14" t="s">
        <v>200</v>
      </c>
      <c r="E20" s="15">
        <v>0.1003</v>
      </c>
      <c r="F20" s="14" t="s">
        <v>164</v>
      </c>
      <c r="G20" s="14" t="s">
        <v>165</v>
      </c>
      <c r="H20" s="14">
        <v>2412879</v>
      </c>
      <c r="I20" s="16">
        <v>45768</v>
      </c>
      <c r="J20" s="16">
        <v>45769</v>
      </c>
      <c r="K20" s="16">
        <v>45770</v>
      </c>
      <c r="L20" s="14">
        <v>2</v>
      </c>
      <c r="M20" s="17">
        <v>3133.07</v>
      </c>
      <c r="N20" s="17">
        <v>3133.07</v>
      </c>
      <c r="O20" s="14" t="s">
        <v>60</v>
      </c>
      <c r="P20" s="17">
        <v>0</v>
      </c>
      <c r="Q20" s="17">
        <v>0</v>
      </c>
      <c r="R20" s="17">
        <v>0</v>
      </c>
      <c r="S20" s="14" t="s">
        <v>60</v>
      </c>
      <c r="T20" s="14" t="s">
        <v>60</v>
      </c>
      <c r="U20" s="14"/>
      <c r="V20" s="14" t="s">
        <v>119</v>
      </c>
      <c r="W20" s="14" t="s">
        <v>166</v>
      </c>
      <c r="X20" s="14" t="s">
        <v>60</v>
      </c>
      <c r="Y20" s="14"/>
      <c r="Z20" s="14"/>
      <c r="AA20" s="17">
        <v>898.99</v>
      </c>
      <c r="AB20" s="17">
        <v>2234.08</v>
      </c>
      <c r="AC20" s="14"/>
      <c r="AD20" s="14"/>
      <c r="AE20" s="17">
        <v>0</v>
      </c>
      <c r="AF20" s="14"/>
      <c r="AG20" s="17">
        <v>0</v>
      </c>
      <c r="AH20" s="17">
        <v>0</v>
      </c>
      <c r="AI20" s="14"/>
      <c r="AJ20" s="17">
        <v>3133.07</v>
      </c>
      <c r="AK20" s="14" t="s">
        <v>167</v>
      </c>
      <c r="AL20" s="14" t="s">
        <v>168</v>
      </c>
    </row>
    <row r="21" spans="1:38" x14ac:dyDescent="0.3">
      <c r="A21" s="14">
        <v>2412339</v>
      </c>
      <c r="B21" s="14">
        <v>6370</v>
      </c>
      <c r="C21" s="14" t="s">
        <v>201</v>
      </c>
      <c r="D21" s="14" t="s">
        <v>202</v>
      </c>
      <c r="E21" s="15">
        <v>0</v>
      </c>
      <c r="F21" s="14" t="s">
        <v>164</v>
      </c>
      <c r="G21" s="14" t="s">
        <v>165</v>
      </c>
      <c r="H21" s="14">
        <v>2412339</v>
      </c>
      <c r="I21" s="16">
        <v>45757</v>
      </c>
      <c r="J21" s="16">
        <v>45757</v>
      </c>
      <c r="K21" s="16">
        <v>45758</v>
      </c>
      <c r="L21" s="14">
        <v>1</v>
      </c>
      <c r="M21" s="17">
        <v>6500</v>
      </c>
      <c r="N21" s="17">
        <v>6500</v>
      </c>
      <c r="O21" s="14" t="s">
        <v>60</v>
      </c>
      <c r="P21" s="17">
        <v>0</v>
      </c>
      <c r="Q21" s="17">
        <v>0</v>
      </c>
      <c r="R21" s="17">
        <v>0</v>
      </c>
      <c r="S21" s="14" t="s">
        <v>60</v>
      </c>
      <c r="T21" s="14" t="s">
        <v>60</v>
      </c>
      <c r="U21" s="14"/>
      <c r="V21" s="14" t="s">
        <v>119</v>
      </c>
      <c r="W21" s="14" t="s">
        <v>166</v>
      </c>
      <c r="X21" s="14" t="s">
        <v>60</v>
      </c>
      <c r="Y21" s="14"/>
      <c r="Z21" s="14"/>
      <c r="AA21" s="17">
        <v>6500</v>
      </c>
      <c r="AB21" s="17">
        <v>0</v>
      </c>
      <c r="AC21" s="14"/>
      <c r="AD21" s="14"/>
      <c r="AE21" s="17">
        <v>0</v>
      </c>
      <c r="AF21" s="14"/>
      <c r="AG21" s="17">
        <v>0</v>
      </c>
      <c r="AH21" s="17">
        <v>0</v>
      </c>
      <c r="AI21" s="14"/>
      <c r="AJ21" s="17">
        <v>6500</v>
      </c>
      <c r="AK21" s="14" t="s">
        <v>167</v>
      </c>
      <c r="AL21" s="14" t="s">
        <v>168</v>
      </c>
    </row>
    <row r="22" spans="1:38" x14ac:dyDescent="0.3">
      <c r="A22" s="14">
        <v>2417085</v>
      </c>
      <c r="B22" s="14">
        <v>6427</v>
      </c>
      <c r="C22" s="14" t="s">
        <v>203</v>
      </c>
      <c r="D22" s="14" t="s">
        <v>204</v>
      </c>
      <c r="E22" s="15">
        <v>0.1003</v>
      </c>
      <c r="F22" s="14" t="s">
        <v>164</v>
      </c>
      <c r="G22" s="14" t="s">
        <v>165</v>
      </c>
      <c r="H22" s="14">
        <v>2417085</v>
      </c>
      <c r="I22" s="16">
        <v>45768</v>
      </c>
      <c r="J22" s="16">
        <v>45758</v>
      </c>
      <c r="K22" s="16">
        <v>45761</v>
      </c>
      <c r="L22" s="14">
        <v>-7</v>
      </c>
      <c r="M22" s="17">
        <v>2532.16</v>
      </c>
      <c r="N22" s="17">
        <v>2532.16</v>
      </c>
      <c r="O22" s="14" t="s">
        <v>60</v>
      </c>
      <c r="P22" s="17">
        <v>0</v>
      </c>
      <c r="Q22" s="17">
        <v>0</v>
      </c>
      <c r="R22" s="17">
        <v>0</v>
      </c>
      <c r="S22" s="14" t="s">
        <v>60</v>
      </c>
      <c r="T22" s="14" t="s">
        <v>60</v>
      </c>
      <c r="U22" s="14"/>
      <c r="V22" s="14" t="s">
        <v>119</v>
      </c>
      <c r="W22" s="14" t="s">
        <v>166</v>
      </c>
      <c r="X22" s="14" t="s">
        <v>60</v>
      </c>
      <c r="Y22" s="14"/>
      <c r="Z22" s="14"/>
      <c r="AA22" s="17">
        <v>720.53</v>
      </c>
      <c r="AB22" s="17">
        <v>1811.63</v>
      </c>
      <c r="AC22" s="14"/>
      <c r="AD22" s="14"/>
      <c r="AE22" s="17">
        <v>0</v>
      </c>
      <c r="AF22" s="14"/>
      <c r="AG22" s="17">
        <v>0</v>
      </c>
      <c r="AH22" s="17">
        <v>0</v>
      </c>
      <c r="AI22" s="14"/>
      <c r="AJ22" s="17">
        <v>2532.16</v>
      </c>
      <c r="AK22" s="14" t="s">
        <v>167</v>
      </c>
      <c r="AL22" s="14" t="s">
        <v>168</v>
      </c>
    </row>
    <row r="23" spans="1:38" x14ac:dyDescent="0.3">
      <c r="A23" s="14">
        <v>2417086</v>
      </c>
      <c r="B23" s="14">
        <v>6427</v>
      </c>
      <c r="C23" s="14" t="s">
        <v>203</v>
      </c>
      <c r="D23" s="14" t="s">
        <v>204</v>
      </c>
      <c r="E23" s="15">
        <v>0.1003</v>
      </c>
      <c r="F23" s="14" t="s">
        <v>164</v>
      </c>
      <c r="G23" s="14" t="s">
        <v>165</v>
      </c>
      <c r="H23" s="14">
        <v>2417086</v>
      </c>
      <c r="I23" s="16">
        <v>45768</v>
      </c>
      <c r="J23" s="16">
        <v>45758</v>
      </c>
      <c r="K23" s="16">
        <v>45761</v>
      </c>
      <c r="L23" s="14">
        <v>-7</v>
      </c>
      <c r="M23" s="17">
        <v>14313.25</v>
      </c>
      <c r="N23" s="17">
        <v>14313.25</v>
      </c>
      <c r="O23" s="14" t="s">
        <v>60</v>
      </c>
      <c r="P23" s="17">
        <v>0</v>
      </c>
      <c r="Q23" s="17">
        <v>0</v>
      </c>
      <c r="R23" s="17">
        <v>0</v>
      </c>
      <c r="S23" s="14" t="s">
        <v>60</v>
      </c>
      <c r="T23" s="14" t="s">
        <v>60</v>
      </c>
      <c r="U23" s="14"/>
      <c r="V23" s="14" t="s">
        <v>119</v>
      </c>
      <c r="W23" s="14" t="s">
        <v>166</v>
      </c>
      <c r="X23" s="14" t="s">
        <v>60</v>
      </c>
      <c r="Y23" s="14"/>
      <c r="Z23" s="14"/>
      <c r="AA23" s="17">
        <v>4543.83</v>
      </c>
      <c r="AB23" s="17">
        <v>9769.42</v>
      </c>
      <c r="AC23" s="14"/>
      <c r="AD23" s="14"/>
      <c r="AE23" s="17">
        <v>0</v>
      </c>
      <c r="AF23" s="14"/>
      <c r="AG23" s="17">
        <v>0</v>
      </c>
      <c r="AH23" s="17">
        <v>0</v>
      </c>
      <c r="AI23" s="14"/>
      <c r="AJ23" s="17">
        <v>14313.25</v>
      </c>
      <c r="AK23" s="14" t="s">
        <v>167</v>
      </c>
      <c r="AL23" s="14" t="s">
        <v>168</v>
      </c>
    </row>
    <row r="24" spans="1:38" x14ac:dyDescent="0.3">
      <c r="A24" s="14">
        <v>2417530</v>
      </c>
      <c r="B24" s="14">
        <v>6437</v>
      </c>
      <c r="C24" s="14" t="s">
        <v>205</v>
      </c>
      <c r="D24" s="14" t="s">
        <v>206</v>
      </c>
      <c r="E24" s="15">
        <v>0.1003</v>
      </c>
      <c r="F24" s="14" t="s">
        <v>164</v>
      </c>
      <c r="G24" s="14" t="s">
        <v>165</v>
      </c>
      <c r="H24" s="14">
        <v>2417530</v>
      </c>
      <c r="I24" s="16">
        <v>45757</v>
      </c>
      <c r="J24" s="16">
        <v>45756</v>
      </c>
      <c r="K24" s="16">
        <v>45757</v>
      </c>
      <c r="L24" s="14">
        <v>0</v>
      </c>
      <c r="M24" s="17">
        <v>3454.18</v>
      </c>
      <c r="N24" s="17">
        <v>3454.18</v>
      </c>
      <c r="O24" s="14" t="s">
        <v>60</v>
      </c>
      <c r="P24" s="17">
        <v>0</v>
      </c>
      <c r="Q24" s="17">
        <v>0</v>
      </c>
      <c r="R24" s="17">
        <v>0</v>
      </c>
      <c r="S24" s="14" t="s">
        <v>60</v>
      </c>
      <c r="T24" s="14" t="s">
        <v>60</v>
      </c>
      <c r="U24" s="14"/>
      <c r="V24" s="14" t="s">
        <v>119</v>
      </c>
      <c r="W24" s="14" t="s">
        <v>166</v>
      </c>
      <c r="X24" s="14" t="s">
        <v>60</v>
      </c>
      <c r="Y24" s="14"/>
      <c r="Z24" s="14"/>
      <c r="AA24" s="17">
        <v>966.64</v>
      </c>
      <c r="AB24" s="17">
        <v>2487.54</v>
      </c>
      <c r="AC24" s="14"/>
      <c r="AD24" s="14"/>
      <c r="AE24" s="17">
        <v>0</v>
      </c>
      <c r="AF24" s="14"/>
      <c r="AG24" s="17">
        <v>0</v>
      </c>
      <c r="AH24" s="17">
        <v>0</v>
      </c>
      <c r="AI24" s="14"/>
      <c r="AJ24" s="17">
        <v>3454.18</v>
      </c>
      <c r="AK24" s="14" t="s">
        <v>167</v>
      </c>
      <c r="AL24" s="14" t="s">
        <v>168</v>
      </c>
    </row>
    <row r="25" spans="1:38" x14ac:dyDescent="0.3">
      <c r="A25" s="14">
        <v>2417683</v>
      </c>
      <c r="B25" s="14">
        <v>6437</v>
      </c>
      <c r="C25" s="14" t="s">
        <v>205</v>
      </c>
      <c r="D25" s="14" t="s">
        <v>206</v>
      </c>
      <c r="E25" s="15">
        <v>0.1003</v>
      </c>
      <c r="F25" s="14" t="s">
        <v>164</v>
      </c>
      <c r="G25" s="14" t="s">
        <v>165</v>
      </c>
      <c r="H25" s="14">
        <v>2417683</v>
      </c>
      <c r="I25" s="16">
        <v>50415</v>
      </c>
      <c r="J25" s="16">
        <v>45756</v>
      </c>
      <c r="K25" s="16">
        <v>45757</v>
      </c>
      <c r="L25" s="14">
        <v>-4658</v>
      </c>
      <c r="M25" s="17">
        <v>1020.63</v>
      </c>
      <c r="N25" s="17">
        <v>1020.63</v>
      </c>
      <c r="O25" s="14" t="s">
        <v>60</v>
      </c>
      <c r="P25" s="17">
        <v>0</v>
      </c>
      <c r="Q25" s="17">
        <v>0</v>
      </c>
      <c r="R25" s="17">
        <v>0</v>
      </c>
      <c r="S25" s="14" t="s">
        <v>60</v>
      </c>
      <c r="T25" s="14" t="s">
        <v>60</v>
      </c>
      <c r="U25" s="14"/>
      <c r="V25" s="14" t="s">
        <v>120</v>
      </c>
      <c r="W25" s="14" t="s">
        <v>166</v>
      </c>
      <c r="X25" s="14" t="s">
        <v>60</v>
      </c>
      <c r="Y25" s="14"/>
      <c r="Z25" s="14"/>
      <c r="AA25" s="17">
        <v>998.96</v>
      </c>
      <c r="AB25" s="17">
        <v>21.67</v>
      </c>
      <c r="AC25" s="14"/>
      <c r="AD25" s="14"/>
      <c r="AE25" s="17">
        <v>0</v>
      </c>
      <c r="AF25" s="14"/>
      <c r="AG25" s="17">
        <v>0</v>
      </c>
      <c r="AH25" s="17">
        <v>0</v>
      </c>
      <c r="AI25" s="14"/>
      <c r="AJ25" s="17">
        <v>1020.63</v>
      </c>
      <c r="AK25" s="14" t="s">
        <v>176</v>
      </c>
      <c r="AL25" s="14" t="s">
        <v>168</v>
      </c>
    </row>
    <row r="26" spans="1:38" x14ac:dyDescent="0.3">
      <c r="A26" s="14">
        <v>2418980</v>
      </c>
      <c r="B26" s="14">
        <v>6454</v>
      </c>
      <c r="C26" s="14" t="s">
        <v>207</v>
      </c>
      <c r="D26" s="14" t="s">
        <v>208</v>
      </c>
      <c r="E26" s="15">
        <v>0</v>
      </c>
      <c r="F26" s="14" t="s">
        <v>164</v>
      </c>
      <c r="G26" s="14" t="s">
        <v>165</v>
      </c>
      <c r="H26" s="14">
        <v>2418980</v>
      </c>
      <c r="I26" s="16">
        <v>45768</v>
      </c>
      <c r="J26" s="16">
        <v>45769</v>
      </c>
      <c r="K26" s="16">
        <v>45770</v>
      </c>
      <c r="L26" s="14">
        <v>2</v>
      </c>
      <c r="M26" s="17">
        <v>10083.33</v>
      </c>
      <c r="N26" s="17">
        <v>10083.33</v>
      </c>
      <c r="O26" s="14" t="s">
        <v>60</v>
      </c>
      <c r="P26" s="17">
        <v>0</v>
      </c>
      <c r="Q26" s="17">
        <v>0</v>
      </c>
      <c r="R26" s="17">
        <v>0</v>
      </c>
      <c r="S26" s="14" t="s">
        <v>60</v>
      </c>
      <c r="T26" s="14" t="s">
        <v>60</v>
      </c>
      <c r="U26" s="14"/>
      <c r="V26" s="14" t="s">
        <v>119</v>
      </c>
      <c r="W26" s="14" t="s">
        <v>166</v>
      </c>
      <c r="X26" s="14" t="s">
        <v>60</v>
      </c>
      <c r="Y26" s="14"/>
      <c r="Z26" s="14"/>
      <c r="AA26" s="17">
        <v>10083.33</v>
      </c>
      <c r="AB26" s="17">
        <v>0</v>
      </c>
      <c r="AC26" s="14"/>
      <c r="AD26" s="14"/>
      <c r="AE26" s="17">
        <v>0</v>
      </c>
      <c r="AF26" s="14"/>
      <c r="AG26" s="17">
        <v>0</v>
      </c>
      <c r="AH26" s="17">
        <v>0</v>
      </c>
      <c r="AI26" s="14"/>
      <c r="AJ26" s="17">
        <v>10083.33</v>
      </c>
      <c r="AK26" s="14" t="s">
        <v>167</v>
      </c>
      <c r="AL26" s="14" t="s">
        <v>168</v>
      </c>
    </row>
    <row r="27" spans="1:38" x14ac:dyDescent="0.3">
      <c r="A27" s="14">
        <v>2411590</v>
      </c>
      <c r="B27" s="14">
        <v>6354</v>
      </c>
      <c r="C27" s="14" t="s">
        <v>209</v>
      </c>
      <c r="D27" s="14" t="s">
        <v>210</v>
      </c>
      <c r="E27" s="15">
        <v>0</v>
      </c>
      <c r="F27" s="14" t="s">
        <v>164</v>
      </c>
      <c r="G27" s="14" t="s">
        <v>165</v>
      </c>
      <c r="H27" s="14">
        <v>2411590</v>
      </c>
      <c r="I27" s="16">
        <v>45768</v>
      </c>
      <c r="J27" s="16">
        <v>45750</v>
      </c>
      <c r="K27" s="16">
        <v>45751</v>
      </c>
      <c r="L27" s="14">
        <v>-17</v>
      </c>
      <c r="M27" s="17">
        <v>8055.96</v>
      </c>
      <c r="N27" s="17">
        <v>8055.96</v>
      </c>
      <c r="O27" s="14" t="s">
        <v>60</v>
      </c>
      <c r="P27" s="17">
        <v>0</v>
      </c>
      <c r="Q27" s="17">
        <v>0</v>
      </c>
      <c r="R27" s="17">
        <v>0</v>
      </c>
      <c r="S27" s="14" t="s">
        <v>60</v>
      </c>
      <c r="T27" s="14" t="s">
        <v>60</v>
      </c>
      <c r="U27" s="14"/>
      <c r="V27" s="14" t="s">
        <v>119</v>
      </c>
      <c r="W27" s="14" t="s">
        <v>166</v>
      </c>
      <c r="X27" s="14" t="s">
        <v>60</v>
      </c>
      <c r="Y27" s="14"/>
      <c r="Z27" s="14"/>
      <c r="AA27" s="17">
        <v>8055.96</v>
      </c>
      <c r="AB27" s="17">
        <v>0</v>
      </c>
      <c r="AC27" s="14"/>
      <c r="AD27" s="14"/>
      <c r="AE27" s="17">
        <v>0</v>
      </c>
      <c r="AF27" s="14"/>
      <c r="AG27" s="17">
        <v>0</v>
      </c>
      <c r="AH27" s="17">
        <v>0</v>
      </c>
      <c r="AI27" s="14"/>
      <c r="AJ27" s="17">
        <v>8055.96</v>
      </c>
      <c r="AK27" s="14" t="s">
        <v>167</v>
      </c>
      <c r="AL27" s="14" t="s">
        <v>168</v>
      </c>
    </row>
    <row r="28" spans="1:38" x14ac:dyDescent="0.3">
      <c r="A28" s="14">
        <v>2413244</v>
      </c>
      <c r="B28" s="14">
        <v>6380</v>
      </c>
      <c r="C28" s="14" t="s">
        <v>211</v>
      </c>
      <c r="D28" s="14" t="s">
        <v>212</v>
      </c>
      <c r="E28" s="15">
        <v>0.1003</v>
      </c>
      <c r="F28" s="14" t="s">
        <v>164</v>
      </c>
      <c r="G28" s="14" t="s">
        <v>165</v>
      </c>
      <c r="H28" s="14">
        <v>2413244</v>
      </c>
      <c r="I28" s="16">
        <v>45768</v>
      </c>
      <c r="J28" s="16">
        <v>45763</v>
      </c>
      <c r="K28" s="16">
        <v>45764</v>
      </c>
      <c r="L28" s="14">
        <v>-4</v>
      </c>
      <c r="M28" s="17">
        <v>4222.49</v>
      </c>
      <c r="N28" s="17">
        <v>4222.49</v>
      </c>
      <c r="O28" s="14" t="s">
        <v>60</v>
      </c>
      <c r="P28" s="17">
        <v>0</v>
      </c>
      <c r="Q28" s="17">
        <v>0</v>
      </c>
      <c r="R28" s="17">
        <v>0</v>
      </c>
      <c r="S28" s="14" t="s">
        <v>60</v>
      </c>
      <c r="T28" s="14" t="s">
        <v>60</v>
      </c>
      <c r="U28" s="14"/>
      <c r="V28" s="14" t="s">
        <v>119</v>
      </c>
      <c r="W28" s="14" t="s">
        <v>166</v>
      </c>
      <c r="X28" s="14" t="s">
        <v>60</v>
      </c>
      <c r="Y28" s="14"/>
      <c r="Z28" s="14"/>
      <c r="AA28" s="17">
        <v>2041.64</v>
      </c>
      <c r="AB28" s="17">
        <v>2180.85</v>
      </c>
      <c r="AC28" s="14"/>
      <c r="AD28" s="14"/>
      <c r="AE28" s="17">
        <v>0</v>
      </c>
      <c r="AF28" s="14"/>
      <c r="AG28" s="17">
        <v>0</v>
      </c>
      <c r="AH28" s="17">
        <v>0</v>
      </c>
      <c r="AI28" s="14"/>
      <c r="AJ28" s="17">
        <v>4222.49</v>
      </c>
      <c r="AK28" s="14" t="s">
        <v>167</v>
      </c>
      <c r="AL28" s="14" t="s">
        <v>168</v>
      </c>
    </row>
    <row r="29" spans="1:38" x14ac:dyDescent="0.3">
      <c r="A29" s="14">
        <v>2413321</v>
      </c>
      <c r="B29" s="14">
        <v>6380</v>
      </c>
      <c r="C29" s="14" t="s">
        <v>211</v>
      </c>
      <c r="D29" s="14" t="s">
        <v>212</v>
      </c>
      <c r="E29" s="15">
        <v>0.1003</v>
      </c>
      <c r="F29" s="14" t="s">
        <v>164</v>
      </c>
      <c r="G29" s="14" t="s">
        <v>165</v>
      </c>
      <c r="H29" s="14">
        <v>2413321</v>
      </c>
      <c r="I29" s="16">
        <v>48112</v>
      </c>
      <c r="J29" s="16">
        <v>45763</v>
      </c>
      <c r="K29" s="16">
        <v>45764</v>
      </c>
      <c r="L29" s="14">
        <v>-2348</v>
      </c>
      <c r="M29" s="17">
        <v>2286.17</v>
      </c>
      <c r="N29" s="17">
        <v>2286.17</v>
      </c>
      <c r="O29" s="14" t="s">
        <v>60</v>
      </c>
      <c r="P29" s="17">
        <v>0</v>
      </c>
      <c r="Q29" s="17">
        <v>0</v>
      </c>
      <c r="R29" s="17">
        <v>0</v>
      </c>
      <c r="S29" s="14" t="s">
        <v>60</v>
      </c>
      <c r="T29" s="14" t="s">
        <v>60</v>
      </c>
      <c r="U29" s="14"/>
      <c r="V29" s="14" t="s">
        <v>120</v>
      </c>
      <c r="W29" s="14" t="s">
        <v>166</v>
      </c>
      <c r="X29" s="14" t="s">
        <v>60</v>
      </c>
      <c r="Y29" s="14"/>
      <c r="Z29" s="14"/>
      <c r="AA29" s="17">
        <v>2073.48</v>
      </c>
      <c r="AB29" s="17">
        <v>212.69</v>
      </c>
      <c r="AC29" s="14"/>
      <c r="AD29" s="14"/>
      <c r="AE29" s="17">
        <v>0</v>
      </c>
      <c r="AF29" s="14"/>
      <c r="AG29" s="17">
        <v>0</v>
      </c>
      <c r="AH29" s="17">
        <v>0</v>
      </c>
      <c r="AI29" s="14"/>
      <c r="AJ29" s="17">
        <v>2286.17</v>
      </c>
      <c r="AK29" s="14" t="s">
        <v>176</v>
      </c>
      <c r="AL29" s="14" t="s">
        <v>168</v>
      </c>
    </row>
    <row r="30" spans="1:38" x14ac:dyDescent="0.3">
      <c r="A30" s="14">
        <v>2411627</v>
      </c>
      <c r="B30" s="14">
        <v>6355</v>
      </c>
      <c r="C30" s="14" t="s">
        <v>213</v>
      </c>
      <c r="D30" s="14" t="s">
        <v>214</v>
      </c>
      <c r="E30" s="15">
        <v>0</v>
      </c>
      <c r="F30" s="14" t="s">
        <v>164</v>
      </c>
      <c r="G30" s="14" t="s">
        <v>165</v>
      </c>
      <c r="H30" s="14">
        <v>2411627</v>
      </c>
      <c r="I30" s="16">
        <v>45768</v>
      </c>
      <c r="J30" s="16">
        <v>45750</v>
      </c>
      <c r="K30" s="16">
        <v>45751</v>
      </c>
      <c r="L30" s="14">
        <v>-17</v>
      </c>
      <c r="M30" s="17">
        <v>8055.96</v>
      </c>
      <c r="N30" s="17">
        <v>8055.96</v>
      </c>
      <c r="O30" s="14" t="s">
        <v>60</v>
      </c>
      <c r="P30" s="17">
        <v>0</v>
      </c>
      <c r="Q30" s="17">
        <v>0</v>
      </c>
      <c r="R30" s="17">
        <v>0</v>
      </c>
      <c r="S30" s="14" t="s">
        <v>60</v>
      </c>
      <c r="T30" s="14" t="s">
        <v>60</v>
      </c>
      <c r="U30" s="14"/>
      <c r="V30" s="14" t="s">
        <v>119</v>
      </c>
      <c r="W30" s="14" t="s">
        <v>166</v>
      </c>
      <c r="X30" s="14" t="s">
        <v>60</v>
      </c>
      <c r="Y30" s="14"/>
      <c r="Z30" s="14"/>
      <c r="AA30" s="17">
        <v>8055.96</v>
      </c>
      <c r="AB30" s="17">
        <v>0</v>
      </c>
      <c r="AC30" s="14"/>
      <c r="AD30" s="14"/>
      <c r="AE30" s="17">
        <v>0</v>
      </c>
      <c r="AF30" s="14"/>
      <c r="AG30" s="17">
        <v>0</v>
      </c>
      <c r="AH30" s="17">
        <v>0</v>
      </c>
      <c r="AI30" s="14"/>
      <c r="AJ30" s="17">
        <v>8055.96</v>
      </c>
      <c r="AK30" s="14" t="s">
        <v>167</v>
      </c>
      <c r="AL30" s="14" t="s">
        <v>168</v>
      </c>
    </row>
    <row r="31" spans="1:38" x14ac:dyDescent="0.3">
      <c r="A31" s="14">
        <v>2418493</v>
      </c>
      <c r="B31" s="14">
        <v>6448</v>
      </c>
      <c r="C31" s="14" t="s">
        <v>215</v>
      </c>
      <c r="D31" s="14" t="s">
        <v>216</v>
      </c>
      <c r="E31" s="15">
        <v>0.1003</v>
      </c>
      <c r="F31" s="14" t="s">
        <v>164</v>
      </c>
      <c r="G31" s="14" t="s">
        <v>165</v>
      </c>
      <c r="H31" s="14">
        <v>2418493</v>
      </c>
      <c r="I31" s="16">
        <v>45757</v>
      </c>
      <c r="J31" s="16">
        <v>45756</v>
      </c>
      <c r="K31" s="16">
        <v>45757</v>
      </c>
      <c r="L31" s="14">
        <v>0</v>
      </c>
      <c r="M31" s="17">
        <v>3757.51</v>
      </c>
      <c r="N31" s="17">
        <v>3757.51</v>
      </c>
      <c r="O31" s="14" t="s">
        <v>60</v>
      </c>
      <c r="P31" s="17">
        <v>0</v>
      </c>
      <c r="Q31" s="17">
        <v>0</v>
      </c>
      <c r="R31" s="17">
        <v>0</v>
      </c>
      <c r="S31" s="14" t="s">
        <v>60</v>
      </c>
      <c r="T31" s="14" t="s">
        <v>60</v>
      </c>
      <c r="U31" s="14"/>
      <c r="V31" s="14" t="s">
        <v>119</v>
      </c>
      <c r="W31" s="14" t="s">
        <v>166</v>
      </c>
      <c r="X31" s="14" t="s">
        <v>60</v>
      </c>
      <c r="Y31" s="14"/>
      <c r="Z31" s="14"/>
      <c r="AA31" s="17">
        <v>1059.3</v>
      </c>
      <c r="AB31" s="17">
        <v>2698.21</v>
      </c>
      <c r="AC31" s="14"/>
      <c r="AD31" s="14"/>
      <c r="AE31" s="17">
        <v>0</v>
      </c>
      <c r="AF31" s="14"/>
      <c r="AG31" s="17">
        <v>0</v>
      </c>
      <c r="AH31" s="17">
        <v>0</v>
      </c>
      <c r="AI31" s="14"/>
      <c r="AJ31" s="17">
        <v>3757.51</v>
      </c>
      <c r="AK31" s="14" t="s">
        <v>167</v>
      </c>
      <c r="AL31" s="14" t="s">
        <v>168</v>
      </c>
    </row>
    <row r="32" spans="1:38" x14ac:dyDescent="0.3">
      <c r="A32" s="14">
        <v>2414246</v>
      </c>
      <c r="B32" s="14">
        <v>6394</v>
      </c>
      <c r="C32" s="14" t="s">
        <v>217</v>
      </c>
      <c r="D32" s="14" t="s">
        <v>218</v>
      </c>
      <c r="E32" s="15">
        <v>0.1003</v>
      </c>
      <c r="F32" s="14" t="s">
        <v>164</v>
      </c>
      <c r="G32" s="14" t="s">
        <v>165</v>
      </c>
      <c r="H32" s="14">
        <v>2414246</v>
      </c>
      <c r="I32" s="16">
        <v>45737</v>
      </c>
      <c r="J32" s="16">
        <v>45749</v>
      </c>
      <c r="K32" s="16">
        <v>45754</v>
      </c>
      <c r="L32" s="14">
        <v>17</v>
      </c>
      <c r="M32" s="17">
        <v>2988.99</v>
      </c>
      <c r="N32" s="17">
        <v>3061.71</v>
      </c>
      <c r="O32" s="14" t="s">
        <v>60</v>
      </c>
      <c r="P32" s="17">
        <v>59.77</v>
      </c>
      <c r="Q32" s="17">
        <v>12.95</v>
      </c>
      <c r="R32" s="17">
        <v>0</v>
      </c>
      <c r="S32" s="14" t="s">
        <v>60</v>
      </c>
      <c r="T32" s="14" t="s">
        <v>60</v>
      </c>
      <c r="U32" s="14"/>
      <c r="V32" s="14" t="s">
        <v>121</v>
      </c>
      <c r="W32" s="14" t="s">
        <v>166</v>
      </c>
      <c r="X32" s="14" t="s">
        <v>60</v>
      </c>
      <c r="Y32" s="14"/>
      <c r="Z32" s="14"/>
      <c r="AA32" s="17">
        <v>911.81</v>
      </c>
      <c r="AB32" s="17">
        <v>2077.1799999999998</v>
      </c>
      <c r="AC32" s="14"/>
      <c r="AD32" s="14"/>
      <c r="AE32" s="17">
        <v>0</v>
      </c>
      <c r="AF32" s="14"/>
      <c r="AG32" s="17">
        <v>59.77</v>
      </c>
      <c r="AH32" s="17">
        <v>12.95</v>
      </c>
      <c r="AI32" s="14"/>
      <c r="AJ32" s="17">
        <v>3061.71</v>
      </c>
      <c r="AK32" s="14" t="s">
        <v>219</v>
      </c>
      <c r="AL32" s="14" t="s">
        <v>168</v>
      </c>
    </row>
    <row r="33" spans="1:38" x14ac:dyDescent="0.3">
      <c r="A33" s="14">
        <v>2414247</v>
      </c>
      <c r="B33" s="14">
        <v>6394</v>
      </c>
      <c r="C33" s="14" t="s">
        <v>217</v>
      </c>
      <c r="D33" s="14" t="s">
        <v>218</v>
      </c>
      <c r="E33" s="15">
        <v>0.1003</v>
      </c>
      <c r="F33" s="14" t="s">
        <v>164</v>
      </c>
      <c r="G33" s="14" t="s">
        <v>165</v>
      </c>
      <c r="H33" s="14">
        <v>2414247</v>
      </c>
      <c r="I33" s="16">
        <v>45768</v>
      </c>
      <c r="J33" s="16">
        <v>45769</v>
      </c>
      <c r="K33" s="16">
        <v>45770</v>
      </c>
      <c r="L33" s="14">
        <v>2</v>
      </c>
      <c r="M33" s="17">
        <v>2988.99</v>
      </c>
      <c r="N33" s="17">
        <v>2988.99</v>
      </c>
      <c r="O33" s="14" t="s">
        <v>60</v>
      </c>
      <c r="P33" s="17">
        <v>0</v>
      </c>
      <c r="Q33" s="17">
        <v>0</v>
      </c>
      <c r="R33" s="17">
        <v>0</v>
      </c>
      <c r="S33" s="14" t="s">
        <v>60</v>
      </c>
      <c r="T33" s="14" t="s">
        <v>60</v>
      </c>
      <c r="U33" s="14"/>
      <c r="V33" s="14" t="s">
        <v>119</v>
      </c>
      <c r="W33" s="14" t="s">
        <v>166</v>
      </c>
      <c r="X33" s="14" t="s">
        <v>60</v>
      </c>
      <c r="Y33" s="14"/>
      <c r="Z33" s="14"/>
      <c r="AA33" s="17">
        <v>919.11</v>
      </c>
      <c r="AB33" s="17">
        <v>2069.88</v>
      </c>
      <c r="AC33" s="14"/>
      <c r="AD33" s="14"/>
      <c r="AE33" s="17">
        <v>0</v>
      </c>
      <c r="AF33" s="14"/>
      <c r="AG33" s="17">
        <v>0</v>
      </c>
      <c r="AH33" s="17">
        <v>0</v>
      </c>
      <c r="AI33" s="14"/>
      <c r="AJ33" s="17">
        <v>2988.99</v>
      </c>
      <c r="AK33" s="14" t="s">
        <v>167</v>
      </c>
      <c r="AL33" s="14" t="s">
        <v>168</v>
      </c>
    </row>
    <row r="34" spans="1:38" x14ac:dyDescent="0.3">
      <c r="A34" s="14">
        <v>2414504</v>
      </c>
      <c r="B34" s="14">
        <v>6396</v>
      </c>
      <c r="C34" s="14" t="s">
        <v>217</v>
      </c>
      <c r="D34" s="14" t="s">
        <v>218</v>
      </c>
      <c r="E34" s="15">
        <v>0.1003</v>
      </c>
      <c r="F34" s="14" t="s">
        <v>164</v>
      </c>
      <c r="G34" s="14" t="s">
        <v>165</v>
      </c>
      <c r="H34" s="14">
        <v>2414504</v>
      </c>
      <c r="I34" s="16">
        <v>45737</v>
      </c>
      <c r="J34" s="16">
        <v>45749</v>
      </c>
      <c r="K34" s="16">
        <v>45754</v>
      </c>
      <c r="L34" s="14">
        <v>17</v>
      </c>
      <c r="M34" s="17">
        <v>3134.37</v>
      </c>
      <c r="N34" s="17">
        <v>3210.63</v>
      </c>
      <c r="O34" s="14" t="s">
        <v>60</v>
      </c>
      <c r="P34" s="17">
        <v>62.68</v>
      </c>
      <c r="Q34" s="17">
        <v>13.58</v>
      </c>
      <c r="R34" s="17">
        <v>0</v>
      </c>
      <c r="S34" s="14" t="s">
        <v>60</v>
      </c>
      <c r="T34" s="14" t="s">
        <v>60</v>
      </c>
      <c r="U34" s="14"/>
      <c r="V34" s="14" t="s">
        <v>121</v>
      </c>
      <c r="W34" s="14" t="s">
        <v>166</v>
      </c>
      <c r="X34" s="14" t="s">
        <v>60</v>
      </c>
      <c r="Y34" s="14"/>
      <c r="Z34" s="14"/>
      <c r="AA34" s="17">
        <v>891.89</v>
      </c>
      <c r="AB34" s="17">
        <v>2242.48</v>
      </c>
      <c r="AC34" s="14"/>
      <c r="AD34" s="14"/>
      <c r="AE34" s="17">
        <v>0</v>
      </c>
      <c r="AF34" s="14"/>
      <c r="AG34" s="17">
        <v>62.68</v>
      </c>
      <c r="AH34" s="17">
        <v>13.58</v>
      </c>
      <c r="AI34" s="14"/>
      <c r="AJ34" s="17">
        <v>3210.63</v>
      </c>
      <c r="AK34" s="14" t="s">
        <v>219</v>
      </c>
      <c r="AL34" s="14" t="s">
        <v>168</v>
      </c>
    </row>
    <row r="35" spans="1:38" x14ac:dyDescent="0.3">
      <c r="A35" s="14">
        <v>2414505</v>
      </c>
      <c r="B35" s="14">
        <v>6396</v>
      </c>
      <c r="C35" s="14" t="s">
        <v>217</v>
      </c>
      <c r="D35" s="14" t="s">
        <v>218</v>
      </c>
      <c r="E35" s="15">
        <v>0.1003</v>
      </c>
      <c r="F35" s="14" t="s">
        <v>164</v>
      </c>
      <c r="G35" s="14" t="s">
        <v>165</v>
      </c>
      <c r="H35" s="14">
        <v>2414505</v>
      </c>
      <c r="I35" s="16">
        <v>45768</v>
      </c>
      <c r="J35" s="16">
        <v>45769</v>
      </c>
      <c r="K35" s="16">
        <v>45770</v>
      </c>
      <c r="L35" s="14">
        <v>2</v>
      </c>
      <c r="M35" s="17">
        <v>3134.37</v>
      </c>
      <c r="N35" s="17">
        <v>3134.37</v>
      </c>
      <c r="O35" s="14" t="s">
        <v>60</v>
      </c>
      <c r="P35" s="17">
        <v>0</v>
      </c>
      <c r="Q35" s="17">
        <v>0</v>
      </c>
      <c r="R35" s="17">
        <v>0</v>
      </c>
      <c r="S35" s="14" t="s">
        <v>60</v>
      </c>
      <c r="T35" s="14" t="s">
        <v>60</v>
      </c>
      <c r="U35" s="14"/>
      <c r="V35" s="14" t="s">
        <v>119</v>
      </c>
      <c r="W35" s="14" t="s">
        <v>166</v>
      </c>
      <c r="X35" s="14" t="s">
        <v>60</v>
      </c>
      <c r="Y35" s="14"/>
      <c r="Z35" s="14"/>
      <c r="AA35" s="17">
        <v>899.36</v>
      </c>
      <c r="AB35" s="17">
        <v>2235.0100000000002</v>
      </c>
      <c r="AC35" s="14"/>
      <c r="AD35" s="14"/>
      <c r="AE35" s="17">
        <v>0</v>
      </c>
      <c r="AF35" s="14"/>
      <c r="AG35" s="17">
        <v>0</v>
      </c>
      <c r="AH35" s="17">
        <v>0</v>
      </c>
      <c r="AI35" s="14"/>
      <c r="AJ35" s="17">
        <v>3134.37</v>
      </c>
      <c r="AK35" s="14" t="s">
        <v>167</v>
      </c>
      <c r="AL35" s="14" t="s">
        <v>168</v>
      </c>
    </row>
    <row r="36" spans="1:38" x14ac:dyDescent="0.3">
      <c r="A36" s="14">
        <v>2412805</v>
      </c>
      <c r="B36" s="14">
        <v>6375</v>
      </c>
      <c r="C36" s="14" t="s">
        <v>220</v>
      </c>
      <c r="D36" s="14" t="s">
        <v>221</v>
      </c>
      <c r="E36" s="15">
        <v>0</v>
      </c>
      <c r="F36" s="14" t="s">
        <v>164</v>
      </c>
      <c r="G36" s="14" t="s">
        <v>165</v>
      </c>
      <c r="H36" s="14">
        <v>2412805</v>
      </c>
      <c r="I36" s="16">
        <v>45757</v>
      </c>
      <c r="J36" s="16">
        <v>45756</v>
      </c>
      <c r="K36" s="16">
        <v>45757</v>
      </c>
      <c r="L36" s="14">
        <v>0</v>
      </c>
      <c r="M36" s="17">
        <v>10717.74</v>
      </c>
      <c r="N36" s="17">
        <v>10717.74</v>
      </c>
      <c r="O36" s="14" t="s">
        <v>60</v>
      </c>
      <c r="P36" s="17">
        <v>0</v>
      </c>
      <c r="Q36" s="17">
        <v>0</v>
      </c>
      <c r="R36" s="17">
        <v>0</v>
      </c>
      <c r="S36" s="14" t="s">
        <v>60</v>
      </c>
      <c r="T36" s="14" t="s">
        <v>60</v>
      </c>
      <c r="U36" s="14"/>
      <c r="V36" s="14" t="s">
        <v>119</v>
      </c>
      <c r="W36" s="14" t="s">
        <v>166</v>
      </c>
      <c r="X36" s="14" t="s">
        <v>60</v>
      </c>
      <c r="Y36" s="14"/>
      <c r="Z36" s="14"/>
      <c r="AA36" s="17">
        <v>10717.74</v>
      </c>
      <c r="AB36" s="17">
        <v>0</v>
      </c>
      <c r="AC36" s="14"/>
      <c r="AD36" s="14"/>
      <c r="AE36" s="17">
        <v>0</v>
      </c>
      <c r="AF36" s="14"/>
      <c r="AG36" s="17">
        <v>0</v>
      </c>
      <c r="AH36" s="17">
        <v>0</v>
      </c>
      <c r="AI36" s="14"/>
      <c r="AJ36" s="17">
        <v>10717.74</v>
      </c>
      <c r="AK36" s="14" t="s">
        <v>167</v>
      </c>
      <c r="AL36" s="14" t="s">
        <v>168</v>
      </c>
    </row>
    <row r="37" spans="1:38" x14ac:dyDescent="0.3">
      <c r="A37" s="14">
        <v>2411890</v>
      </c>
      <c r="B37" s="14">
        <v>6359</v>
      </c>
      <c r="C37" s="14" t="s">
        <v>222</v>
      </c>
      <c r="D37" s="14" t="s">
        <v>223</v>
      </c>
      <c r="E37" s="15">
        <v>0</v>
      </c>
      <c r="F37" s="14" t="s">
        <v>164</v>
      </c>
      <c r="G37" s="14" t="s">
        <v>165</v>
      </c>
      <c r="H37" s="14">
        <v>2411890</v>
      </c>
      <c r="I37" s="16">
        <v>45768</v>
      </c>
      <c r="J37" s="16">
        <v>45769</v>
      </c>
      <c r="K37" s="16">
        <v>45770</v>
      </c>
      <c r="L37" s="14">
        <v>2</v>
      </c>
      <c r="M37" s="17">
        <v>8055.96</v>
      </c>
      <c r="N37" s="17">
        <v>8055.96</v>
      </c>
      <c r="O37" s="14" t="s">
        <v>60</v>
      </c>
      <c r="P37" s="17">
        <v>0</v>
      </c>
      <c r="Q37" s="17">
        <v>0</v>
      </c>
      <c r="R37" s="17">
        <v>0</v>
      </c>
      <c r="S37" s="14" t="s">
        <v>60</v>
      </c>
      <c r="T37" s="14" t="s">
        <v>60</v>
      </c>
      <c r="U37" s="14"/>
      <c r="V37" s="14" t="s">
        <v>119</v>
      </c>
      <c r="W37" s="14" t="s">
        <v>166</v>
      </c>
      <c r="X37" s="14" t="s">
        <v>60</v>
      </c>
      <c r="Y37" s="14"/>
      <c r="Z37" s="14"/>
      <c r="AA37" s="17">
        <v>8055.96</v>
      </c>
      <c r="AB37" s="17">
        <v>0</v>
      </c>
      <c r="AC37" s="14"/>
      <c r="AD37" s="14"/>
      <c r="AE37" s="17">
        <v>0</v>
      </c>
      <c r="AF37" s="14"/>
      <c r="AG37" s="17">
        <v>0</v>
      </c>
      <c r="AH37" s="17">
        <v>0</v>
      </c>
      <c r="AI37" s="14"/>
      <c r="AJ37" s="17">
        <v>8055.96</v>
      </c>
      <c r="AK37" s="14" t="s">
        <v>167</v>
      </c>
      <c r="AL37" s="14" t="s">
        <v>168</v>
      </c>
    </row>
    <row r="38" spans="1:38" x14ac:dyDescent="0.3">
      <c r="A38" s="14">
        <v>2418031</v>
      </c>
      <c r="B38" s="14">
        <v>6442</v>
      </c>
      <c r="C38" s="14" t="s">
        <v>224</v>
      </c>
      <c r="D38" s="14" t="s">
        <v>225</v>
      </c>
      <c r="E38" s="15">
        <v>0.1003</v>
      </c>
      <c r="F38" s="14" t="s">
        <v>164</v>
      </c>
      <c r="G38" s="14" t="s">
        <v>165</v>
      </c>
      <c r="H38" s="14">
        <v>2418031</v>
      </c>
      <c r="I38" s="16">
        <v>45768</v>
      </c>
      <c r="J38" s="16">
        <v>45769</v>
      </c>
      <c r="K38" s="16">
        <v>45770</v>
      </c>
      <c r="L38" s="14">
        <v>2</v>
      </c>
      <c r="M38" s="17">
        <v>2404.56</v>
      </c>
      <c r="N38" s="17">
        <v>2404.56</v>
      </c>
      <c r="O38" s="14" t="s">
        <v>60</v>
      </c>
      <c r="P38" s="17">
        <v>0</v>
      </c>
      <c r="Q38" s="17">
        <v>0</v>
      </c>
      <c r="R38" s="17">
        <v>0</v>
      </c>
      <c r="S38" s="14" t="s">
        <v>60</v>
      </c>
      <c r="T38" s="14" t="s">
        <v>60</v>
      </c>
      <c r="U38" s="14"/>
      <c r="V38" s="14" t="s">
        <v>119</v>
      </c>
      <c r="W38" s="14" t="s">
        <v>166</v>
      </c>
      <c r="X38" s="14" t="s">
        <v>60</v>
      </c>
      <c r="Y38" s="14"/>
      <c r="Z38" s="14"/>
      <c r="AA38" s="17">
        <v>661.76</v>
      </c>
      <c r="AB38" s="17">
        <v>1742.8</v>
      </c>
      <c r="AC38" s="14"/>
      <c r="AD38" s="14"/>
      <c r="AE38" s="17">
        <v>0</v>
      </c>
      <c r="AF38" s="14"/>
      <c r="AG38" s="17">
        <v>0</v>
      </c>
      <c r="AH38" s="17">
        <v>0</v>
      </c>
      <c r="AI38" s="14"/>
      <c r="AJ38" s="17">
        <v>2404.56</v>
      </c>
      <c r="AK38" s="14" t="s">
        <v>167</v>
      </c>
      <c r="AL38" s="14" t="s">
        <v>168</v>
      </c>
    </row>
    <row r="39" spans="1:38" x14ac:dyDescent="0.3">
      <c r="A39" s="14">
        <v>2416305</v>
      </c>
      <c r="B39" s="14">
        <v>6415</v>
      </c>
      <c r="C39" s="14" t="s">
        <v>224</v>
      </c>
      <c r="D39" s="14" t="s">
        <v>225</v>
      </c>
      <c r="E39" s="15">
        <v>0.1003</v>
      </c>
      <c r="F39" s="14" t="s">
        <v>164</v>
      </c>
      <c r="G39" s="14" t="s">
        <v>165</v>
      </c>
      <c r="H39" s="14">
        <v>2416305</v>
      </c>
      <c r="I39" s="16">
        <v>45768</v>
      </c>
      <c r="J39" s="16">
        <v>45769</v>
      </c>
      <c r="K39" s="16">
        <v>45770</v>
      </c>
      <c r="L39" s="14">
        <v>2</v>
      </c>
      <c r="M39" s="17">
        <v>2416.33</v>
      </c>
      <c r="N39" s="17">
        <v>2416.33</v>
      </c>
      <c r="O39" s="14" t="s">
        <v>60</v>
      </c>
      <c r="P39" s="17">
        <v>0</v>
      </c>
      <c r="Q39" s="17">
        <v>0</v>
      </c>
      <c r="R39" s="17">
        <v>0</v>
      </c>
      <c r="S39" s="14" t="s">
        <v>60</v>
      </c>
      <c r="T39" s="14" t="s">
        <v>60</v>
      </c>
      <c r="U39" s="14"/>
      <c r="V39" s="14" t="s">
        <v>119</v>
      </c>
      <c r="W39" s="14" t="s">
        <v>166</v>
      </c>
      <c r="X39" s="14" t="s">
        <v>60</v>
      </c>
      <c r="Y39" s="14"/>
      <c r="Z39" s="14"/>
      <c r="AA39" s="17">
        <v>687.57</v>
      </c>
      <c r="AB39" s="17">
        <v>1728.76</v>
      </c>
      <c r="AC39" s="14"/>
      <c r="AD39" s="14"/>
      <c r="AE39" s="17">
        <v>0</v>
      </c>
      <c r="AF39" s="14"/>
      <c r="AG39" s="17">
        <v>0</v>
      </c>
      <c r="AH39" s="17">
        <v>0</v>
      </c>
      <c r="AI39" s="14"/>
      <c r="AJ39" s="17">
        <v>2416.33</v>
      </c>
      <c r="AK39" s="14" t="s">
        <v>167</v>
      </c>
      <c r="AL39" s="14" t="s">
        <v>168</v>
      </c>
    </row>
    <row r="40" spans="1:38" x14ac:dyDescent="0.3">
      <c r="A40" s="14">
        <v>2416306</v>
      </c>
      <c r="B40" s="14">
        <v>6415</v>
      </c>
      <c r="C40" s="14" t="s">
        <v>224</v>
      </c>
      <c r="D40" s="14" t="s">
        <v>225</v>
      </c>
      <c r="E40" s="15">
        <v>0.1003</v>
      </c>
      <c r="F40" s="14" t="s">
        <v>164</v>
      </c>
      <c r="G40" s="14" t="s">
        <v>165</v>
      </c>
      <c r="H40" s="14">
        <v>2416306</v>
      </c>
      <c r="I40" s="16">
        <v>45768</v>
      </c>
      <c r="J40" s="16">
        <v>45769</v>
      </c>
      <c r="K40" s="16">
        <v>45770</v>
      </c>
      <c r="L40" s="14">
        <v>2</v>
      </c>
      <c r="M40" s="17">
        <v>13658.43</v>
      </c>
      <c r="N40" s="17">
        <v>13658.43</v>
      </c>
      <c r="O40" s="14" t="s">
        <v>60</v>
      </c>
      <c r="P40" s="17">
        <v>0</v>
      </c>
      <c r="Q40" s="17">
        <v>0</v>
      </c>
      <c r="R40" s="17">
        <v>0</v>
      </c>
      <c r="S40" s="14" t="s">
        <v>60</v>
      </c>
      <c r="T40" s="14" t="s">
        <v>60</v>
      </c>
      <c r="U40" s="14"/>
      <c r="V40" s="14" t="s">
        <v>119</v>
      </c>
      <c r="W40" s="14" t="s">
        <v>166</v>
      </c>
      <c r="X40" s="14" t="s">
        <v>60</v>
      </c>
      <c r="Y40" s="14"/>
      <c r="Z40" s="14"/>
      <c r="AA40" s="17">
        <v>4335.95</v>
      </c>
      <c r="AB40" s="17">
        <v>9322.48</v>
      </c>
      <c r="AC40" s="14"/>
      <c r="AD40" s="14"/>
      <c r="AE40" s="17">
        <v>0</v>
      </c>
      <c r="AF40" s="14"/>
      <c r="AG40" s="17">
        <v>0</v>
      </c>
      <c r="AH40" s="17">
        <v>0</v>
      </c>
      <c r="AI40" s="14"/>
      <c r="AJ40" s="17">
        <v>13658.43</v>
      </c>
      <c r="AK40" s="14" t="s">
        <v>167</v>
      </c>
      <c r="AL40" s="14" t="s">
        <v>168</v>
      </c>
    </row>
    <row r="41" spans="1:38" x14ac:dyDescent="0.3">
      <c r="A41" s="14">
        <v>2416481</v>
      </c>
      <c r="B41" s="14">
        <v>6416</v>
      </c>
      <c r="C41" s="14" t="s">
        <v>224</v>
      </c>
      <c r="D41" s="14" t="s">
        <v>225</v>
      </c>
      <c r="E41" s="15">
        <v>0.1003</v>
      </c>
      <c r="F41" s="14" t="s">
        <v>164</v>
      </c>
      <c r="G41" s="14" t="s">
        <v>165</v>
      </c>
      <c r="H41" s="14">
        <v>2416481</v>
      </c>
      <c r="I41" s="16">
        <v>45768</v>
      </c>
      <c r="J41" s="16">
        <v>45769</v>
      </c>
      <c r="K41" s="16">
        <v>45770</v>
      </c>
      <c r="L41" s="14">
        <v>2</v>
      </c>
      <c r="M41" s="17">
        <v>2416.33</v>
      </c>
      <c r="N41" s="17">
        <v>2416.33</v>
      </c>
      <c r="O41" s="14" t="s">
        <v>60</v>
      </c>
      <c r="P41" s="17">
        <v>0</v>
      </c>
      <c r="Q41" s="17">
        <v>0</v>
      </c>
      <c r="R41" s="17">
        <v>0</v>
      </c>
      <c r="S41" s="14" t="s">
        <v>60</v>
      </c>
      <c r="T41" s="14" t="s">
        <v>60</v>
      </c>
      <c r="U41" s="14"/>
      <c r="V41" s="14" t="s">
        <v>119</v>
      </c>
      <c r="W41" s="14" t="s">
        <v>166</v>
      </c>
      <c r="X41" s="14" t="s">
        <v>60</v>
      </c>
      <c r="Y41" s="14"/>
      <c r="Z41" s="14"/>
      <c r="AA41" s="17">
        <v>687.57</v>
      </c>
      <c r="AB41" s="17">
        <v>1728.76</v>
      </c>
      <c r="AC41" s="14"/>
      <c r="AD41" s="14"/>
      <c r="AE41" s="17">
        <v>0</v>
      </c>
      <c r="AF41" s="14"/>
      <c r="AG41" s="17">
        <v>0</v>
      </c>
      <c r="AH41" s="17">
        <v>0</v>
      </c>
      <c r="AI41" s="14"/>
      <c r="AJ41" s="17">
        <v>2416.33</v>
      </c>
      <c r="AK41" s="14" t="s">
        <v>167</v>
      </c>
      <c r="AL41" s="14" t="s">
        <v>168</v>
      </c>
    </row>
    <row r="42" spans="1:38" x14ac:dyDescent="0.3">
      <c r="A42" s="14">
        <v>2416482</v>
      </c>
      <c r="B42" s="14">
        <v>6416</v>
      </c>
      <c r="C42" s="14" t="s">
        <v>224</v>
      </c>
      <c r="D42" s="14" t="s">
        <v>225</v>
      </c>
      <c r="E42" s="15">
        <v>0.1003</v>
      </c>
      <c r="F42" s="14" t="s">
        <v>164</v>
      </c>
      <c r="G42" s="14" t="s">
        <v>165</v>
      </c>
      <c r="H42" s="14">
        <v>2416482</v>
      </c>
      <c r="I42" s="16">
        <v>45768</v>
      </c>
      <c r="J42" s="16">
        <v>45769</v>
      </c>
      <c r="K42" s="16">
        <v>45770</v>
      </c>
      <c r="L42" s="14">
        <v>2</v>
      </c>
      <c r="M42" s="17">
        <v>13658.43</v>
      </c>
      <c r="N42" s="17">
        <v>13658.43</v>
      </c>
      <c r="O42" s="14" t="s">
        <v>60</v>
      </c>
      <c r="P42" s="17">
        <v>0</v>
      </c>
      <c r="Q42" s="17">
        <v>0</v>
      </c>
      <c r="R42" s="17">
        <v>0</v>
      </c>
      <c r="S42" s="14" t="s">
        <v>60</v>
      </c>
      <c r="T42" s="14" t="s">
        <v>60</v>
      </c>
      <c r="U42" s="14"/>
      <c r="V42" s="14" t="s">
        <v>119</v>
      </c>
      <c r="W42" s="14" t="s">
        <v>166</v>
      </c>
      <c r="X42" s="14" t="s">
        <v>60</v>
      </c>
      <c r="Y42" s="14"/>
      <c r="Z42" s="14"/>
      <c r="AA42" s="17">
        <v>4335.95</v>
      </c>
      <c r="AB42" s="17">
        <v>9322.48</v>
      </c>
      <c r="AC42" s="14"/>
      <c r="AD42" s="14"/>
      <c r="AE42" s="17">
        <v>0</v>
      </c>
      <c r="AF42" s="14"/>
      <c r="AG42" s="17">
        <v>0</v>
      </c>
      <c r="AH42" s="17">
        <v>0</v>
      </c>
      <c r="AI42" s="14"/>
      <c r="AJ42" s="17">
        <v>13658.43</v>
      </c>
      <c r="AK42" s="14" t="s">
        <v>167</v>
      </c>
      <c r="AL42" s="14" t="s">
        <v>168</v>
      </c>
    </row>
    <row r="43" spans="1:38" x14ac:dyDescent="0.3">
      <c r="A43" s="14">
        <v>2416139</v>
      </c>
      <c r="B43" s="14">
        <v>6414</v>
      </c>
      <c r="C43" s="14" t="s">
        <v>88</v>
      </c>
      <c r="D43" s="14" t="s">
        <v>226</v>
      </c>
      <c r="E43" s="15">
        <v>0.1003</v>
      </c>
      <c r="F43" s="14" t="s">
        <v>164</v>
      </c>
      <c r="G43" s="14" t="s">
        <v>165</v>
      </c>
      <c r="H43" s="14">
        <v>2416139</v>
      </c>
      <c r="I43" s="16">
        <v>45757</v>
      </c>
      <c r="J43" s="16">
        <v>45757</v>
      </c>
      <c r="K43" s="16">
        <v>45758</v>
      </c>
      <c r="L43" s="14">
        <v>1</v>
      </c>
      <c r="M43" s="17">
        <v>3781.23</v>
      </c>
      <c r="N43" s="17">
        <v>3781.23</v>
      </c>
      <c r="O43" s="14" t="s">
        <v>60</v>
      </c>
      <c r="P43" s="17">
        <v>0</v>
      </c>
      <c r="Q43" s="17">
        <v>0</v>
      </c>
      <c r="R43" s="17">
        <v>0</v>
      </c>
      <c r="S43" s="14" t="s">
        <v>60</v>
      </c>
      <c r="T43" s="14" t="s">
        <v>60</v>
      </c>
      <c r="U43" s="14"/>
      <c r="V43" s="14" t="s">
        <v>119</v>
      </c>
      <c r="W43" s="14" t="s">
        <v>166</v>
      </c>
      <c r="X43" s="14" t="s">
        <v>60</v>
      </c>
      <c r="Y43" s="14"/>
      <c r="Z43" s="14"/>
      <c r="AA43" s="17">
        <v>1025.32</v>
      </c>
      <c r="AB43" s="17">
        <v>2755.91</v>
      </c>
      <c r="AC43" s="14"/>
      <c r="AD43" s="14"/>
      <c r="AE43" s="17">
        <v>0</v>
      </c>
      <c r="AF43" s="14"/>
      <c r="AG43" s="17">
        <v>0</v>
      </c>
      <c r="AH43" s="17">
        <v>0</v>
      </c>
      <c r="AI43" s="14"/>
      <c r="AJ43" s="17">
        <v>3781.23</v>
      </c>
      <c r="AK43" s="14" t="s">
        <v>167</v>
      </c>
      <c r="AL43" s="14" t="s">
        <v>168</v>
      </c>
    </row>
    <row r="44" spans="1:38" x14ac:dyDescent="0.3">
      <c r="A44" s="14">
        <v>2414408</v>
      </c>
      <c r="B44" s="14">
        <v>6395</v>
      </c>
      <c r="C44" s="14" t="s">
        <v>227</v>
      </c>
      <c r="D44" s="14" t="s">
        <v>228</v>
      </c>
      <c r="E44" s="15">
        <v>0.1003</v>
      </c>
      <c r="F44" s="14" t="s">
        <v>164</v>
      </c>
      <c r="G44" s="14" t="s">
        <v>165</v>
      </c>
      <c r="H44" s="14">
        <v>2414408</v>
      </c>
      <c r="I44" s="16">
        <v>45768</v>
      </c>
      <c r="J44" s="16">
        <v>45762</v>
      </c>
      <c r="K44" s="16">
        <v>45763</v>
      </c>
      <c r="L44" s="14">
        <v>-5</v>
      </c>
      <c r="M44" s="17">
        <v>4214.8100000000004</v>
      </c>
      <c r="N44" s="17">
        <v>4214.8100000000004</v>
      </c>
      <c r="O44" s="14" t="s">
        <v>60</v>
      </c>
      <c r="P44" s="17">
        <v>0</v>
      </c>
      <c r="Q44" s="17">
        <v>0</v>
      </c>
      <c r="R44" s="17">
        <v>0</v>
      </c>
      <c r="S44" s="14" t="s">
        <v>60</v>
      </c>
      <c r="T44" s="14" t="s">
        <v>60</v>
      </c>
      <c r="U44" s="14"/>
      <c r="V44" s="14" t="s">
        <v>119</v>
      </c>
      <c r="W44" s="14" t="s">
        <v>166</v>
      </c>
      <c r="X44" s="14" t="s">
        <v>60</v>
      </c>
      <c r="Y44" s="14"/>
      <c r="Z44" s="14"/>
      <c r="AA44" s="17">
        <v>2158.21</v>
      </c>
      <c r="AB44" s="17">
        <v>2056.6</v>
      </c>
      <c r="AC44" s="14"/>
      <c r="AD44" s="14"/>
      <c r="AE44" s="17">
        <v>0</v>
      </c>
      <c r="AF44" s="14"/>
      <c r="AG44" s="17">
        <v>0</v>
      </c>
      <c r="AH44" s="17">
        <v>0</v>
      </c>
      <c r="AI44" s="14"/>
      <c r="AJ44" s="17">
        <v>4214.8100000000004</v>
      </c>
      <c r="AK44" s="14" t="s">
        <v>167</v>
      </c>
      <c r="AL44" s="14" t="s">
        <v>168</v>
      </c>
    </row>
    <row r="45" spans="1:38" x14ac:dyDescent="0.3">
      <c r="A45" s="14">
        <v>2413079</v>
      </c>
      <c r="B45" s="14">
        <v>6379</v>
      </c>
      <c r="C45" s="14" t="s">
        <v>87</v>
      </c>
      <c r="D45" s="14" t="s">
        <v>229</v>
      </c>
      <c r="E45" s="15">
        <v>0.1003</v>
      </c>
      <c r="F45" s="14" t="s">
        <v>164</v>
      </c>
      <c r="G45" s="14" t="s">
        <v>165</v>
      </c>
      <c r="H45" s="14">
        <v>2413079</v>
      </c>
      <c r="I45" s="16">
        <v>45768</v>
      </c>
      <c r="J45" s="16">
        <v>45769</v>
      </c>
      <c r="K45" s="16">
        <v>45770</v>
      </c>
      <c r="L45" s="14">
        <v>2</v>
      </c>
      <c r="M45" s="17">
        <v>3916.02</v>
      </c>
      <c r="N45" s="17">
        <v>3916.02</v>
      </c>
      <c r="O45" s="14" t="s">
        <v>60</v>
      </c>
      <c r="P45" s="17">
        <v>0</v>
      </c>
      <c r="Q45" s="17">
        <v>0</v>
      </c>
      <c r="R45" s="17">
        <v>0</v>
      </c>
      <c r="S45" s="14" t="s">
        <v>60</v>
      </c>
      <c r="T45" s="14" t="s">
        <v>60</v>
      </c>
      <c r="U45" s="14"/>
      <c r="V45" s="14" t="s">
        <v>119</v>
      </c>
      <c r="W45" s="14" t="s">
        <v>166</v>
      </c>
      <c r="X45" s="14" t="s">
        <v>60</v>
      </c>
      <c r="Y45" s="14"/>
      <c r="Z45" s="14"/>
      <c r="AA45" s="17">
        <v>1114.32</v>
      </c>
      <c r="AB45" s="17">
        <v>2801.7</v>
      </c>
      <c r="AC45" s="14"/>
      <c r="AD45" s="14"/>
      <c r="AE45" s="17">
        <v>0</v>
      </c>
      <c r="AF45" s="14"/>
      <c r="AG45" s="17">
        <v>0</v>
      </c>
      <c r="AH45" s="17">
        <v>0</v>
      </c>
      <c r="AI45" s="14"/>
      <c r="AJ45" s="17">
        <v>3916.02</v>
      </c>
      <c r="AK45" s="14" t="s">
        <v>167</v>
      </c>
      <c r="AL45" s="14" t="s">
        <v>168</v>
      </c>
    </row>
    <row r="46" spans="1:38" x14ac:dyDescent="0.3">
      <c r="A46" s="14">
        <v>2418207</v>
      </c>
      <c r="B46" s="14">
        <v>6444</v>
      </c>
      <c r="C46" s="14" t="s">
        <v>230</v>
      </c>
      <c r="D46" s="14" t="s">
        <v>231</v>
      </c>
      <c r="E46" s="15">
        <v>0</v>
      </c>
      <c r="F46" s="14" t="s">
        <v>164</v>
      </c>
      <c r="G46" s="14" t="s">
        <v>165</v>
      </c>
      <c r="H46" s="14">
        <v>2418207</v>
      </c>
      <c r="I46" s="16">
        <v>45768</v>
      </c>
      <c r="J46" s="16">
        <v>45769</v>
      </c>
      <c r="K46" s="16">
        <v>45770</v>
      </c>
      <c r="L46" s="14">
        <v>2</v>
      </c>
      <c r="M46" s="17">
        <v>8901.7800000000007</v>
      </c>
      <c r="N46" s="17">
        <v>8901.7800000000007</v>
      </c>
      <c r="O46" s="14" t="s">
        <v>60</v>
      </c>
      <c r="P46" s="17">
        <v>0</v>
      </c>
      <c r="Q46" s="17">
        <v>0</v>
      </c>
      <c r="R46" s="17">
        <v>0</v>
      </c>
      <c r="S46" s="14" t="s">
        <v>60</v>
      </c>
      <c r="T46" s="14" t="s">
        <v>60</v>
      </c>
      <c r="U46" s="14"/>
      <c r="V46" s="14" t="s">
        <v>119</v>
      </c>
      <c r="W46" s="14" t="s">
        <v>166</v>
      </c>
      <c r="X46" s="14" t="s">
        <v>60</v>
      </c>
      <c r="Y46" s="14"/>
      <c r="Z46" s="14"/>
      <c r="AA46" s="17">
        <v>8901.7800000000007</v>
      </c>
      <c r="AB46" s="17">
        <v>0</v>
      </c>
      <c r="AC46" s="14"/>
      <c r="AD46" s="14"/>
      <c r="AE46" s="17">
        <v>0</v>
      </c>
      <c r="AF46" s="14"/>
      <c r="AG46" s="17">
        <v>0</v>
      </c>
      <c r="AH46" s="17">
        <v>0</v>
      </c>
      <c r="AI46" s="14"/>
      <c r="AJ46" s="17">
        <v>8901.7800000000007</v>
      </c>
      <c r="AK46" s="14" t="s">
        <v>167</v>
      </c>
      <c r="AL46" s="14" t="s">
        <v>168</v>
      </c>
    </row>
    <row r="47" spans="1:38" x14ac:dyDescent="0.3">
      <c r="A47" s="14">
        <v>2418244</v>
      </c>
      <c r="B47" s="14">
        <v>6445</v>
      </c>
      <c r="C47" s="14" t="s">
        <v>230</v>
      </c>
      <c r="D47" s="14" t="s">
        <v>231</v>
      </c>
      <c r="E47" s="15">
        <v>0</v>
      </c>
      <c r="F47" s="14" t="s">
        <v>164</v>
      </c>
      <c r="G47" s="14" t="s">
        <v>165</v>
      </c>
      <c r="H47" s="14">
        <v>2418244</v>
      </c>
      <c r="I47" s="16">
        <v>45768</v>
      </c>
      <c r="J47" s="16">
        <v>45769</v>
      </c>
      <c r="K47" s="16">
        <v>45770</v>
      </c>
      <c r="L47" s="14">
        <v>2</v>
      </c>
      <c r="M47" s="17">
        <v>8917.7099999999991</v>
      </c>
      <c r="N47" s="17">
        <v>8917.7099999999991</v>
      </c>
      <c r="O47" s="14" t="s">
        <v>60</v>
      </c>
      <c r="P47" s="17">
        <v>0</v>
      </c>
      <c r="Q47" s="17">
        <v>0</v>
      </c>
      <c r="R47" s="17">
        <v>0</v>
      </c>
      <c r="S47" s="14" t="s">
        <v>60</v>
      </c>
      <c r="T47" s="14" t="s">
        <v>60</v>
      </c>
      <c r="U47" s="14"/>
      <c r="V47" s="14" t="s">
        <v>119</v>
      </c>
      <c r="W47" s="14" t="s">
        <v>166</v>
      </c>
      <c r="X47" s="14" t="s">
        <v>60</v>
      </c>
      <c r="Y47" s="14"/>
      <c r="Z47" s="14"/>
      <c r="AA47" s="17">
        <v>8917.7099999999991</v>
      </c>
      <c r="AB47" s="17">
        <v>0</v>
      </c>
      <c r="AC47" s="14"/>
      <c r="AD47" s="14"/>
      <c r="AE47" s="17">
        <v>0</v>
      </c>
      <c r="AF47" s="14"/>
      <c r="AG47" s="17">
        <v>0</v>
      </c>
      <c r="AH47" s="17">
        <v>0</v>
      </c>
      <c r="AI47" s="14"/>
      <c r="AJ47" s="17">
        <v>8917.7099999999991</v>
      </c>
      <c r="AK47" s="14" t="s">
        <v>167</v>
      </c>
      <c r="AL47" s="14" t="s">
        <v>168</v>
      </c>
    </row>
    <row r="48" spans="1:38" x14ac:dyDescent="0.3">
      <c r="A48" s="14">
        <v>2416103</v>
      </c>
      <c r="B48" s="14">
        <v>6412</v>
      </c>
      <c r="C48" s="14" t="s">
        <v>232</v>
      </c>
      <c r="D48" s="14" t="s">
        <v>233</v>
      </c>
      <c r="E48" s="15">
        <v>0</v>
      </c>
      <c r="F48" s="14" t="s">
        <v>164</v>
      </c>
      <c r="G48" s="14" t="s">
        <v>165</v>
      </c>
      <c r="H48" s="14">
        <v>2416103</v>
      </c>
      <c r="I48" s="16">
        <v>45768</v>
      </c>
      <c r="J48" s="16">
        <v>45769</v>
      </c>
      <c r="K48" s="16">
        <v>45770</v>
      </c>
      <c r="L48" s="14">
        <v>2</v>
      </c>
      <c r="M48" s="17">
        <v>9003.7099999999991</v>
      </c>
      <c r="N48" s="17">
        <v>9003.7099999999991</v>
      </c>
      <c r="O48" s="14" t="s">
        <v>60</v>
      </c>
      <c r="P48" s="17">
        <v>0</v>
      </c>
      <c r="Q48" s="17">
        <v>0</v>
      </c>
      <c r="R48" s="17">
        <v>0</v>
      </c>
      <c r="S48" s="14" t="s">
        <v>60</v>
      </c>
      <c r="T48" s="14" t="s">
        <v>60</v>
      </c>
      <c r="U48" s="14"/>
      <c r="V48" s="14" t="s">
        <v>119</v>
      </c>
      <c r="W48" s="14" t="s">
        <v>166</v>
      </c>
      <c r="X48" s="14" t="s">
        <v>60</v>
      </c>
      <c r="Y48" s="14"/>
      <c r="Z48" s="14"/>
      <c r="AA48" s="17">
        <v>9003.7099999999991</v>
      </c>
      <c r="AB48" s="17">
        <v>0</v>
      </c>
      <c r="AC48" s="14"/>
      <c r="AD48" s="14"/>
      <c r="AE48" s="17">
        <v>0</v>
      </c>
      <c r="AF48" s="14"/>
      <c r="AG48" s="17">
        <v>0</v>
      </c>
      <c r="AH48" s="17">
        <v>0</v>
      </c>
      <c r="AI48" s="14"/>
      <c r="AJ48" s="17">
        <v>9003.7099999999991</v>
      </c>
      <c r="AK48" s="14" t="s">
        <v>167</v>
      </c>
      <c r="AL48" s="14" t="s">
        <v>168</v>
      </c>
    </row>
    <row r="49" spans="1:38" x14ac:dyDescent="0.3">
      <c r="A49" s="14">
        <v>2411964</v>
      </c>
      <c r="B49" s="14">
        <v>6361</v>
      </c>
      <c r="C49" s="14" t="s">
        <v>234</v>
      </c>
      <c r="D49" s="14" t="s">
        <v>235</v>
      </c>
      <c r="E49" s="15">
        <v>0</v>
      </c>
      <c r="F49" s="14" t="s">
        <v>164</v>
      </c>
      <c r="G49" s="14" t="s">
        <v>165</v>
      </c>
      <c r="H49" s="14">
        <v>2411964</v>
      </c>
      <c r="I49" s="16">
        <v>45757</v>
      </c>
      <c r="J49" s="16">
        <v>45755</v>
      </c>
      <c r="K49" s="16">
        <v>45756</v>
      </c>
      <c r="L49" s="14">
        <v>-1</v>
      </c>
      <c r="M49" s="17">
        <v>8055.96</v>
      </c>
      <c r="N49" s="17">
        <v>8055.96</v>
      </c>
      <c r="O49" s="14" t="s">
        <v>60</v>
      </c>
      <c r="P49" s="17">
        <v>0</v>
      </c>
      <c r="Q49" s="17">
        <v>0</v>
      </c>
      <c r="R49" s="17">
        <v>0</v>
      </c>
      <c r="S49" s="14" t="s">
        <v>60</v>
      </c>
      <c r="T49" s="14" t="s">
        <v>60</v>
      </c>
      <c r="U49" s="14"/>
      <c r="V49" s="14" t="s">
        <v>119</v>
      </c>
      <c r="W49" s="14" t="s">
        <v>166</v>
      </c>
      <c r="X49" s="14" t="s">
        <v>60</v>
      </c>
      <c r="Y49" s="14"/>
      <c r="Z49" s="14"/>
      <c r="AA49" s="17">
        <v>8055.96</v>
      </c>
      <c r="AB49" s="17">
        <v>0</v>
      </c>
      <c r="AC49" s="14"/>
      <c r="AD49" s="14"/>
      <c r="AE49" s="17">
        <v>0</v>
      </c>
      <c r="AF49" s="14"/>
      <c r="AG49" s="17">
        <v>0</v>
      </c>
      <c r="AH49" s="17">
        <v>0</v>
      </c>
      <c r="AI49" s="14"/>
      <c r="AJ49" s="17">
        <v>8055.96</v>
      </c>
      <c r="AK49" s="14" t="s">
        <v>167</v>
      </c>
      <c r="AL49" s="14" t="s">
        <v>168</v>
      </c>
    </row>
    <row r="50" spans="1:38" x14ac:dyDescent="0.3">
      <c r="A50" s="14">
        <v>2415737</v>
      </c>
      <c r="B50" s="14">
        <v>6409</v>
      </c>
      <c r="C50" s="14" t="s">
        <v>236</v>
      </c>
      <c r="D50" s="14" t="s">
        <v>237</v>
      </c>
      <c r="E50" s="15">
        <v>0.1003</v>
      </c>
      <c r="F50" s="14" t="s">
        <v>164</v>
      </c>
      <c r="G50" s="14" t="s">
        <v>165</v>
      </c>
      <c r="H50" s="14">
        <v>2415737</v>
      </c>
      <c r="I50" s="16">
        <v>45737</v>
      </c>
      <c r="J50" s="16">
        <v>45757</v>
      </c>
      <c r="K50" s="16">
        <v>45758</v>
      </c>
      <c r="L50" s="14">
        <v>21</v>
      </c>
      <c r="M50" s="17">
        <v>3133.07</v>
      </c>
      <c r="N50" s="17">
        <v>3230.08</v>
      </c>
      <c r="O50" s="14" t="s">
        <v>60</v>
      </c>
      <c r="P50" s="17">
        <v>76.14</v>
      </c>
      <c r="Q50" s="17">
        <v>20.87</v>
      </c>
      <c r="R50" s="17">
        <v>0</v>
      </c>
      <c r="S50" s="14" t="s">
        <v>60</v>
      </c>
      <c r="T50" s="14" t="s">
        <v>60</v>
      </c>
      <c r="U50" s="14"/>
      <c r="V50" s="14" t="s">
        <v>121</v>
      </c>
      <c r="W50" s="14" t="s">
        <v>166</v>
      </c>
      <c r="X50" s="14" t="s">
        <v>60</v>
      </c>
      <c r="Y50" s="14"/>
      <c r="Z50" s="14"/>
      <c r="AA50" s="17">
        <v>891.52</v>
      </c>
      <c r="AB50" s="17">
        <v>2241.5500000000002</v>
      </c>
      <c r="AC50" s="14"/>
      <c r="AD50" s="14"/>
      <c r="AE50" s="17">
        <v>0</v>
      </c>
      <c r="AF50" s="14"/>
      <c r="AG50" s="17">
        <v>76.14</v>
      </c>
      <c r="AH50" s="17">
        <v>20.87</v>
      </c>
      <c r="AI50" s="14"/>
      <c r="AJ50" s="17">
        <v>3230.08</v>
      </c>
      <c r="AK50" s="14" t="s">
        <v>219</v>
      </c>
      <c r="AL50" s="14" t="s">
        <v>168</v>
      </c>
    </row>
    <row r="51" spans="1:38" x14ac:dyDescent="0.3">
      <c r="A51" s="14">
        <v>2415901</v>
      </c>
      <c r="B51" s="14">
        <v>6410</v>
      </c>
      <c r="C51" s="14" t="s">
        <v>236</v>
      </c>
      <c r="D51" s="14" t="s">
        <v>237</v>
      </c>
      <c r="E51" s="15">
        <v>0.1003</v>
      </c>
      <c r="F51" s="14" t="s">
        <v>164</v>
      </c>
      <c r="G51" s="14" t="s">
        <v>165</v>
      </c>
      <c r="H51" s="14">
        <v>2415901</v>
      </c>
      <c r="I51" s="16">
        <v>45737</v>
      </c>
      <c r="J51" s="16">
        <v>45748</v>
      </c>
      <c r="K51" s="16">
        <v>45754</v>
      </c>
      <c r="L51" s="14">
        <v>17</v>
      </c>
      <c r="M51" s="17">
        <v>3133.07</v>
      </c>
      <c r="N51" s="17">
        <v>3210.34</v>
      </c>
      <c r="O51" s="14" t="s">
        <v>60</v>
      </c>
      <c r="P51" s="17">
        <v>62.65</v>
      </c>
      <c r="Q51" s="17">
        <v>14.62</v>
      </c>
      <c r="R51" s="17">
        <v>0</v>
      </c>
      <c r="S51" s="14" t="s">
        <v>60</v>
      </c>
      <c r="T51" s="14" t="s">
        <v>60</v>
      </c>
      <c r="U51" s="14"/>
      <c r="V51" s="14" t="s">
        <v>121</v>
      </c>
      <c r="W51" s="14" t="s">
        <v>166</v>
      </c>
      <c r="X51" s="14" t="s">
        <v>60</v>
      </c>
      <c r="Y51" s="14"/>
      <c r="Z51" s="14"/>
      <c r="AA51" s="17">
        <v>891.52</v>
      </c>
      <c r="AB51" s="17">
        <v>2241.5500000000002</v>
      </c>
      <c r="AC51" s="14"/>
      <c r="AD51" s="14"/>
      <c r="AE51" s="17">
        <v>0</v>
      </c>
      <c r="AF51" s="14"/>
      <c r="AG51" s="17">
        <v>62.65</v>
      </c>
      <c r="AH51" s="17">
        <v>14.62</v>
      </c>
      <c r="AI51" s="14"/>
      <c r="AJ51" s="17">
        <v>3210.34</v>
      </c>
      <c r="AK51" s="14" t="s">
        <v>219</v>
      </c>
      <c r="AL51" s="14" t="s">
        <v>168</v>
      </c>
    </row>
    <row r="52" spans="1:38" x14ac:dyDescent="0.3">
      <c r="A52" s="14">
        <v>2416658</v>
      </c>
      <c r="B52" s="14">
        <v>6417</v>
      </c>
      <c r="C52" s="14" t="s">
        <v>238</v>
      </c>
      <c r="D52" s="14" t="s">
        <v>239</v>
      </c>
      <c r="E52" s="15">
        <v>0.1003</v>
      </c>
      <c r="F52" s="14" t="s">
        <v>164</v>
      </c>
      <c r="G52" s="14" t="s">
        <v>165</v>
      </c>
      <c r="H52" s="14">
        <v>2416658</v>
      </c>
      <c r="I52" s="16">
        <v>45768</v>
      </c>
      <c r="J52" s="16">
        <v>45769</v>
      </c>
      <c r="K52" s="16">
        <v>45770</v>
      </c>
      <c r="L52" s="14">
        <v>2</v>
      </c>
      <c r="M52" s="17">
        <v>14653.19</v>
      </c>
      <c r="N52" s="17">
        <v>14653.19</v>
      </c>
      <c r="O52" s="14" t="s">
        <v>60</v>
      </c>
      <c r="P52" s="17">
        <v>0</v>
      </c>
      <c r="Q52" s="17">
        <v>0</v>
      </c>
      <c r="R52" s="17">
        <v>0</v>
      </c>
      <c r="S52" s="14" t="s">
        <v>60</v>
      </c>
      <c r="T52" s="14" t="s">
        <v>60</v>
      </c>
      <c r="U52" s="14"/>
      <c r="V52" s="14" t="s">
        <v>119</v>
      </c>
      <c r="W52" s="14" t="s">
        <v>166</v>
      </c>
      <c r="X52" s="14" t="s">
        <v>60</v>
      </c>
      <c r="Y52" s="14"/>
      <c r="Z52" s="14"/>
      <c r="AA52" s="17">
        <v>4651.72</v>
      </c>
      <c r="AB52" s="17">
        <v>10001.469999999999</v>
      </c>
      <c r="AC52" s="14"/>
      <c r="AD52" s="14"/>
      <c r="AE52" s="17">
        <v>0</v>
      </c>
      <c r="AF52" s="14"/>
      <c r="AG52" s="17">
        <v>0</v>
      </c>
      <c r="AH52" s="17">
        <v>0</v>
      </c>
      <c r="AI52" s="14"/>
      <c r="AJ52" s="17">
        <v>14653.19</v>
      </c>
      <c r="AK52" s="14" t="s">
        <v>167</v>
      </c>
      <c r="AL52" s="14" t="s">
        <v>168</v>
      </c>
    </row>
    <row r="53" spans="1:38" x14ac:dyDescent="0.3">
      <c r="A53" s="14">
        <v>2417317</v>
      </c>
      <c r="B53" s="14">
        <v>6435</v>
      </c>
      <c r="C53" s="14" t="s">
        <v>240</v>
      </c>
      <c r="D53" s="14" t="s">
        <v>241</v>
      </c>
      <c r="E53" s="15">
        <v>0</v>
      </c>
      <c r="F53" s="14" t="s">
        <v>164</v>
      </c>
      <c r="G53" s="14" t="s">
        <v>165</v>
      </c>
      <c r="H53" s="14">
        <v>2417317</v>
      </c>
      <c r="I53" s="16">
        <v>45768</v>
      </c>
      <c r="J53" s="16">
        <v>45769</v>
      </c>
      <c r="K53" s="16">
        <v>45770</v>
      </c>
      <c r="L53" s="14">
        <v>2</v>
      </c>
      <c r="M53" s="17">
        <v>9028.11</v>
      </c>
      <c r="N53" s="17">
        <v>9028.11</v>
      </c>
      <c r="O53" s="14" t="s">
        <v>60</v>
      </c>
      <c r="P53" s="17">
        <v>0</v>
      </c>
      <c r="Q53" s="17">
        <v>0</v>
      </c>
      <c r="R53" s="17">
        <v>0</v>
      </c>
      <c r="S53" s="14" t="s">
        <v>60</v>
      </c>
      <c r="T53" s="14" t="s">
        <v>60</v>
      </c>
      <c r="U53" s="14"/>
      <c r="V53" s="14" t="s">
        <v>119</v>
      </c>
      <c r="W53" s="14" t="s">
        <v>166</v>
      </c>
      <c r="X53" s="14" t="s">
        <v>60</v>
      </c>
      <c r="Y53" s="14"/>
      <c r="Z53" s="14"/>
      <c r="AA53" s="17">
        <v>9028.11</v>
      </c>
      <c r="AB53" s="17">
        <v>0</v>
      </c>
      <c r="AC53" s="14"/>
      <c r="AD53" s="14"/>
      <c r="AE53" s="17">
        <v>0</v>
      </c>
      <c r="AF53" s="14"/>
      <c r="AG53" s="17">
        <v>0</v>
      </c>
      <c r="AH53" s="17">
        <v>0</v>
      </c>
      <c r="AI53" s="14"/>
      <c r="AJ53" s="17">
        <v>9028.11</v>
      </c>
      <c r="AK53" s="14" t="s">
        <v>167</v>
      </c>
      <c r="AL53" s="14" t="s">
        <v>168</v>
      </c>
    </row>
    <row r="54" spans="1:38" x14ac:dyDescent="0.3">
      <c r="A54" s="14">
        <v>2419296</v>
      </c>
      <c r="B54" s="14">
        <v>6475</v>
      </c>
      <c r="C54" s="14" t="s">
        <v>242</v>
      </c>
      <c r="D54" s="14" t="s">
        <v>243</v>
      </c>
      <c r="E54" s="15">
        <v>0</v>
      </c>
      <c r="F54" s="14" t="s">
        <v>164</v>
      </c>
      <c r="G54" s="14" t="s">
        <v>165</v>
      </c>
      <c r="H54" s="14">
        <v>2419296</v>
      </c>
      <c r="I54" s="16">
        <v>45768</v>
      </c>
      <c r="J54" s="16">
        <v>45763</v>
      </c>
      <c r="K54" s="16">
        <v>45764</v>
      </c>
      <c r="L54" s="14">
        <v>-4</v>
      </c>
      <c r="M54" s="17">
        <v>5045.59</v>
      </c>
      <c r="N54" s="17">
        <v>5045.59</v>
      </c>
      <c r="O54" s="14" t="s">
        <v>60</v>
      </c>
      <c r="P54" s="17">
        <v>0</v>
      </c>
      <c r="Q54" s="17">
        <v>0</v>
      </c>
      <c r="R54" s="17">
        <v>0</v>
      </c>
      <c r="S54" s="14" t="s">
        <v>60</v>
      </c>
      <c r="T54" s="14" t="s">
        <v>60</v>
      </c>
      <c r="U54" s="14"/>
      <c r="V54" s="14" t="s">
        <v>119</v>
      </c>
      <c r="W54" s="14" t="s">
        <v>166</v>
      </c>
      <c r="X54" s="14" t="s">
        <v>60</v>
      </c>
      <c r="Y54" s="14"/>
      <c r="Z54" s="14"/>
      <c r="AA54" s="17">
        <v>5045.59</v>
      </c>
      <c r="AB54" s="17">
        <v>0</v>
      </c>
      <c r="AC54" s="14"/>
      <c r="AD54" s="14"/>
      <c r="AE54" s="17">
        <v>0</v>
      </c>
      <c r="AF54" s="14"/>
      <c r="AG54" s="17">
        <v>0</v>
      </c>
      <c r="AH54" s="17">
        <v>0</v>
      </c>
      <c r="AI54" s="14"/>
      <c r="AJ54" s="17">
        <v>5045.59</v>
      </c>
      <c r="AK54" s="14" t="s">
        <v>167</v>
      </c>
      <c r="AL54" s="14" t="s">
        <v>168</v>
      </c>
    </row>
    <row r="55" spans="1:38" x14ac:dyDescent="0.3">
      <c r="A55" s="14">
        <v>2412842</v>
      </c>
      <c r="B55" s="14">
        <v>6376</v>
      </c>
      <c r="C55" s="14" t="s">
        <v>244</v>
      </c>
      <c r="D55" s="14" t="s">
        <v>245</v>
      </c>
      <c r="E55" s="15">
        <v>0</v>
      </c>
      <c r="F55" s="14" t="s">
        <v>164</v>
      </c>
      <c r="G55" s="14" t="s">
        <v>165</v>
      </c>
      <c r="H55" s="14">
        <v>2412842</v>
      </c>
      <c r="I55" s="16">
        <v>45768</v>
      </c>
      <c r="J55" s="16">
        <v>45769</v>
      </c>
      <c r="K55" s="16">
        <v>45770</v>
      </c>
      <c r="L55" s="14">
        <v>2</v>
      </c>
      <c r="M55" s="17">
        <v>8953.9599999999991</v>
      </c>
      <c r="N55" s="17">
        <v>8953.9599999999991</v>
      </c>
      <c r="O55" s="14" t="s">
        <v>60</v>
      </c>
      <c r="P55" s="17">
        <v>0</v>
      </c>
      <c r="Q55" s="17">
        <v>0</v>
      </c>
      <c r="R55" s="17">
        <v>0</v>
      </c>
      <c r="S55" s="14" t="s">
        <v>60</v>
      </c>
      <c r="T55" s="14" t="s">
        <v>60</v>
      </c>
      <c r="U55" s="14"/>
      <c r="V55" s="14" t="s">
        <v>119</v>
      </c>
      <c r="W55" s="14" t="s">
        <v>166</v>
      </c>
      <c r="X55" s="14" t="s">
        <v>60</v>
      </c>
      <c r="Y55" s="14"/>
      <c r="Z55" s="14"/>
      <c r="AA55" s="17">
        <v>8953.9599999999991</v>
      </c>
      <c r="AB55" s="17">
        <v>0</v>
      </c>
      <c r="AC55" s="14"/>
      <c r="AD55" s="14"/>
      <c r="AE55" s="17">
        <v>0</v>
      </c>
      <c r="AF55" s="14"/>
      <c r="AG55" s="17">
        <v>0</v>
      </c>
      <c r="AH55" s="17">
        <v>0</v>
      </c>
      <c r="AI55" s="14"/>
      <c r="AJ55" s="17">
        <v>8953.9599999999991</v>
      </c>
      <c r="AK55" s="14" t="s">
        <v>167</v>
      </c>
      <c r="AL55" s="14" t="s">
        <v>168</v>
      </c>
    </row>
    <row r="56" spans="1:38" x14ac:dyDescent="0.3">
      <c r="A56" s="14">
        <v>2415271</v>
      </c>
      <c r="B56" s="14">
        <v>6402</v>
      </c>
      <c r="C56" s="14" t="s">
        <v>84</v>
      </c>
      <c r="D56" s="14" t="s">
        <v>246</v>
      </c>
      <c r="E56" s="15">
        <v>0.1003</v>
      </c>
      <c r="F56" s="14" t="s">
        <v>164</v>
      </c>
      <c r="G56" s="14" t="s">
        <v>165</v>
      </c>
      <c r="H56" s="14">
        <v>2415271</v>
      </c>
      <c r="I56" s="16">
        <v>45768</v>
      </c>
      <c r="J56" s="16">
        <v>45769</v>
      </c>
      <c r="K56" s="16">
        <v>45770</v>
      </c>
      <c r="L56" s="14">
        <v>2</v>
      </c>
      <c r="M56" s="17">
        <v>4011.98</v>
      </c>
      <c r="N56" s="17">
        <v>4011.98</v>
      </c>
      <c r="O56" s="14" t="s">
        <v>60</v>
      </c>
      <c r="P56" s="17">
        <v>0</v>
      </c>
      <c r="Q56" s="17">
        <v>0</v>
      </c>
      <c r="R56" s="17">
        <v>0</v>
      </c>
      <c r="S56" s="14" t="s">
        <v>60</v>
      </c>
      <c r="T56" s="14" t="s">
        <v>60</v>
      </c>
      <c r="U56" s="14"/>
      <c r="V56" s="14" t="s">
        <v>119</v>
      </c>
      <c r="W56" s="14" t="s">
        <v>166</v>
      </c>
      <c r="X56" s="14" t="s">
        <v>60</v>
      </c>
      <c r="Y56" s="14"/>
      <c r="Z56" s="14"/>
      <c r="AA56" s="17">
        <v>1151.19</v>
      </c>
      <c r="AB56" s="17">
        <v>2860.79</v>
      </c>
      <c r="AC56" s="14"/>
      <c r="AD56" s="14"/>
      <c r="AE56" s="17">
        <v>0</v>
      </c>
      <c r="AF56" s="14"/>
      <c r="AG56" s="17">
        <v>0</v>
      </c>
      <c r="AH56" s="17">
        <v>0</v>
      </c>
      <c r="AI56" s="14"/>
      <c r="AJ56" s="17">
        <v>4011.98</v>
      </c>
      <c r="AK56" s="14" t="s">
        <v>167</v>
      </c>
      <c r="AL56" s="14" t="s">
        <v>168</v>
      </c>
    </row>
    <row r="57" spans="1:38" x14ac:dyDescent="0.3">
      <c r="A57" s="14">
        <v>2413043</v>
      </c>
      <c r="B57" s="14">
        <v>6378</v>
      </c>
      <c r="C57" s="14" t="s">
        <v>247</v>
      </c>
      <c r="D57" s="14" t="s">
        <v>248</v>
      </c>
      <c r="E57" s="15">
        <v>0</v>
      </c>
      <c r="F57" s="14" t="s">
        <v>164</v>
      </c>
      <c r="G57" s="14" t="s">
        <v>165</v>
      </c>
      <c r="H57" s="14">
        <v>2413043</v>
      </c>
      <c r="I57" s="16">
        <v>45768</v>
      </c>
      <c r="J57" s="16">
        <v>45769</v>
      </c>
      <c r="K57" s="16">
        <v>45770</v>
      </c>
      <c r="L57" s="14">
        <v>2</v>
      </c>
      <c r="M57" s="17">
        <v>9003.7099999999991</v>
      </c>
      <c r="N57" s="17">
        <v>9003.7099999999991</v>
      </c>
      <c r="O57" s="14" t="s">
        <v>60</v>
      </c>
      <c r="P57" s="17">
        <v>0</v>
      </c>
      <c r="Q57" s="17">
        <v>0</v>
      </c>
      <c r="R57" s="17">
        <v>0</v>
      </c>
      <c r="S57" s="14" t="s">
        <v>60</v>
      </c>
      <c r="T57" s="14" t="s">
        <v>60</v>
      </c>
      <c r="U57" s="14"/>
      <c r="V57" s="14" t="s">
        <v>119</v>
      </c>
      <c r="W57" s="14" t="s">
        <v>166</v>
      </c>
      <c r="X57" s="14" t="s">
        <v>60</v>
      </c>
      <c r="Y57" s="14"/>
      <c r="Z57" s="14"/>
      <c r="AA57" s="17">
        <v>9003.7099999999991</v>
      </c>
      <c r="AB57" s="17">
        <v>0</v>
      </c>
      <c r="AC57" s="14"/>
      <c r="AD57" s="14"/>
      <c r="AE57" s="17">
        <v>0</v>
      </c>
      <c r="AF57" s="14"/>
      <c r="AG57" s="17">
        <v>0</v>
      </c>
      <c r="AH57" s="17">
        <v>0</v>
      </c>
      <c r="AI57" s="14"/>
      <c r="AJ57" s="17">
        <v>9003.7099999999991</v>
      </c>
      <c r="AK57" s="14" t="s">
        <v>167</v>
      </c>
      <c r="AL57" s="14" t="s">
        <v>168</v>
      </c>
    </row>
    <row r="58" spans="1:38" x14ac:dyDescent="0.3">
      <c r="A58" s="14">
        <v>2412039</v>
      </c>
      <c r="B58" s="14">
        <v>6367</v>
      </c>
      <c r="C58" s="14" t="s">
        <v>249</v>
      </c>
      <c r="D58" s="14" t="s">
        <v>250</v>
      </c>
      <c r="E58" s="15">
        <v>0.1003</v>
      </c>
      <c r="F58" s="14" t="s">
        <v>164</v>
      </c>
      <c r="G58" s="14" t="s">
        <v>165</v>
      </c>
      <c r="H58" s="14">
        <v>2412039</v>
      </c>
      <c r="I58" s="16">
        <v>45768</v>
      </c>
      <c r="J58" s="16">
        <v>45769</v>
      </c>
      <c r="K58" s="16">
        <v>45770</v>
      </c>
      <c r="L58" s="14">
        <v>2</v>
      </c>
      <c r="M58" s="17">
        <v>3315.78</v>
      </c>
      <c r="N58" s="17">
        <v>3315.78</v>
      </c>
      <c r="O58" s="14" t="s">
        <v>60</v>
      </c>
      <c r="P58" s="17">
        <v>0</v>
      </c>
      <c r="Q58" s="17">
        <v>0</v>
      </c>
      <c r="R58" s="17">
        <v>0</v>
      </c>
      <c r="S58" s="14" t="s">
        <v>60</v>
      </c>
      <c r="T58" s="14" t="s">
        <v>60</v>
      </c>
      <c r="U58" s="14"/>
      <c r="V58" s="14" t="s">
        <v>119</v>
      </c>
      <c r="W58" s="14" t="s">
        <v>166</v>
      </c>
      <c r="X58" s="14" t="s">
        <v>60</v>
      </c>
      <c r="Y58" s="14"/>
      <c r="Z58" s="14"/>
      <c r="AA58" s="17">
        <v>959.39</v>
      </c>
      <c r="AB58" s="17">
        <v>2356.39</v>
      </c>
      <c r="AC58" s="14"/>
      <c r="AD58" s="14"/>
      <c r="AE58" s="17">
        <v>0</v>
      </c>
      <c r="AF58" s="14"/>
      <c r="AG58" s="17">
        <v>0</v>
      </c>
      <c r="AH58" s="17">
        <v>0</v>
      </c>
      <c r="AI58" s="14"/>
      <c r="AJ58" s="17">
        <v>3315.78</v>
      </c>
      <c r="AK58" s="14" t="s">
        <v>167</v>
      </c>
      <c r="AL58" s="14" t="s">
        <v>168</v>
      </c>
    </row>
    <row r="59" spans="1:38" x14ac:dyDescent="0.3">
      <c r="A59" s="14">
        <v>2412302</v>
      </c>
      <c r="B59" s="14">
        <v>6369</v>
      </c>
      <c r="C59" s="14" t="s">
        <v>251</v>
      </c>
      <c r="D59" s="14" t="s">
        <v>252</v>
      </c>
      <c r="E59" s="15">
        <v>0</v>
      </c>
      <c r="F59" s="14" t="s">
        <v>164</v>
      </c>
      <c r="G59" s="14" t="s">
        <v>165</v>
      </c>
      <c r="H59" s="14">
        <v>2412302</v>
      </c>
      <c r="I59" s="16">
        <v>45757</v>
      </c>
      <c r="J59" s="16">
        <v>45756</v>
      </c>
      <c r="K59" s="16">
        <v>45757</v>
      </c>
      <c r="L59" s="14">
        <v>0</v>
      </c>
      <c r="M59" s="17">
        <v>8055.96</v>
      </c>
      <c r="N59" s="17">
        <v>8055.96</v>
      </c>
      <c r="O59" s="14" t="s">
        <v>60</v>
      </c>
      <c r="P59" s="17">
        <v>0</v>
      </c>
      <c r="Q59" s="17">
        <v>0</v>
      </c>
      <c r="R59" s="17">
        <v>0</v>
      </c>
      <c r="S59" s="14" t="s">
        <v>60</v>
      </c>
      <c r="T59" s="14" t="s">
        <v>60</v>
      </c>
      <c r="U59" s="14"/>
      <c r="V59" s="14" t="s">
        <v>119</v>
      </c>
      <c r="W59" s="14" t="s">
        <v>166</v>
      </c>
      <c r="X59" s="14" t="s">
        <v>60</v>
      </c>
      <c r="Y59" s="14"/>
      <c r="Z59" s="14"/>
      <c r="AA59" s="17">
        <v>8055.96</v>
      </c>
      <c r="AB59" s="17">
        <v>0</v>
      </c>
      <c r="AC59" s="14"/>
      <c r="AD59" s="14"/>
      <c r="AE59" s="17">
        <v>0</v>
      </c>
      <c r="AF59" s="14"/>
      <c r="AG59" s="17">
        <v>0</v>
      </c>
      <c r="AH59" s="17">
        <v>0</v>
      </c>
      <c r="AI59" s="14"/>
      <c r="AJ59" s="17">
        <v>8055.96</v>
      </c>
      <c r="AK59" s="14" t="s">
        <v>167</v>
      </c>
      <c r="AL59" s="14" t="s">
        <v>168</v>
      </c>
    </row>
    <row r="60" spans="1:38" x14ac:dyDescent="0.3">
      <c r="A60" s="14">
        <v>2458928</v>
      </c>
      <c r="B60" s="14">
        <v>6406</v>
      </c>
      <c r="C60" s="14" t="s">
        <v>253</v>
      </c>
      <c r="D60" s="14" t="s">
        <v>254</v>
      </c>
      <c r="E60" s="15">
        <v>0.1003</v>
      </c>
      <c r="F60" s="14" t="s">
        <v>164</v>
      </c>
      <c r="G60" s="14" t="s">
        <v>165</v>
      </c>
      <c r="H60" s="14">
        <v>2458928</v>
      </c>
      <c r="I60" s="16">
        <v>45768</v>
      </c>
      <c r="J60" s="16">
        <v>45749</v>
      </c>
      <c r="K60" s="16">
        <v>45750</v>
      </c>
      <c r="L60" s="14">
        <v>-18</v>
      </c>
      <c r="M60" s="17">
        <v>1595.29</v>
      </c>
      <c r="N60" s="17">
        <v>1595.29</v>
      </c>
      <c r="O60" s="14" t="s">
        <v>60</v>
      </c>
      <c r="P60" s="17">
        <v>0</v>
      </c>
      <c r="Q60" s="17">
        <v>0</v>
      </c>
      <c r="R60" s="17">
        <v>0</v>
      </c>
      <c r="S60" s="14" t="s">
        <v>60</v>
      </c>
      <c r="T60" s="14" t="s">
        <v>60</v>
      </c>
      <c r="U60" s="14"/>
      <c r="V60" s="14" t="s">
        <v>119</v>
      </c>
      <c r="W60" s="14" t="s">
        <v>166</v>
      </c>
      <c r="X60" s="14" t="s">
        <v>60</v>
      </c>
      <c r="Y60" s="14"/>
      <c r="Z60" s="14"/>
      <c r="AA60" s="17">
        <v>1096.97</v>
      </c>
      <c r="AB60" s="17">
        <v>498.32</v>
      </c>
      <c r="AC60" s="14"/>
      <c r="AD60" s="14"/>
      <c r="AE60" s="17">
        <v>0</v>
      </c>
      <c r="AF60" s="14"/>
      <c r="AG60" s="17">
        <v>0</v>
      </c>
      <c r="AH60" s="17">
        <v>0</v>
      </c>
      <c r="AI60" s="14"/>
      <c r="AJ60" s="17">
        <v>1595.29</v>
      </c>
      <c r="AK60" s="14" t="s">
        <v>167</v>
      </c>
      <c r="AL60" s="14" t="s">
        <v>168</v>
      </c>
    </row>
    <row r="61" spans="1:38" x14ac:dyDescent="0.3">
      <c r="A61" s="14">
        <v>2418818</v>
      </c>
      <c r="B61" s="14">
        <v>6453</v>
      </c>
      <c r="C61" s="14" t="s">
        <v>255</v>
      </c>
      <c r="D61" s="14" t="s">
        <v>256</v>
      </c>
      <c r="E61" s="15">
        <v>0.1003</v>
      </c>
      <c r="F61" s="14" t="s">
        <v>164</v>
      </c>
      <c r="G61" s="14" t="s">
        <v>165</v>
      </c>
      <c r="H61" s="14">
        <v>2418818</v>
      </c>
      <c r="I61" s="16">
        <v>45757</v>
      </c>
      <c r="J61" s="16">
        <v>45757</v>
      </c>
      <c r="K61" s="16">
        <v>45758</v>
      </c>
      <c r="L61" s="14">
        <v>1</v>
      </c>
      <c r="M61" s="17">
        <v>3754.51</v>
      </c>
      <c r="N61" s="17">
        <v>3754.51</v>
      </c>
      <c r="O61" s="14" t="s">
        <v>60</v>
      </c>
      <c r="P61" s="17">
        <v>0</v>
      </c>
      <c r="Q61" s="17">
        <v>0</v>
      </c>
      <c r="R61" s="17">
        <v>0</v>
      </c>
      <c r="S61" s="14" t="s">
        <v>60</v>
      </c>
      <c r="T61" s="14" t="s">
        <v>60</v>
      </c>
      <c r="U61" s="14"/>
      <c r="V61" s="14" t="s">
        <v>119</v>
      </c>
      <c r="W61" s="14" t="s">
        <v>166</v>
      </c>
      <c r="X61" s="14" t="s">
        <v>60</v>
      </c>
      <c r="Y61" s="14"/>
      <c r="Z61" s="14"/>
      <c r="AA61" s="17">
        <v>1050.32</v>
      </c>
      <c r="AB61" s="17">
        <v>2704.19</v>
      </c>
      <c r="AC61" s="14"/>
      <c r="AD61" s="14"/>
      <c r="AE61" s="17">
        <v>0</v>
      </c>
      <c r="AF61" s="14"/>
      <c r="AG61" s="17">
        <v>0</v>
      </c>
      <c r="AH61" s="17">
        <v>0</v>
      </c>
      <c r="AI61" s="14"/>
      <c r="AJ61" s="17">
        <v>3754.51</v>
      </c>
      <c r="AK61" s="14" t="s">
        <v>167</v>
      </c>
      <c r="AL61" s="14" t="s">
        <v>168</v>
      </c>
    </row>
    <row r="62" spans="1:38" x14ac:dyDescent="0.3">
      <c r="A62" s="14">
        <v>2419041</v>
      </c>
      <c r="B62" s="14">
        <v>6472</v>
      </c>
      <c r="C62" s="14" t="s">
        <v>257</v>
      </c>
      <c r="D62" s="14" t="s">
        <v>258</v>
      </c>
      <c r="E62" s="15">
        <v>0.1003</v>
      </c>
      <c r="F62" s="14" t="s">
        <v>164</v>
      </c>
      <c r="G62" s="14" t="s">
        <v>165</v>
      </c>
      <c r="H62" s="14">
        <v>2419041</v>
      </c>
      <c r="I62" s="16">
        <v>45768</v>
      </c>
      <c r="J62" s="16">
        <v>45769</v>
      </c>
      <c r="K62" s="16">
        <v>45770</v>
      </c>
      <c r="L62" s="14">
        <v>2</v>
      </c>
      <c r="M62" s="17">
        <v>2608.21</v>
      </c>
      <c r="N62" s="17">
        <v>2608.21</v>
      </c>
      <c r="O62" s="14" t="s">
        <v>60</v>
      </c>
      <c r="P62" s="17">
        <v>0</v>
      </c>
      <c r="Q62" s="17">
        <v>0</v>
      </c>
      <c r="R62" s="17">
        <v>0</v>
      </c>
      <c r="S62" s="14" t="s">
        <v>60</v>
      </c>
      <c r="T62" s="14" t="s">
        <v>60</v>
      </c>
      <c r="U62" s="14"/>
      <c r="V62" s="14" t="s">
        <v>119</v>
      </c>
      <c r="W62" s="14" t="s">
        <v>166</v>
      </c>
      <c r="X62" s="14" t="s">
        <v>60</v>
      </c>
      <c r="Y62" s="14"/>
      <c r="Z62" s="14"/>
      <c r="AA62" s="17">
        <v>717.38</v>
      </c>
      <c r="AB62" s="17">
        <v>1890.83</v>
      </c>
      <c r="AC62" s="14"/>
      <c r="AD62" s="14"/>
      <c r="AE62" s="17">
        <v>0</v>
      </c>
      <c r="AF62" s="14"/>
      <c r="AG62" s="17">
        <v>0</v>
      </c>
      <c r="AH62" s="17">
        <v>0</v>
      </c>
      <c r="AI62" s="14"/>
      <c r="AJ62" s="17">
        <v>2608.21</v>
      </c>
      <c r="AK62" s="14" t="s">
        <v>167</v>
      </c>
      <c r="AL62" s="14" t="s">
        <v>168</v>
      </c>
    </row>
    <row r="63" spans="1:38" x14ac:dyDescent="0.3">
      <c r="A63" s="14">
        <v>2414086</v>
      </c>
      <c r="B63" s="14">
        <v>6393</v>
      </c>
      <c r="C63" s="14" t="s">
        <v>259</v>
      </c>
      <c r="D63" s="14" t="s">
        <v>260</v>
      </c>
      <c r="E63" s="15">
        <v>0.1003</v>
      </c>
      <c r="F63" s="14" t="s">
        <v>164</v>
      </c>
      <c r="G63" s="14" t="s">
        <v>165</v>
      </c>
      <c r="H63" s="14">
        <v>2414086</v>
      </c>
      <c r="I63" s="16">
        <v>45757</v>
      </c>
      <c r="J63" s="16">
        <v>45755</v>
      </c>
      <c r="K63" s="16">
        <v>45756</v>
      </c>
      <c r="L63" s="14">
        <v>-1</v>
      </c>
      <c r="M63" s="17">
        <v>3059.05</v>
      </c>
      <c r="N63" s="17">
        <v>3059.05</v>
      </c>
      <c r="O63" s="14" t="s">
        <v>60</v>
      </c>
      <c r="P63" s="17">
        <v>0</v>
      </c>
      <c r="Q63" s="17">
        <v>0</v>
      </c>
      <c r="R63" s="17">
        <v>0</v>
      </c>
      <c r="S63" s="14" t="s">
        <v>60</v>
      </c>
      <c r="T63" s="14" t="s">
        <v>60</v>
      </c>
      <c r="U63" s="14"/>
      <c r="V63" s="14" t="s">
        <v>119</v>
      </c>
      <c r="W63" s="14" t="s">
        <v>166</v>
      </c>
      <c r="X63" s="14" t="s">
        <v>60</v>
      </c>
      <c r="Y63" s="14"/>
      <c r="Z63" s="14"/>
      <c r="AA63" s="17">
        <v>940.65</v>
      </c>
      <c r="AB63" s="17">
        <v>2118.4</v>
      </c>
      <c r="AC63" s="14"/>
      <c r="AD63" s="14"/>
      <c r="AE63" s="17">
        <v>0</v>
      </c>
      <c r="AF63" s="14"/>
      <c r="AG63" s="17">
        <v>0</v>
      </c>
      <c r="AH63" s="17">
        <v>0</v>
      </c>
      <c r="AI63" s="14"/>
      <c r="AJ63" s="17">
        <v>3059.05</v>
      </c>
      <c r="AK63" s="14" t="s">
        <v>167</v>
      </c>
      <c r="AL63" s="14" t="s">
        <v>168</v>
      </c>
    </row>
    <row r="64" spans="1:38" x14ac:dyDescent="0.3">
      <c r="A64" s="14">
        <v>2414197</v>
      </c>
      <c r="B64" s="14">
        <v>6393</v>
      </c>
      <c r="C64" s="14" t="s">
        <v>259</v>
      </c>
      <c r="D64" s="14" t="s">
        <v>260</v>
      </c>
      <c r="E64" s="15">
        <v>0.1003</v>
      </c>
      <c r="F64" s="14" t="s">
        <v>164</v>
      </c>
      <c r="G64" s="14" t="s">
        <v>165</v>
      </c>
      <c r="H64" s="14">
        <v>2414197</v>
      </c>
      <c r="I64" s="16">
        <v>49135</v>
      </c>
      <c r="J64" s="16">
        <v>45755</v>
      </c>
      <c r="K64" s="16">
        <v>45756</v>
      </c>
      <c r="L64" s="14">
        <v>-3379</v>
      </c>
      <c r="M64" s="17">
        <v>1263.19</v>
      </c>
      <c r="N64" s="17">
        <v>1263.19</v>
      </c>
      <c r="O64" s="14" t="s">
        <v>60</v>
      </c>
      <c r="P64" s="17">
        <v>0</v>
      </c>
      <c r="Q64" s="17">
        <v>0</v>
      </c>
      <c r="R64" s="17">
        <v>0</v>
      </c>
      <c r="S64" s="14" t="s">
        <v>60</v>
      </c>
      <c r="T64" s="14" t="s">
        <v>60</v>
      </c>
      <c r="U64" s="14"/>
      <c r="V64" s="14" t="s">
        <v>120</v>
      </c>
      <c r="W64" s="14" t="s">
        <v>166</v>
      </c>
      <c r="X64" s="14" t="s">
        <v>60</v>
      </c>
      <c r="Y64" s="14"/>
      <c r="Z64" s="14"/>
      <c r="AA64" s="17">
        <v>940.65</v>
      </c>
      <c r="AB64" s="17">
        <v>322.54000000000002</v>
      </c>
      <c r="AC64" s="14"/>
      <c r="AD64" s="14"/>
      <c r="AE64" s="17">
        <v>0</v>
      </c>
      <c r="AF64" s="14"/>
      <c r="AG64" s="17">
        <v>0</v>
      </c>
      <c r="AH64" s="17">
        <v>0</v>
      </c>
      <c r="AI64" s="14"/>
      <c r="AJ64" s="17">
        <v>1263.19</v>
      </c>
      <c r="AK64" s="14" t="s">
        <v>176</v>
      </c>
      <c r="AL64" s="14" t="s">
        <v>168</v>
      </c>
    </row>
    <row r="65" spans="1:38" x14ac:dyDescent="0.3">
      <c r="A65" s="14">
        <v>2414198</v>
      </c>
      <c r="B65" s="14">
        <v>6393</v>
      </c>
      <c r="C65" s="14" t="s">
        <v>259</v>
      </c>
      <c r="D65" s="14" t="s">
        <v>260</v>
      </c>
      <c r="E65" s="15">
        <v>0.1003</v>
      </c>
      <c r="F65" s="14" t="s">
        <v>164</v>
      </c>
      <c r="G65" s="14" t="s">
        <v>165</v>
      </c>
      <c r="H65" s="14">
        <v>2414198</v>
      </c>
      <c r="I65" s="16">
        <v>49166</v>
      </c>
      <c r="J65" s="16">
        <v>45755</v>
      </c>
      <c r="K65" s="16">
        <v>45756</v>
      </c>
      <c r="L65" s="14">
        <v>-3410</v>
      </c>
      <c r="M65" s="17">
        <v>1253.1600000000001</v>
      </c>
      <c r="N65" s="17">
        <v>1253.1600000000001</v>
      </c>
      <c r="O65" s="14" t="s">
        <v>60</v>
      </c>
      <c r="P65" s="17">
        <v>0</v>
      </c>
      <c r="Q65" s="17">
        <v>0</v>
      </c>
      <c r="R65" s="17">
        <v>0</v>
      </c>
      <c r="S65" s="14" t="s">
        <v>60</v>
      </c>
      <c r="T65" s="14" t="s">
        <v>60</v>
      </c>
      <c r="U65" s="14"/>
      <c r="V65" s="14" t="s">
        <v>120</v>
      </c>
      <c r="W65" s="14" t="s">
        <v>166</v>
      </c>
      <c r="X65" s="14" t="s">
        <v>60</v>
      </c>
      <c r="Y65" s="14"/>
      <c r="Z65" s="14"/>
      <c r="AA65" s="17">
        <v>940.65</v>
      </c>
      <c r="AB65" s="17">
        <v>312.51</v>
      </c>
      <c r="AC65" s="14"/>
      <c r="AD65" s="14"/>
      <c r="AE65" s="17">
        <v>0</v>
      </c>
      <c r="AF65" s="14"/>
      <c r="AG65" s="17">
        <v>0</v>
      </c>
      <c r="AH65" s="17">
        <v>0</v>
      </c>
      <c r="AI65" s="14"/>
      <c r="AJ65" s="17">
        <v>1253.1600000000001</v>
      </c>
      <c r="AK65" s="14" t="s">
        <v>176</v>
      </c>
      <c r="AL65" s="14" t="s">
        <v>168</v>
      </c>
    </row>
    <row r="66" spans="1:38" x14ac:dyDescent="0.3">
      <c r="A66" s="14">
        <v>2414199</v>
      </c>
      <c r="B66" s="14">
        <v>6393</v>
      </c>
      <c r="C66" s="14" t="s">
        <v>259</v>
      </c>
      <c r="D66" s="14" t="s">
        <v>260</v>
      </c>
      <c r="E66" s="15">
        <v>0.1003</v>
      </c>
      <c r="F66" s="14" t="s">
        <v>164</v>
      </c>
      <c r="G66" s="14" t="s">
        <v>165</v>
      </c>
      <c r="H66" s="14">
        <v>2414199</v>
      </c>
      <c r="I66" s="16">
        <v>49197</v>
      </c>
      <c r="J66" s="16">
        <v>45755</v>
      </c>
      <c r="K66" s="16">
        <v>45756</v>
      </c>
      <c r="L66" s="14">
        <v>-3441</v>
      </c>
      <c r="M66" s="17">
        <v>1243.22</v>
      </c>
      <c r="N66" s="17">
        <v>1243.22</v>
      </c>
      <c r="O66" s="14" t="s">
        <v>60</v>
      </c>
      <c r="P66" s="17">
        <v>0</v>
      </c>
      <c r="Q66" s="17">
        <v>0</v>
      </c>
      <c r="R66" s="17">
        <v>0</v>
      </c>
      <c r="S66" s="14" t="s">
        <v>60</v>
      </c>
      <c r="T66" s="14" t="s">
        <v>60</v>
      </c>
      <c r="U66" s="14"/>
      <c r="V66" s="14" t="s">
        <v>120</v>
      </c>
      <c r="W66" s="14" t="s">
        <v>166</v>
      </c>
      <c r="X66" s="14" t="s">
        <v>60</v>
      </c>
      <c r="Y66" s="14"/>
      <c r="Z66" s="14"/>
      <c r="AA66" s="17">
        <v>940.65</v>
      </c>
      <c r="AB66" s="17">
        <v>302.57</v>
      </c>
      <c r="AC66" s="14"/>
      <c r="AD66" s="14"/>
      <c r="AE66" s="17">
        <v>0</v>
      </c>
      <c r="AF66" s="14"/>
      <c r="AG66" s="17">
        <v>0</v>
      </c>
      <c r="AH66" s="17">
        <v>0</v>
      </c>
      <c r="AI66" s="14"/>
      <c r="AJ66" s="17">
        <v>1243.22</v>
      </c>
      <c r="AK66" s="14" t="s">
        <v>176</v>
      </c>
      <c r="AL66" s="14" t="s">
        <v>168</v>
      </c>
    </row>
    <row r="67" spans="1:38" x14ac:dyDescent="0.3">
      <c r="A67" s="14">
        <v>2414200</v>
      </c>
      <c r="B67" s="14">
        <v>6393</v>
      </c>
      <c r="C67" s="14" t="s">
        <v>259</v>
      </c>
      <c r="D67" s="14" t="s">
        <v>260</v>
      </c>
      <c r="E67" s="15">
        <v>0.1003</v>
      </c>
      <c r="F67" s="14" t="s">
        <v>164</v>
      </c>
      <c r="G67" s="14" t="s">
        <v>165</v>
      </c>
      <c r="H67" s="14">
        <v>2414200</v>
      </c>
      <c r="I67" s="16">
        <v>49227</v>
      </c>
      <c r="J67" s="16">
        <v>45755</v>
      </c>
      <c r="K67" s="16">
        <v>45756</v>
      </c>
      <c r="L67" s="14">
        <v>-3471</v>
      </c>
      <c r="M67" s="17">
        <v>1233.3499999999999</v>
      </c>
      <c r="N67" s="17">
        <v>1233.3499999999999</v>
      </c>
      <c r="O67" s="14" t="s">
        <v>60</v>
      </c>
      <c r="P67" s="17">
        <v>0</v>
      </c>
      <c r="Q67" s="17">
        <v>0</v>
      </c>
      <c r="R67" s="17">
        <v>0</v>
      </c>
      <c r="S67" s="14" t="s">
        <v>60</v>
      </c>
      <c r="T67" s="14" t="s">
        <v>60</v>
      </c>
      <c r="U67" s="14"/>
      <c r="V67" s="14" t="s">
        <v>120</v>
      </c>
      <c r="W67" s="14" t="s">
        <v>166</v>
      </c>
      <c r="X67" s="14" t="s">
        <v>60</v>
      </c>
      <c r="Y67" s="14"/>
      <c r="Z67" s="14"/>
      <c r="AA67" s="17">
        <v>940.65</v>
      </c>
      <c r="AB67" s="17">
        <v>292.7</v>
      </c>
      <c r="AC67" s="14"/>
      <c r="AD67" s="14"/>
      <c r="AE67" s="17">
        <v>0</v>
      </c>
      <c r="AF67" s="14"/>
      <c r="AG67" s="17">
        <v>0</v>
      </c>
      <c r="AH67" s="17">
        <v>0</v>
      </c>
      <c r="AI67" s="14"/>
      <c r="AJ67" s="17">
        <v>1233.3499999999999</v>
      </c>
      <c r="AK67" s="14" t="s">
        <v>176</v>
      </c>
      <c r="AL67" s="14" t="s">
        <v>168</v>
      </c>
    </row>
    <row r="68" spans="1:38" x14ac:dyDescent="0.3">
      <c r="A68" s="14">
        <v>2414201</v>
      </c>
      <c r="B68" s="14">
        <v>6393</v>
      </c>
      <c r="C68" s="14" t="s">
        <v>259</v>
      </c>
      <c r="D68" s="14" t="s">
        <v>260</v>
      </c>
      <c r="E68" s="15">
        <v>0.1003</v>
      </c>
      <c r="F68" s="14" t="s">
        <v>164</v>
      </c>
      <c r="G68" s="14" t="s">
        <v>165</v>
      </c>
      <c r="H68" s="14">
        <v>2414201</v>
      </c>
      <c r="I68" s="16">
        <v>49258</v>
      </c>
      <c r="J68" s="16">
        <v>45755</v>
      </c>
      <c r="K68" s="16">
        <v>45756</v>
      </c>
      <c r="L68" s="14">
        <v>-3502</v>
      </c>
      <c r="M68" s="17">
        <v>1223.56</v>
      </c>
      <c r="N68" s="17">
        <v>1223.56</v>
      </c>
      <c r="O68" s="14" t="s">
        <v>60</v>
      </c>
      <c r="P68" s="17">
        <v>0</v>
      </c>
      <c r="Q68" s="17">
        <v>0</v>
      </c>
      <c r="R68" s="17">
        <v>0</v>
      </c>
      <c r="S68" s="14" t="s">
        <v>60</v>
      </c>
      <c r="T68" s="14" t="s">
        <v>60</v>
      </c>
      <c r="U68" s="14"/>
      <c r="V68" s="14" t="s">
        <v>120</v>
      </c>
      <c r="W68" s="14" t="s">
        <v>166</v>
      </c>
      <c r="X68" s="14" t="s">
        <v>60</v>
      </c>
      <c r="Y68" s="14"/>
      <c r="Z68" s="14"/>
      <c r="AA68" s="17">
        <v>940.65</v>
      </c>
      <c r="AB68" s="17">
        <v>282.91000000000003</v>
      </c>
      <c r="AC68" s="14"/>
      <c r="AD68" s="14"/>
      <c r="AE68" s="17">
        <v>0</v>
      </c>
      <c r="AF68" s="14"/>
      <c r="AG68" s="17">
        <v>0</v>
      </c>
      <c r="AH68" s="17">
        <v>0</v>
      </c>
      <c r="AI68" s="14"/>
      <c r="AJ68" s="17">
        <v>1223.56</v>
      </c>
      <c r="AK68" s="14" t="s">
        <v>176</v>
      </c>
      <c r="AL68" s="14" t="s">
        <v>168</v>
      </c>
    </row>
    <row r="69" spans="1:38" x14ac:dyDescent="0.3">
      <c r="A69" s="14">
        <v>2414202</v>
      </c>
      <c r="B69" s="14">
        <v>6393</v>
      </c>
      <c r="C69" s="14" t="s">
        <v>259</v>
      </c>
      <c r="D69" s="14" t="s">
        <v>260</v>
      </c>
      <c r="E69" s="15">
        <v>0.1003</v>
      </c>
      <c r="F69" s="14" t="s">
        <v>164</v>
      </c>
      <c r="G69" s="14" t="s">
        <v>165</v>
      </c>
      <c r="H69" s="14">
        <v>2414202</v>
      </c>
      <c r="I69" s="16">
        <v>49288</v>
      </c>
      <c r="J69" s="16">
        <v>45755</v>
      </c>
      <c r="K69" s="16">
        <v>45756</v>
      </c>
      <c r="L69" s="14">
        <v>-3532</v>
      </c>
      <c r="M69" s="17">
        <v>1213.8499999999999</v>
      </c>
      <c r="N69" s="17">
        <v>1213.8499999999999</v>
      </c>
      <c r="O69" s="14" t="s">
        <v>60</v>
      </c>
      <c r="P69" s="17">
        <v>0</v>
      </c>
      <c r="Q69" s="17">
        <v>0</v>
      </c>
      <c r="R69" s="17">
        <v>0</v>
      </c>
      <c r="S69" s="14" t="s">
        <v>60</v>
      </c>
      <c r="T69" s="14" t="s">
        <v>60</v>
      </c>
      <c r="U69" s="14"/>
      <c r="V69" s="14" t="s">
        <v>120</v>
      </c>
      <c r="W69" s="14" t="s">
        <v>166</v>
      </c>
      <c r="X69" s="14" t="s">
        <v>60</v>
      </c>
      <c r="Y69" s="14"/>
      <c r="Z69" s="14"/>
      <c r="AA69" s="17">
        <v>940.65</v>
      </c>
      <c r="AB69" s="17">
        <v>273.2</v>
      </c>
      <c r="AC69" s="14"/>
      <c r="AD69" s="14"/>
      <c r="AE69" s="17">
        <v>0</v>
      </c>
      <c r="AF69" s="14"/>
      <c r="AG69" s="17">
        <v>0</v>
      </c>
      <c r="AH69" s="17">
        <v>0</v>
      </c>
      <c r="AI69" s="14"/>
      <c r="AJ69" s="17">
        <v>1213.8499999999999</v>
      </c>
      <c r="AK69" s="14" t="s">
        <v>176</v>
      </c>
      <c r="AL69" s="14" t="s">
        <v>168</v>
      </c>
    </row>
    <row r="70" spans="1:38" x14ac:dyDescent="0.3">
      <c r="A70" s="14">
        <v>2414203</v>
      </c>
      <c r="B70" s="14">
        <v>6393</v>
      </c>
      <c r="C70" s="14" t="s">
        <v>259</v>
      </c>
      <c r="D70" s="14" t="s">
        <v>260</v>
      </c>
      <c r="E70" s="15">
        <v>0.1003</v>
      </c>
      <c r="F70" s="14" t="s">
        <v>164</v>
      </c>
      <c r="G70" s="14" t="s">
        <v>165</v>
      </c>
      <c r="H70" s="14">
        <v>2414203</v>
      </c>
      <c r="I70" s="16">
        <v>49319</v>
      </c>
      <c r="J70" s="16">
        <v>45755</v>
      </c>
      <c r="K70" s="16">
        <v>45756</v>
      </c>
      <c r="L70" s="14">
        <v>-3563</v>
      </c>
      <c r="M70" s="17">
        <v>1204.22</v>
      </c>
      <c r="N70" s="17">
        <v>1204.22</v>
      </c>
      <c r="O70" s="14" t="s">
        <v>60</v>
      </c>
      <c r="P70" s="17">
        <v>0</v>
      </c>
      <c r="Q70" s="17">
        <v>0</v>
      </c>
      <c r="R70" s="17">
        <v>0</v>
      </c>
      <c r="S70" s="14" t="s">
        <v>60</v>
      </c>
      <c r="T70" s="14" t="s">
        <v>60</v>
      </c>
      <c r="U70" s="14"/>
      <c r="V70" s="14" t="s">
        <v>120</v>
      </c>
      <c r="W70" s="14" t="s">
        <v>166</v>
      </c>
      <c r="X70" s="14" t="s">
        <v>60</v>
      </c>
      <c r="Y70" s="14"/>
      <c r="Z70" s="14"/>
      <c r="AA70" s="17">
        <v>940.65</v>
      </c>
      <c r="AB70" s="17">
        <v>263.57</v>
      </c>
      <c r="AC70" s="14"/>
      <c r="AD70" s="14"/>
      <c r="AE70" s="17">
        <v>0</v>
      </c>
      <c r="AF70" s="14"/>
      <c r="AG70" s="17">
        <v>0</v>
      </c>
      <c r="AH70" s="17">
        <v>0</v>
      </c>
      <c r="AI70" s="14"/>
      <c r="AJ70" s="17">
        <v>1204.22</v>
      </c>
      <c r="AK70" s="14" t="s">
        <v>176</v>
      </c>
      <c r="AL70" s="14" t="s">
        <v>168</v>
      </c>
    </row>
    <row r="71" spans="1:38" x14ac:dyDescent="0.3">
      <c r="A71" s="14">
        <v>2414204</v>
      </c>
      <c r="B71" s="14">
        <v>6393</v>
      </c>
      <c r="C71" s="14" t="s">
        <v>259</v>
      </c>
      <c r="D71" s="14" t="s">
        <v>260</v>
      </c>
      <c r="E71" s="15">
        <v>0.1003</v>
      </c>
      <c r="F71" s="14" t="s">
        <v>164</v>
      </c>
      <c r="G71" s="14" t="s">
        <v>165</v>
      </c>
      <c r="H71" s="14">
        <v>2414204</v>
      </c>
      <c r="I71" s="16">
        <v>49350</v>
      </c>
      <c r="J71" s="16">
        <v>45755</v>
      </c>
      <c r="K71" s="16">
        <v>45756</v>
      </c>
      <c r="L71" s="14">
        <v>-3594</v>
      </c>
      <c r="M71" s="17">
        <v>1194.6600000000001</v>
      </c>
      <c r="N71" s="17">
        <v>1194.6600000000001</v>
      </c>
      <c r="O71" s="14" t="s">
        <v>60</v>
      </c>
      <c r="P71" s="17">
        <v>0</v>
      </c>
      <c r="Q71" s="17">
        <v>0</v>
      </c>
      <c r="R71" s="17">
        <v>0</v>
      </c>
      <c r="S71" s="14" t="s">
        <v>60</v>
      </c>
      <c r="T71" s="14" t="s">
        <v>60</v>
      </c>
      <c r="U71" s="14"/>
      <c r="V71" s="14" t="s">
        <v>120</v>
      </c>
      <c r="W71" s="14" t="s">
        <v>166</v>
      </c>
      <c r="X71" s="14" t="s">
        <v>60</v>
      </c>
      <c r="Y71" s="14"/>
      <c r="Z71" s="14"/>
      <c r="AA71" s="17">
        <v>940.65</v>
      </c>
      <c r="AB71" s="17">
        <v>254.01</v>
      </c>
      <c r="AC71" s="14"/>
      <c r="AD71" s="14"/>
      <c r="AE71" s="17">
        <v>0</v>
      </c>
      <c r="AF71" s="14"/>
      <c r="AG71" s="17">
        <v>0</v>
      </c>
      <c r="AH71" s="17">
        <v>0</v>
      </c>
      <c r="AI71" s="14"/>
      <c r="AJ71" s="17">
        <v>1194.6600000000001</v>
      </c>
      <c r="AK71" s="14" t="s">
        <v>176</v>
      </c>
      <c r="AL71" s="14" t="s">
        <v>168</v>
      </c>
    </row>
    <row r="72" spans="1:38" x14ac:dyDescent="0.3">
      <c r="A72" s="14">
        <v>2414205</v>
      </c>
      <c r="B72" s="14">
        <v>6393</v>
      </c>
      <c r="C72" s="14" t="s">
        <v>259</v>
      </c>
      <c r="D72" s="14" t="s">
        <v>260</v>
      </c>
      <c r="E72" s="15">
        <v>0.1003</v>
      </c>
      <c r="F72" s="14" t="s">
        <v>164</v>
      </c>
      <c r="G72" s="14" t="s">
        <v>165</v>
      </c>
      <c r="H72" s="14">
        <v>2414205</v>
      </c>
      <c r="I72" s="16">
        <v>49378</v>
      </c>
      <c r="J72" s="16">
        <v>45755</v>
      </c>
      <c r="K72" s="16">
        <v>45756</v>
      </c>
      <c r="L72" s="14">
        <v>-3622</v>
      </c>
      <c r="M72" s="17">
        <v>1185.18</v>
      </c>
      <c r="N72" s="17">
        <v>1185.18</v>
      </c>
      <c r="O72" s="14" t="s">
        <v>60</v>
      </c>
      <c r="P72" s="17">
        <v>0</v>
      </c>
      <c r="Q72" s="17">
        <v>0</v>
      </c>
      <c r="R72" s="17">
        <v>0</v>
      </c>
      <c r="S72" s="14" t="s">
        <v>60</v>
      </c>
      <c r="T72" s="14" t="s">
        <v>60</v>
      </c>
      <c r="U72" s="14"/>
      <c r="V72" s="14" t="s">
        <v>120</v>
      </c>
      <c r="W72" s="14" t="s">
        <v>166</v>
      </c>
      <c r="X72" s="14" t="s">
        <v>60</v>
      </c>
      <c r="Y72" s="14"/>
      <c r="Z72" s="14"/>
      <c r="AA72" s="17">
        <v>940.65</v>
      </c>
      <c r="AB72" s="17">
        <v>244.53</v>
      </c>
      <c r="AC72" s="14"/>
      <c r="AD72" s="14"/>
      <c r="AE72" s="17">
        <v>0</v>
      </c>
      <c r="AF72" s="14"/>
      <c r="AG72" s="17">
        <v>0</v>
      </c>
      <c r="AH72" s="17">
        <v>0</v>
      </c>
      <c r="AI72" s="14"/>
      <c r="AJ72" s="17">
        <v>1185.18</v>
      </c>
      <c r="AK72" s="14" t="s">
        <v>176</v>
      </c>
      <c r="AL72" s="14" t="s">
        <v>168</v>
      </c>
    </row>
    <row r="73" spans="1:38" x14ac:dyDescent="0.3">
      <c r="A73" s="14">
        <v>2414206</v>
      </c>
      <c r="B73" s="14">
        <v>6393</v>
      </c>
      <c r="C73" s="14" t="s">
        <v>259</v>
      </c>
      <c r="D73" s="14" t="s">
        <v>260</v>
      </c>
      <c r="E73" s="15">
        <v>0.1003</v>
      </c>
      <c r="F73" s="14" t="s">
        <v>164</v>
      </c>
      <c r="G73" s="14" t="s">
        <v>165</v>
      </c>
      <c r="H73" s="14">
        <v>2414206</v>
      </c>
      <c r="I73" s="16">
        <v>49409</v>
      </c>
      <c r="J73" s="16">
        <v>45755</v>
      </c>
      <c r="K73" s="16">
        <v>45756</v>
      </c>
      <c r="L73" s="14">
        <v>-3653</v>
      </c>
      <c r="M73" s="17">
        <v>1175.77</v>
      </c>
      <c r="N73" s="17">
        <v>1175.77</v>
      </c>
      <c r="O73" s="14" t="s">
        <v>60</v>
      </c>
      <c r="P73" s="17">
        <v>0</v>
      </c>
      <c r="Q73" s="17">
        <v>0</v>
      </c>
      <c r="R73" s="17">
        <v>0</v>
      </c>
      <c r="S73" s="14" t="s">
        <v>60</v>
      </c>
      <c r="T73" s="14" t="s">
        <v>60</v>
      </c>
      <c r="U73" s="14"/>
      <c r="V73" s="14" t="s">
        <v>120</v>
      </c>
      <c r="W73" s="14" t="s">
        <v>166</v>
      </c>
      <c r="X73" s="14" t="s">
        <v>60</v>
      </c>
      <c r="Y73" s="14"/>
      <c r="Z73" s="14"/>
      <c r="AA73" s="17">
        <v>940.65</v>
      </c>
      <c r="AB73" s="17">
        <v>235.12</v>
      </c>
      <c r="AC73" s="14"/>
      <c r="AD73" s="14"/>
      <c r="AE73" s="17">
        <v>0</v>
      </c>
      <c r="AF73" s="14"/>
      <c r="AG73" s="17">
        <v>0</v>
      </c>
      <c r="AH73" s="17">
        <v>0</v>
      </c>
      <c r="AI73" s="14"/>
      <c r="AJ73" s="17">
        <v>1175.77</v>
      </c>
      <c r="AK73" s="14" t="s">
        <v>176</v>
      </c>
      <c r="AL73" s="14" t="s">
        <v>168</v>
      </c>
    </row>
    <row r="74" spans="1:38" x14ac:dyDescent="0.3">
      <c r="A74" s="14">
        <v>2414207</v>
      </c>
      <c r="B74" s="14">
        <v>6393</v>
      </c>
      <c r="C74" s="14" t="s">
        <v>259</v>
      </c>
      <c r="D74" s="14" t="s">
        <v>260</v>
      </c>
      <c r="E74" s="15">
        <v>0.1003</v>
      </c>
      <c r="F74" s="14" t="s">
        <v>164</v>
      </c>
      <c r="G74" s="14" t="s">
        <v>165</v>
      </c>
      <c r="H74" s="14">
        <v>2414207</v>
      </c>
      <c r="I74" s="16">
        <v>49439</v>
      </c>
      <c r="J74" s="16">
        <v>45755</v>
      </c>
      <c r="K74" s="16">
        <v>45756</v>
      </c>
      <c r="L74" s="14">
        <v>-3683</v>
      </c>
      <c r="M74" s="17">
        <v>1166.44</v>
      </c>
      <c r="N74" s="17">
        <v>1166.44</v>
      </c>
      <c r="O74" s="14" t="s">
        <v>60</v>
      </c>
      <c r="P74" s="17">
        <v>0</v>
      </c>
      <c r="Q74" s="17">
        <v>0</v>
      </c>
      <c r="R74" s="17">
        <v>0</v>
      </c>
      <c r="S74" s="14" t="s">
        <v>60</v>
      </c>
      <c r="T74" s="14" t="s">
        <v>60</v>
      </c>
      <c r="U74" s="14"/>
      <c r="V74" s="14" t="s">
        <v>120</v>
      </c>
      <c r="W74" s="14" t="s">
        <v>166</v>
      </c>
      <c r="X74" s="14" t="s">
        <v>60</v>
      </c>
      <c r="Y74" s="14"/>
      <c r="Z74" s="14"/>
      <c r="AA74" s="17">
        <v>940.65</v>
      </c>
      <c r="AB74" s="17">
        <v>225.79</v>
      </c>
      <c r="AC74" s="14"/>
      <c r="AD74" s="14"/>
      <c r="AE74" s="17">
        <v>0</v>
      </c>
      <c r="AF74" s="14"/>
      <c r="AG74" s="17">
        <v>0</v>
      </c>
      <c r="AH74" s="17">
        <v>0</v>
      </c>
      <c r="AI74" s="14"/>
      <c r="AJ74" s="17">
        <v>1166.44</v>
      </c>
      <c r="AK74" s="14" t="s">
        <v>176</v>
      </c>
      <c r="AL74" s="14" t="s">
        <v>168</v>
      </c>
    </row>
    <row r="75" spans="1:38" x14ac:dyDescent="0.3">
      <c r="A75" s="14">
        <v>2414208</v>
      </c>
      <c r="B75" s="14">
        <v>6393</v>
      </c>
      <c r="C75" s="14" t="s">
        <v>259</v>
      </c>
      <c r="D75" s="14" t="s">
        <v>260</v>
      </c>
      <c r="E75" s="15">
        <v>0.1003</v>
      </c>
      <c r="F75" s="14" t="s">
        <v>164</v>
      </c>
      <c r="G75" s="14" t="s">
        <v>165</v>
      </c>
      <c r="H75" s="14">
        <v>2414208</v>
      </c>
      <c r="I75" s="16">
        <v>49470</v>
      </c>
      <c r="J75" s="16">
        <v>45755</v>
      </c>
      <c r="K75" s="16">
        <v>45756</v>
      </c>
      <c r="L75" s="14">
        <v>-3714</v>
      </c>
      <c r="M75" s="17">
        <v>1157.18</v>
      </c>
      <c r="N75" s="17">
        <v>1157.18</v>
      </c>
      <c r="O75" s="14" t="s">
        <v>60</v>
      </c>
      <c r="P75" s="17">
        <v>0</v>
      </c>
      <c r="Q75" s="17">
        <v>0</v>
      </c>
      <c r="R75" s="17">
        <v>0</v>
      </c>
      <c r="S75" s="14" t="s">
        <v>60</v>
      </c>
      <c r="T75" s="14" t="s">
        <v>60</v>
      </c>
      <c r="U75" s="14"/>
      <c r="V75" s="14" t="s">
        <v>120</v>
      </c>
      <c r="W75" s="14" t="s">
        <v>166</v>
      </c>
      <c r="X75" s="14" t="s">
        <v>60</v>
      </c>
      <c r="Y75" s="14"/>
      <c r="Z75" s="14"/>
      <c r="AA75" s="17">
        <v>940.65</v>
      </c>
      <c r="AB75" s="17">
        <v>216.53</v>
      </c>
      <c r="AC75" s="14"/>
      <c r="AD75" s="14"/>
      <c r="AE75" s="17">
        <v>0</v>
      </c>
      <c r="AF75" s="14"/>
      <c r="AG75" s="17">
        <v>0</v>
      </c>
      <c r="AH75" s="17">
        <v>0</v>
      </c>
      <c r="AI75" s="14"/>
      <c r="AJ75" s="17">
        <v>1157.18</v>
      </c>
      <c r="AK75" s="14" t="s">
        <v>176</v>
      </c>
      <c r="AL75" s="14" t="s">
        <v>168</v>
      </c>
    </row>
    <row r="76" spans="1:38" x14ac:dyDescent="0.3">
      <c r="A76" s="14">
        <v>2414209</v>
      </c>
      <c r="B76" s="14">
        <v>6393</v>
      </c>
      <c r="C76" s="14" t="s">
        <v>259</v>
      </c>
      <c r="D76" s="14" t="s">
        <v>260</v>
      </c>
      <c r="E76" s="15">
        <v>0.1003</v>
      </c>
      <c r="F76" s="14" t="s">
        <v>164</v>
      </c>
      <c r="G76" s="14" t="s">
        <v>165</v>
      </c>
      <c r="H76" s="14">
        <v>2414209</v>
      </c>
      <c r="I76" s="16">
        <v>49500</v>
      </c>
      <c r="J76" s="16">
        <v>45755</v>
      </c>
      <c r="K76" s="16">
        <v>45756</v>
      </c>
      <c r="L76" s="14">
        <v>-3744</v>
      </c>
      <c r="M76" s="17">
        <v>1148</v>
      </c>
      <c r="N76" s="17">
        <v>1148</v>
      </c>
      <c r="O76" s="14" t="s">
        <v>60</v>
      </c>
      <c r="P76" s="17">
        <v>0</v>
      </c>
      <c r="Q76" s="17">
        <v>0</v>
      </c>
      <c r="R76" s="17">
        <v>0</v>
      </c>
      <c r="S76" s="14" t="s">
        <v>60</v>
      </c>
      <c r="T76" s="14" t="s">
        <v>60</v>
      </c>
      <c r="U76" s="14"/>
      <c r="V76" s="14" t="s">
        <v>120</v>
      </c>
      <c r="W76" s="14" t="s">
        <v>166</v>
      </c>
      <c r="X76" s="14" t="s">
        <v>60</v>
      </c>
      <c r="Y76" s="14"/>
      <c r="Z76" s="14"/>
      <c r="AA76" s="17">
        <v>940.65</v>
      </c>
      <c r="AB76" s="17">
        <v>207.35</v>
      </c>
      <c r="AC76" s="14"/>
      <c r="AD76" s="14"/>
      <c r="AE76" s="17">
        <v>0</v>
      </c>
      <c r="AF76" s="14"/>
      <c r="AG76" s="17">
        <v>0</v>
      </c>
      <c r="AH76" s="17">
        <v>0</v>
      </c>
      <c r="AI76" s="14"/>
      <c r="AJ76" s="17">
        <v>1148</v>
      </c>
      <c r="AK76" s="14" t="s">
        <v>176</v>
      </c>
      <c r="AL76" s="14" t="s">
        <v>168</v>
      </c>
    </row>
    <row r="77" spans="1:38" x14ac:dyDescent="0.3">
      <c r="A77" s="14">
        <v>2414210</v>
      </c>
      <c r="B77" s="14">
        <v>6393</v>
      </c>
      <c r="C77" s="14" t="s">
        <v>259</v>
      </c>
      <c r="D77" s="14" t="s">
        <v>260</v>
      </c>
      <c r="E77" s="15">
        <v>0.1003</v>
      </c>
      <c r="F77" s="14" t="s">
        <v>164</v>
      </c>
      <c r="G77" s="14" t="s">
        <v>165</v>
      </c>
      <c r="H77" s="14">
        <v>2414210</v>
      </c>
      <c r="I77" s="16">
        <v>49531</v>
      </c>
      <c r="J77" s="16">
        <v>45755</v>
      </c>
      <c r="K77" s="16">
        <v>45756</v>
      </c>
      <c r="L77" s="14">
        <v>-3775</v>
      </c>
      <c r="M77" s="17">
        <v>1138.8900000000001</v>
      </c>
      <c r="N77" s="17">
        <v>1138.8900000000001</v>
      </c>
      <c r="O77" s="14" t="s">
        <v>60</v>
      </c>
      <c r="P77" s="17">
        <v>0</v>
      </c>
      <c r="Q77" s="17">
        <v>0</v>
      </c>
      <c r="R77" s="17">
        <v>0</v>
      </c>
      <c r="S77" s="14" t="s">
        <v>60</v>
      </c>
      <c r="T77" s="14" t="s">
        <v>60</v>
      </c>
      <c r="U77" s="14"/>
      <c r="V77" s="14" t="s">
        <v>120</v>
      </c>
      <c r="W77" s="14" t="s">
        <v>166</v>
      </c>
      <c r="X77" s="14" t="s">
        <v>60</v>
      </c>
      <c r="Y77" s="14"/>
      <c r="Z77" s="14"/>
      <c r="AA77" s="17">
        <v>940.65</v>
      </c>
      <c r="AB77" s="17">
        <v>198.24</v>
      </c>
      <c r="AC77" s="14"/>
      <c r="AD77" s="14"/>
      <c r="AE77" s="17">
        <v>0</v>
      </c>
      <c r="AF77" s="14"/>
      <c r="AG77" s="17">
        <v>0</v>
      </c>
      <c r="AH77" s="17">
        <v>0</v>
      </c>
      <c r="AI77" s="14"/>
      <c r="AJ77" s="17">
        <v>1138.8900000000001</v>
      </c>
      <c r="AK77" s="14" t="s">
        <v>176</v>
      </c>
      <c r="AL77" s="14" t="s">
        <v>168</v>
      </c>
    </row>
    <row r="78" spans="1:38" x14ac:dyDescent="0.3">
      <c r="A78" s="14">
        <v>2414211</v>
      </c>
      <c r="B78" s="14">
        <v>6393</v>
      </c>
      <c r="C78" s="14" t="s">
        <v>259</v>
      </c>
      <c r="D78" s="14" t="s">
        <v>260</v>
      </c>
      <c r="E78" s="15">
        <v>0.1003</v>
      </c>
      <c r="F78" s="14" t="s">
        <v>164</v>
      </c>
      <c r="G78" s="14" t="s">
        <v>165</v>
      </c>
      <c r="H78" s="14">
        <v>2414211</v>
      </c>
      <c r="I78" s="16">
        <v>49562</v>
      </c>
      <c r="J78" s="16">
        <v>45755</v>
      </c>
      <c r="K78" s="16">
        <v>45756</v>
      </c>
      <c r="L78" s="14">
        <v>-3806</v>
      </c>
      <c r="M78" s="17">
        <v>1129.8499999999999</v>
      </c>
      <c r="N78" s="17">
        <v>1129.8499999999999</v>
      </c>
      <c r="O78" s="14" t="s">
        <v>60</v>
      </c>
      <c r="P78" s="17">
        <v>0</v>
      </c>
      <c r="Q78" s="17">
        <v>0</v>
      </c>
      <c r="R78" s="17">
        <v>0</v>
      </c>
      <c r="S78" s="14" t="s">
        <v>60</v>
      </c>
      <c r="T78" s="14" t="s">
        <v>60</v>
      </c>
      <c r="U78" s="14"/>
      <c r="V78" s="14" t="s">
        <v>120</v>
      </c>
      <c r="W78" s="14" t="s">
        <v>166</v>
      </c>
      <c r="X78" s="14" t="s">
        <v>60</v>
      </c>
      <c r="Y78" s="14"/>
      <c r="Z78" s="14"/>
      <c r="AA78" s="17">
        <v>940.65</v>
      </c>
      <c r="AB78" s="17">
        <v>189.2</v>
      </c>
      <c r="AC78" s="14"/>
      <c r="AD78" s="14"/>
      <c r="AE78" s="17">
        <v>0</v>
      </c>
      <c r="AF78" s="14"/>
      <c r="AG78" s="17">
        <v>0</v>
      </c>
      <c r="AH78" s="17">
        <v>0</v>
      </c>
      <c r="AI78" s="14"/>
      <c r="AJ78" s="17">
        <v>1129.8499999999999</v>
      </c>
      <c r="AK78" s="14" t="s">
        <v>176</v>
      </c>
      <c r="AL78" s="14" t="s">
        <v>168</v>
      </c>
    </row>
    <row r="79" spans="1:38" x14ac:dyDescent="0.3">
      <c r="A79" s="14">
        <v>2414212</v>
      </c>
      <c r="B79" s="14">
        <v>6393</v>
      </c>
      <c r="C79" s="14" t="s">
        <v>259</v>
      </c>
      <c r="D79" s="14" t="s">
        <v>260</v>
      </c>
      <c r="E79" s="15">
        <v>0.1003</v>
      </c>
      <c r="F79" s="14" t="s">
        <v>164</v>
      </c>
      <c r="G79" s="14" t="s">
        <v>165</v>
      </c>
      <c r="H79" s="14">
        <v>2414212</v>
      </c>
      <c r="I79" s="16">
        <v>49592</v>
      </c>
      <c r="J79" s="16">
        <v>45755</v>
      </c>
      <c r="K79" s="16">
        <v>45756</v>
      </c>
      <c r="L79" s="14">
        <v>-3836</v>
      </c>
      <c r="M79" s="17">
        <v>1120.8800000000001</v>
      </c>
      <c r="N79" s="17">
        <v>1120.8800000000001</v>
      </c>
      <c r="O79" s="14" t="s">
        <v>60</v>
      </c>
      <c r="P79" s="17">
        <v>0</v>
      </c>
      <c r="Q79" s="17">
        <v>0</v>
      </c>
      <c r="R79" s="17">
        <v>0</v>
      </c>
      <c r="S79" s="14" t="s">
        <v>60</v>
      </c>
      <c r="T79" s="14" t="s">
        <v>60</v>
      </c>
      <c r="U79" s="14"/>
      <c r="V79" s="14" t="s">
        <v>120</v>
      </c>
      <c r="W79" s="14" t="s">
        <v>166</v>
      </c>
      <c r="X79" s="14" t="s">
        <v>60</v>
      </c>
      <c r="Y79" s="14"/>
      <c r="Z79" s="14"/>
      <c r="AA79" s="17">
        <v>940.65</v>
      </c>
      <c r="AB79" s="17">
        <v>180.23</v>
      </c>
      <c r="AC79" s="14"/>
      <c r="AD79" s="14"/>
      <c r="AE79" s="17">
        <v>0</v>
      </c>
      <c r="AF79" s="14"/>
      <c r="AG79" s="17">
        <v>0</v>
      </c>
      <c r="AH79" s="17">
        <v>0</v>
      </c>
      <c r="AI79" s="14"/>
      <c r="AJ79" s="17">
        <v>1120.8800000000001</v>
      </c>
      <c r="AK79" s="14" t="s">
        <v>176</v>
      </c>
      <c r="AL79" s="14" t="s">
        <v>168</v>
      </c>
    </row>
    <row r="80" spans="1:38" x14ac:dyDescent="0.3">
      <c r="A80" s="14">
        <v>2414213</v>
      </c>
      <c r="B80" s="14">
        <v>6393</v>
      </c>
      <c r="C80" s="14" t="s">
        <v>259</v>
      </c>
      <c r="D80" s="14" t="s">
        <v>260</v>
      </c>
      <c r="E80" s="15">
        <v>0.1003</v>
      </c>
      <c r="F80" s="14" t="s">
        <v>164</v>
      </c>
      <c r="G80" s="14" t="s">
        <v>165</v>
      </c>
      <c r="H80" s="14">
        <v>2414213</v>
      </c>
      <c r="I80" s="16">
        <v>49623</v>
      </c>
      <c r="J80" s="16">
        <v>45755</v>
      </c>
      <c r="K80" s="16">
        <v>45756</v>
      </c>
      <c r="L80" s="14">
        <v>-3867</v>
      </c>
      <c r="M80" s="17">
        <v>1111.99</v>
      </c>
      <c r="N80" s="17">
        <v>1111.99</v>
      </c>
      <c r="O80" s="14" t="s">
        <v>60</v>
      </c>
      <c r="P80" s="17">
        <v>0</v>
      </c>
      <c r="Q80" s="17">
        <v>0</v>
      </c>
      <c r="R80" s="17">
        <v>0</v>
      </c>
      <c r="S80" s="14" t="s">
        <v>60</v>
      </c>
      <c r="T80" s="14" t="s">
        <v>60</v>
      </c>
      <c r="U80" s="14"/>
      <c r="V80" s="14" t="s">
        <v>120</v>
      </c>
      <c r="W80" s="14" t="s">
        <v>166</v>
      </c>
      <c r="X80" s="14" t="s">
        <v>60</v>
      </c>
      <c r="Y80" s="14"/>
      <c r="Z80" s="14"/>
      <c r="AA80" s="17">
        <v>940.65</v>
      </c>
      <c r="AB80" s="17">
        <v>171.34</v>
      </c>
      <c r="AC80" s="14"/>
      <c r="AD80" s="14"/>
      <c r="AE80" s="17">
        <v>0</v>
      </c>
      <c r="AF80" s="14"/>
      <c r="AG80" s="17">
        <v>0</v>
      </c>
      <c r="AH80" s="17">
        <v>0</v>
      </c>
      <c r="AI80" s="14"/>
      <c r="AJ80" s="17">
        <v>1111.99</v>
      </c>
      <c r="AK80" s="14" t="s">
        <v>176</v>
      </c>
      <c r="AL80" s="14" t="s">
        <v>168</v>
      </c>
    </row>
    <row r="81" spans="1:38" x14ac:dyDescent="0.3">
      <c r="A81" s="14">
        <v>2416870</v>
      </c>
      <c r="B81" s="14">
        <v>6425</v>
      </c>
      <c r="C81" s="14" t="s">
        <v>261</v>
      </c>
      <c r="D81" s="14" t="s">
        <v>262</v>
      </c>
      <c r="E81" s="15">
        <v>0</v>
      </c>
      <c r="F81" s="14" t="s">
        <v>164</v>
      </c>
      <c r="G81" s="14" t="s">
        <v>165</v>
      </c>
      <c r="H81" s="14">
        <v>2416870</v>
      </c>
      <c r="I81" s="16">
        <v>45768</v>
      </c>
      <c r="J81" s="16">
        <v>45769</v>
      </c>
      <c r="K81" s="16">
        <v>45770</v>
      </c>
      <c r="L81" s="14">
        <v>2</v>
      </c>
      <c r="M81" s="17">
        <v>8929.6</v>
      </c>
      <c r="N81" s="17">
        <v>8929.6</v>
      </c>
      <c r="O81" s="14" t="s">
        <v>60</v>
      </c>
      <c r="P81" s="17">
        <v>0</v>
      </c>
      <c r="Q81" s="17">
        <v>0</v>
      </c>
      <c r="R81" s="17">
        <v>0</v>
      </c>
      <c r="S81" s="14" t="s">
        <v>60</v>
      </c>
      <c r="T81" s="14" t="s">
        <v>60</v>
      </c>
      <c r="U81" s="14"/>
      <c r="V81" s="14" t="s">
        <v>119</v>
      </c>
      <c r="W81" s="14" t="s">
        <v>166</v>
      </c>
      <c r="X81" s="14" t="s">
        <v>60</v>
      </c>
      <c r="Y81" s="14"/>
      <c r="Z81" s="14"/>
      <c r="AA81" s="17">
        <v>8929.6</v>
      </c>
      <c r="AB81" s="17">
        <v>0</v>
      </c>
      <c r="AC81" s="14"/>
      <c r="AD81" s="14"/>
      <c r="AE81" s="17">
        <v>0</v>
      </c>
      <c r="AF81" s="14"/>
      <c r="AG81" s="17">
        <v>0</v>
      </c>
      <c r="AH81" s="17">
        <v>0</v>
      </c>
      <c r="AI81" s="14"/>
      <c r="AJ81" s="17">
        <v>8929.6</v>
      </c>
      <c r="AK81" s="14" t="s">
        <v>167</v>
      </c>
      <c r="AL81" s="14" t="s">
        <v>168</v>
      </c>
    </row>
    <row r="82" spans="1:38" x14ac:dyDescent="0.3">
      <c r="A82" s="14">
        <v>2417354</v>
      </c>
      <c r="B82" s="14">
        <v>6436</v>
      </c>
      <c r="C82" s="14" t="s">
        <v>263</v>
      </c>
      <c r="D82" s="14" t="s">
        <v>264</v>
      </c>
      <c r="E82" s="15">
        <v>0.1003</v>
      </c>
      <c r="F82" s="14" t="s">
        <v>164</v>
      </c>
      <c r="G82" s="14" t="s">
        <v>165</v>
      </c>
      <c r="H82" s="14">
        <v>2417354</v>
      </c>
      <c r="I82" s="16">
        <v>45757</v>
      </c>
      <c r="J82" s="16">
        <v>45755</v>
      </c>
      <c r="K82" s="16">
        <v>45756</v>
      </c>
      <c r="L82" s="14">
        <v>-1</v>
      </c>
      <c r="M82" s="17">
        <v>2403.33</v>
      </c>
      <c r="N82" s="17">
        <v>2403.33</v>
      </c>
      <c r="O82" s="14" t="s">
        <v>60</v>
      </c>
      <c r="P82" s="17">
        <v>0</v>
      </c>
      <c r="Q82" s="17">
        <v>0</v>
      </c>
      <c r="R82" s="17">
        <v>0</v>
      </c>
      <c r="S82" s="14" t="s">
        <v>60</v>
      </c>
      <c r="T82" s="14" t="s">
        <v>60</v>
      </c>
      <c r="U82" s="14"/>
      <c r="V82" s="14" t="s">
        <v>119</v>
      </c>
      <c r="W82" s="14" t="s">
        <v>166</v>
      </c>
      <c r="X82" s="14" t="s">
        <v>60</v>
      </c>
      <c r="Y82" s="14"/>
      <c r="Z82" s="14"/>
      <c r="AA82" s="17">
        <v>672.56</v>
      </c>
      <c r="AB82" s="17">
        <v>1730.77</v>
      </c>
      <c r="AC82" s="14"/>
      <c r="AD82" s="14"/>
      <c r="AE82" s="17">
        <v>0</v>
      </c>
      <c r="AF82" s="14"/>
      <c r="AG82" s="17">
        <v>0</v>
      </c>
      <c r="AH82" s="17">
        <v>0</v>
      </c>
      <c r="AI82" s="14"/>
      <c r="AJ82" s="17">
        <v>2403.33</v>
      </c>
      <c r="AK82" s="14" t="s">
        <v>167</v>
      </c>
      <c r="AL82" s="14" t="s">
        <v>168</v>
      </c>
    </row>
    <row r="83" spans="1:38" x14ac:dyDescent="0.3">
      <c r="A83" s="14">
        <v>2412541</v>
      </c>
      <c r="B83" s="14">
        <v>6373</v>
      </c>
      <c r="C83" s="14" t="s">
        <v>265</v>
      </c>
      <c r="D83" s="14" t="s">
        <v>266</v>
      </c>
      <c r="E83" s="15">
        <v>0.1003</v>
      </c>
      <c r="F83" s="14" t="s">
        <v>164</v>
      </c>
      <c r="G83" s="14" t="s">
        <v>165</v>
      </c>
      <c r="H83" s="14">
        <v>2412541</v>
      </c>
      <c r="I83" s="16">
        <v>45757</v>
      </c>
      <c r="J83" s="16">
        <v>45757</v>
      </c>
      <c r="K83" s="16">
        <v>45758</v>
      </c>
      <c r="L83" s="14">
        <v>1</v>
      </c>
      <c r="M83" s="17">
        <v>4222.5</v>
      </c>
      <c r="N83" s="17">
        <v>4222.5</v>
      </c>
      <c r="O83" s="14" t="s">
        <v>60</v>
      </c>
      <c r="P83" s="17">
        <v>0</v>
      </c>
      <c r="Q83" s="17">
        <v>0</v>
      </c>
      <c r="R83" s="17">
        <v>0</v>
      </c>
      <c r="S83" s="14" t="s">
        <v>60</v>
      </c>
      <c r="T83" s="14" t="s">
        <v>60</v>
      </c>
      <c r="U83" s="14"/>
      <c r="V83" s="14" t="s">
        <v>119</v>
      </c>
      <c r="W83" s="14" t="s">
        <v>166</v>
      </c>
      <c r="X83" s="14" t="s">
        <v>60</v>
      </c>
      <c r="Y83" s="14"/>
      <c r="Z83" s="14"/>
      <c r="AA83" s="17">
        <v>2041.64</v>
      </c>
      <c r="AB83" s="17">
        <v>2180.86</v>
      </c>
      <c r="AC83" s="14"/>
      <c r="AD83" s="14"/>
      <c r="AE83" s="17">
        <v>0</v>
      </c>
      <c r="AF83" s="14"/>
      <c r="AG83" s="17">
        <v>0</v>
      </c>
      <c r="AH83" s="17">
        <v>0</v>
      </c>
      <c r="AI83" s="14"/>
      <c r="AJ83" s="17">
        <v>4222.5</v>
      </c>
      <c r="AK83" s="14" t="s">
        <v>167</v>
      </c>
      <c r="AL83" s="14" t="s">
        <v>168</v>
      </c>
    </row>
    <row r="84" spans="1:38" x14ac:dyDescent="0.3">
      <c r="A84" s="14">
        <v>2413544</v>
      </c>
      <c r="B84" s="14">
        <v>6383</v>
      </c>
      <c r="C84" s="14" t="s">
        <v>267</v>
      </c>
      <c r="D84" s="14" t="s">
        <v>268</v>
      </c>
      <c r="E84" s="15">
        <v>0.1003</v>
      </c>
      <c r="F84" s="14" t="s">
        <v>164</v>
      </c>
      <c r="G84" s="14" t="s">
        <v>165</v>
      </c>
      <c r="H84" s="14">
        <v>2413544</v>
      </c>
      <c r="I84" s="16">
        <v>45768</v>
      </c>
      <c r="J84" s="16">
        <v>45769</v>
      </c>
      <c r="K84" s="16">
        <v>45770</v>
      </c>
      <c r="L84" s="14">
        <v>2</v>
      </c>
      <c r="M84" s="17">
        <v>4652.7</v>
      </c>
      <c r="N84" s="17">
        <v>4652.7</v>
      </c>
      <c r="O84" s="14" t="s">
        <v>60</v>
      </c>
      <c r="P84" s="17">
        <v>0</v>
      </c>
      <c r="Q84" s="17">
        <v>0</v>
      </c>
      <c r="R84" s="17">
        <v>0</v>
      </c>
      <c r="S84" s="14" t="s">
        <v>60</v>
      </c>
      <c r="T84" s="14" t="s">
        <v>60</v>
      </c>
      <c r="U84" s="14"/>
      <c r="V84" s="14" t="s">
        <v>119</v>
      </c>
      <c r="W84" s="14" t="s">
        <v>166</v>
      </c>
      <c r="X84" s="14" t="s">
        <v>60</v>
      </c>
      <c r="Y84" s="14"/>
      <c r="Z84" s="14"/>
      <c r="AA84" s="17">
        <v>2249.65</v>
      </c>
      <c r="AB84" s="17">
        <v>2403.0500000000002</v>
      </c>
      <c r="AC84" s="14"/>
      <c r="AD84" s="14"/>
      <c r="AE84" s="17">
        <v>0</v>
      </c>
      <c r="AF84" s="14"/>
      <c r="AG84" s="17">
        <v>0</v>
      </c>
      <c r="AH84" s="17">
        <v>0</v>
      </c>
      <c r="AI84" s="14"/>
      <c r="AJ84" s="17">
        <v>4652.7</v>
      </c>
      <c r="AK84" s="14" t="s">
        <v>167</v>
      </c>
      <c r="AL84" s="14" t="s">
        <v>168</v>
      </c>
    </row>
    <row r="85" spans="1:38" x14ac:dyDescent="0.3">
      <c r="A85" s="14">
        <v>2412377</v>
      </c>
      <c r="B85" s="14">
        <v>6372</v>
      </c>
      <c r="C85" s="14" t="s">
        <v>269</v>
      </c>
      <c r="D85" s="14" t="s">
        <v>270</v>
      </c>
      <c r="E85" s="15">
        <v>0.1003</v>
      </c>
      <c r="F85" s="14" t="s">
        <v>164</v>
      </c>
      <c r="G85" s="14" t="s">
        <v>165</v>
      </c>
      <c r="H85" s="14">
        <v>2412377</v>
      </c>
      <c r="I85" s="16">
        <v>45768</v>
      </c>
      <c r="J85" s="16">
        <v>45769</v>
      </c>
      <c r="K85" s="16">
        <v>45770</v>
      </c>
      <c r="L85" s="14">
        <v>2</v>
      </c>
      <c r="M85" s="17">
        <v>3133.07</v>
      </c>
      <c r="N85" s="17">
        <v>3133.07</v>
      </c>
      <c r="O85" s="14" t="s">
        <v>60</v>
      </c>
      <c r="P85" s="17">
        <v>0</v>
      </c>
      <c r="Q85" s="17">
        <v>0</v>
      </c>
      <c r="R85" s="17">
        <v>0</v>
      </c>
      <c r="S85" s="14" t="s">
        <v>60</v>
      </c>
      <c r="T85" s="14" t="s">
        <v>60</v>
      </c>
      <c r="U85" s="14"/>
      <c r="V85" s="14" t="s">
        <v>119</v>
      </c>
      <c r="W85" s="14" t="s">
        <v>166</v>
      </c>
      <c r="X85" s="14" t="s">
        <v>60</v>
      </c>
      <c r="Y85" s="14"/>
      <c r="Z85" s="14"/>
      <c r="AA85" s="17">
        <v>898.99</v>
      </c>
      <c r="AB85" s="17">
        <v>2234.08</v>
      </c>
      <c r="AC85" s="14"/>
      <c r="AD85" s="14"/>
      <c r="AE85" s="17">
        <v>0</v>
      </c>
      <c r="AF85" s="14"/>
      <c r="AG85" s="17">
        <v>0</v>
      </c>
      <c r="AH85" s="17">
        <v>0</v>
      </c>
      <c r="AI85" s="14"/>
      <c r="AJ85" s="17">
        <v>3133.07</v>
      </c>
      <c r="AK85" s="14" t="s">
        <v>167</v>
      </c>
      <c r="AL85" s="14" t="s">
        <v>168</v>
      </c>
    </row>
    <row r="86" spans="1:38" x14ac:dyDescent="0.3">
      <c r="A86" s="14">
        <v>2413343</v>
      </c>
      <c r="B86" s="14">
        <v>6381</v>
      </c>
      <c r="C86" s="14" t="s">
        <v>271</v>
      </c>
      <c r="D86" s="14" t="s">
        <v>272</v>
      </c>
      <c r="E86" s="15">
        <v>0.1003</v>
      </c>
      <c r="F86" s="14" t="s">
        <v>164</v>
      </c>
      <c r="G86" s="14" t="s">
        <v>165</v>
      </c>
      <c r="H86" s="14">
        <v>2413343</v>
      </c>
      <c r="I86" s="16">
        <v>45768</v>
      </c>
      <c r="J86" s="16">
        <v>45769</v>
      </c>
      <c r="K86" s="16">
        <v>45770</v>
      </c>
      <c r="L86" s="14">
        <v>2</v>
      </c>
      <c r="M86" s="17">
        <v>5140.54</v>
      </c>
      <c r="N86" s="17">
        <v>5140.54</v>
      </c>
      <c r="O86" s="14" t="s">
        <v>60</v>
      </c>
      <c r="P86" s="17">
        <v>0</v>
      </c>
      <c r="Q86" s="17">
        <v>0</v>
      </c>
      <c r="R86" s="17">
        <v>0</v>
      </c>
      <c r="S86" s="14" t="s">
        <v>60</v>
      </c>
      <c r="T86" s="14" t="s">
        <v>60</v>
      </c>
      <c r="U86" s="14"/>
      <c r="V86" s="14" t="s">
        <v>119</v>
      </c>
      <c r="W86" s="14" t="s">
        <v>166</v>
      </c>
      <c r="X86" s="14" t="s">
        <v>60</v>
      </c>
      <c r="Y86" s="14"/>
      <c r="Z86" s="14"/>
      <c r="AA86" s="17">
        <v>2465.12</v>
      </c>
      <c r="AB86" s="17">
        <v>2675.42</v>
      </c>
      <c r="AC86" s="14"/>
      <c r="AD86" s="14"/>
      <c r="AE86" s="17">
        <v>0</v>
      </c>
      <c r="AF86" s="14"/>
      <c r="AG86" s="17">
        <v>0</v>
      </c>
      <c r="AH86" s="17">
        <v>0</v>
      </c>
      <c r="AI86" s="14"/>
      <c r="AJ86" s="17">
        <v>5140.54</v>
      </c>
      <c r="AK86" s="14" t="s">
        <v>167</v>
      </c>
      <c r="AL86" s="14" t="s">
        <v>168</v>
      </c>
    </row>
    <row r="87" spans="1:38" x14ac:dyDescent="0.3">
      <c r="A87" s="14">
        <v>2411690</v>
      </c>
      <c r="B87" s="14">
        <v>6357</v>
      </c>
      <c r="C87" s="14" t="s">
        <v>273</v>
      </c>
      <c r="D87" s="14" t="s">
        <v>274</v>
      </c>
      <c r="E87" s="15">
        <v>0.1003</v>
      </c>
      <c r="F87" s="14" t="s">
        <v>164</v>
      </c>
      <c r="G87" s="14" t="s">
        <v>165</v>
      </c>
      <c r="H87" s="14">
        <v>2411690</v>
      </c>
      <c r="I87" s="16">
        <v>45768</v>
      </c>
      <c r="J87" s="16">
        <v>45763</v>
      </c>
      <c r="K87" s="16">
        <v>45764</v>
      </c>
      <c r="L87" s="14">
        <v>-4</v>
      </c>
      <c r="M87" s="17">
        <v>3920.02</v>
      </c>
      <c r="N87" s="17">
        <v>3920.02</v>
      </c>
      <c r="O87" s="14" t="s">
        <v>60</v>
      </c>
      <c r="P87" s="17">
        <v>0</v>
      </c>
      <c r="Q87" s="17">
        <v>0</v>
      </c>
      <c r="R87" s="17">
        <v>0</v>
      </c>
      <c r="S87" s="14" t="s">
        <v>60</v>
      </c>
      <c r="T87" s="14" t="s">
        <v>60</v>
      </c>
      <c r="U87" s="14"/>
      <c r="V87" s="14" t="s">
        <v>119</v>
      </c>
      <c r="W87" s="14" t="s">
        <v>166</v>
      </c>
      <c r="X87" s="14" t="s">
        <v>60</v>
      </c>
      <c r="Y87" s="14"/>
      <c r="Z87" s="14"/>
      <c r="AA87" s="17">
        <v>1134.22</v>
      </c>
      <c r="AB87" s="17">
        <v>2785.8</v>
      </c>
      <c r="AC87" s="14"/>
      <c r="AD87" s="14"/>
      <c r="AE87" s="17">
        <v>0</v>
      </c>
      <c r="AF87" s="14"/>
      <c r="AG87" s="17">
        <v>0</v>
      </c>
      <c r="AH87" s="17">
        <v>0</v>
      </c>
      <c r="AI87" s="14"/>
      <c r="AJ87" s="17">
        <v>3920.02</v>
      </c>
      <c r="AK87" s="14" t="s">
        <v>167</v>
      </c>
      <c r="AL87" s="14" t="s">
        <v>168</v>
      </c>
    </row>
    <row r="88" spans="1:38" x14ac:dyDescent="0.3">
      <c r="A88" s="14">
        <v>2411812</v>
      </c>
      <c r="B88" s="14">
        <v>6357</v>
      </c>
      <c r="C88" s="14" t="s">
        <v>273</v>
      </c>
      <c r="D88" s="14" t="s">
        <v>274</v>
      </c>
      <c r="E88" s="15">
        <v>0.1003</v>
      </c>
      <c r="F88" s="14" t="s">
        <v>164</v>
      </c>
      <c r="G88" s="14" t="s">
        <v>165</v>
      </c>
      <c r="H88" s="14">
        <v>2411812</v>
      </c>
      <c r="I88" s="16">
        <v>49481</v>
      </c>
      <c r="J88" s="16">
        <v>45763</v>
      </c>
      <c r="K88" s="16">
        <v>45764</v>
      </c>
      <c r="L88" s="14">
        <v>-3717</v>
      </c>
      <c r="M88" s="17">
        <v>1482.87</v>
      </c>
      <c r="N88" s="17">
        <v>1482.87</v>
      </c>
      <c r="O88" s="14" t="s">
        <v>60</v>
      </c>
      <c r="P88" s="17">
        <v>0</v>
      </c>
      <c r="Q88" s="17">
        <v>0</v>
      </c>
      <c r="R88" s="17">
        <v>0</v>
      </c>
      <c r="S88" s="14" t="s">
        <v>60</v>
      </c>
      <c r="T88" s="14" t="s">
        <v>60</v>
      </c>
      <c r="U88" s="14"/>
      <c r="V88" s="14" t="s">
        <v>120</v>
      </c>
      <c r="W88" s="14" t="s">
        <v>166</v>
      </c>
      <c r="X88" s="14" t="s">
        <v>60</v>
      </c>
      <c r="Y88" s="14"/>
      <c r="Z88" s="14"/>
      <c r="AA88" s="17">
        <v>1166.6199999999999</v>
      </c>
      <c r="AB88" s="17">
        <v>316.25</v>
      </c>
      <c r="AC88" s="14"/>
      <c r="AD88" s="14"/>
      <c r="AE88" s="17">
        <v>0</v>
      </c>
      <c r="AF88" s="14"/>
      <c r="AG88" s="17">
        <v>0</v>
      </c>
      <c r="AH88" s="17">
        <v>0</v>
      </c>
      <c r="AI88" s="14"/>
      <c r="AJ88" s="17">
        <v>1482.87</v>
      </c>
      <c r="AK88" s="14" t="s">
        <v>176</v>
      </c>
      <c r="AL88" s="14" t="s">
        <v>168</v>
      </c>
    </row>
    <row r="89" spans="1:38" x14ac:dyDescent="0.3">
      <c r="A89" s="14">
        <v>2411813</v>
      </c>
      <c r="B89" s="14">
        <v>6357</v>
      </c>
      <c r="C89" s="14" t="s">
        <v>273</v>
      </c>
      <c r="D89" s="14" t="s">
        <v>274</v>
      </c>
      <c r="E89" s="15">
        <v>0.1003</v>
      </c>
      <c r="F89" s="14" t="s">
        <v>164</v>
      </c>
      <c r="G89" s="14" t="s">
        <v>165</v>
      </c>
      <c r="H89" s="14">
        <v>2411813</v>
      </c>
      <c r="I89" s="16">
        <v>49511</v>
      </c>
      <c r="J89" s="16">
        <v>45763</v>
      </c>
      <c r="K89" s="16">
        <v>45764</v>
      </c>
      <c r="L89" s="14">
        <v>-3747</v>
      </c>
      <c r="M89" s="17">
        <v>1471.1</v>
      </c>
      <c r="N89" s="17">
        <v>1471.1</v>
      </c>
      <c r="O89" s="14" t="s">
        <v>60</v>
      </c>
      <c r="P89" s="17">
        <v>0</v>
      </c>
      <c r="Q89" s="17">
        <v>0</v>
      </c>
      <c r="R89" s="17">
        <v>0</v>
      </c>
      <c r="S89" s="14" t="s">
        <v>60</v>
      </c>
      <c r="T89" s="14" t="s">
        <v>60</v>
      </c>
      <c r="U89" s="14"/>
      <c r="V89" s="14" t="s">
        <v>120</v>
      </c>
      <c r="W89" s="14" t="s">
        <v>166</v>
      </c>
      <c r="X89" s="14" t="s">
        <v>60</v>
      </c>
      <c r="Y89" s="14"/>
      <c r="Z89" s="14"/>
      <c r="AA89" s="17">
        <v>1166.78</v>
      </c>
      <c r="AB89" s="17">
        <v>304.32</v>
      </c>
      <c r="AC89" s="14"/>
      <c r="AD89" s="14"/>
      <c r="AE89" s="17">
        <v>0</v>
      </c>
      <c r="AF89" s="14"/>
      <c r="AG89" s="17">
        <v>0</v>
      </c>
      <c r="AH89" s="17">
        <v>0</v>
      </c>
      <c r="AI89" s="14"/>
      <c r="AJ89" s="17">
        <v>1471.1</v>
      </c>
      <c r="AK89" s="14" t="s">
        <v>176</v>
      </c>
      <c r="AL89" s="14" t="s">
        <v>168</v>
      </c>
    </row>
    <row r="90" spans="1:38" x14ac:dyDescent="0.3">
      <c r="A90" s="14">
        <v>2411814</v>
      </c>
      <c r="B90" s="14">
        <v>6357</v>
      </c>
      <c r="C90" s="14" t="s">
        <v>273</v>
      </c>
      <c r="D90" s="14" t="s">
        <v>274</v>
      </c>
      <c r="E90" s="15">
        <v>0.1003</v>
      </c>
      <c r="F90" s="14" t="s">
        <v>164</v>
      </c>
      <c r="G90" s="14" t="s">
        <v>165</v>
      </c>
      <c r="H90" s="14">
        <v>2411814</v>
      </c>
      <c r="I90" s="16">
        <v>49542</v>
      </c>
      <c r="J90" s="16">
        <v>45763</v>
      </c>
      <c r="K90" s="16">
        <v>45764</v>
      </c>
      <c r="L90" s="14">
        <v>-3778</v>
      </c>
      <c r="M90" s="17">
        <v>1459.43</v>
      </c>
      <c r="N90" s="17">
        <v>1459.43</v>
      </c>
      <c r="O90" s="14" t="s">
        <v>60</v>
      </c>
      <c r="P90" s="17">
        <v>0</v>
      </c>
      <c r="Q90" s="17">
        <v>0</v>
      </c>
      <c r="R90" s="17">
        <v>0</v>
      </c>
      <c r="S90" s="14" t="s">
        <v>60</v>
      </c>
      <c r="T90" s="14" t="s">
        <v>60</v>
      </c>
      <c r="U90" s="14"/>
      <c r="V90" s="14" t="s">
        <v>120</v>
      </c>
      <c r="W90" s="14" t="s">
        <v>166</v>
      </c>
      <c r="X90" s="14" t="s">
        <v>60</v>
      </c>
      <c r="Y90" s="14"/>
      <c r="Z90" s="14"/>
      <c r="AA90" s="17">
        <v>1166.93</v>
      </c>
      <c r="AB90" s="17">
        <v>292.5</v>
      </c>
      <c r="AC90" s="14"/>
      <c r="AD90" s="14"/>
      <c r="AE90" s="17">
        <v>0</v>
      </c>
      <c r="AF90" s="14"/>
      <c r="AG90" s="17">
        <v>0</v>
      </c>
      <c r="AH90" s="17">
        <v>0</v>
      </c>
      <c r="AI90" s="14"/>
      <c r="AJ90" s="17">
        <v>1459.43</v>
      </c>
      <c r="AK90" s="14" t="s">
        <v>176</v>
      </c>
      <c r="AL90" s="14" t="s">
        <v>168</v>
      </c>
    </row>
    <row r="91" spans="1:38" x14ac:dyDescent="0.3">
      <c r="A91" s="14">
        <v>2411815</v>
      </c>
      <c r="B91" s="14">
        <v>6357</v>
      </c>
      <c r="C91" s="14" t="s">
        <v>273</v>
      </c>
      <c r="D91" s="14" t="s">
        <v>274</v>
      </c>
      <c r="E91" s="15">
        <v>0.1003</v>
      </c>
      <c r="F91" s="14" t="s">
        <v>164</v>
      </c>
      <c r="G91" s="14" t="s">
        <v>165</v>
      </c>
      <c r="H91" s="14">
        <v>2411815</v>
      </c>
      <c r="I91" s="16">
        <v>49573</v>
      </c>
      <c r="J91" s="16">
        <v>45763</v>
      </c>
      <c r="K91" s="16">
        <v>45764</v>
      </c>
      <c r="L91" s="14">
        <v>-3809</v>
      </c>
      <c r="M91" s="17">
        <v>1447.84</v>
      </c>
      <c r="N91" s="17">
        <v>1447.84</v>
      </c>
      <c r="O91" s="14" t="s">
        <v>60</v>
      </c>
      <c r="P91" s="17">
        <v>0</v>
      </c>
      <c r="Q91" s="17">
        <v>0</v>
      </c>
      <c r="R91" s="17">
        <v>0</v>
      </c>
      <c r="S91" s="14" t="s">
        <v>60</v>
      </c>
      <c r="T91" s="14" t="s">
        <v>60</v>
      </c>
      <c r="U91" s="14"/>
      <c r="V91" s="14" t="s">
        <v>120</v>
      </c>
      <c r="W91" s="14" t="s">
        <v>166</v>
      </c>
      <c r="X91" s="14" t="s">
        <v>60</v>
      </c>
      <c r="Y91" s="14"/>
      <c r="Z91" s="14"/>
      <c r="AA91" s="17">
        <v>1167.08</v>
      </c>
      <c r="AB91" s="17">
        <v>280.76</v>
      </c>
      <c r="AC91" s="14"/>
      <c r="AD91" s="14"/>
      <c r="AE91" s="17">
        <v>0</v>
      </c>
      <c r="AF91" s="14"/>
      <c r="AG91" s="17">
        <v>0</v>
      </c>
      <c r="AH91" s="17">
        <v>0</v>
      </c>
      <c r="AI91" s="14"/>
      <c r="AJ91" s="17">
        <v>1447.84</v>
      </c>
      <c r="AK91" s="14" t="s">
        <v>176</v>
      </c>
      <c r="AL91" s="14" t="s">
        <v>168</v>
      </c>
    </row>
    <row r="92" spans="1:38" x14ac:dyDescent="0.3">
      <c r="A92" s="14">
        <v>2411665</v>
      </c>
      <c r="B92" s="14">
        <v>6356</v>
      </c>
      <c r="C92" s="14" t="s">
        <v>275</v>
      </c>
      <c r="D92" s="14" t="s">
        <v>276</v>
      </c>
      <c r="E92" s="15">
        <v>0</v>
      </c>
      <c r="F92" s="14" t="s">
        <v>164</v>
      </c>
      <c r="G92" s="14" t="s">
        <v>165</v>
      </c>
      <c r="H92" s="14">
        <v>2411665</v>
      </c>
      <c r="I92" s="16">
        <v>45757</v>
      </c>
      <c r="J92" s="16">
        <v>45749</v>
      </c>
      <c r="K92" s="16">
        <v>45750</v>
      </c>
      <c r="L92" s="14">
        <v>-7</v>
      </c>
      <c r="M92" s="17">
        <v>6500</v>
      </c>
      <c r="N92" s="17">
        <v>6500</v>
      </c>
      <c r="O92" s="14" t="s">
        <v>60</v>
      </c>
      <c r="P92" s="17">
        <v>0</v>
      </c>
      <c r="Q92" s="17">
        <v>0</v>
      </c>
      <c r="R92" s="17">
        <v>0</v>
      </c>
      <c r="S92" s="14" t="s">
        <v>60</v>
      </c>
      <c r="T92" s="14" t="s">
        <v>60</v>
      </c>
      <c r="U92" s="14"/>
      <c r="V92" s="14" t="s">
        <v>119</v>
      </c>
      <c r="W92" s="14" t="s">
        <v>166</v>
      </c>
      <c r="X92" s="14" t="s">
        <v>60</v>
      </c>
      <c r="Y92" s="14"/>
      <c r="Z92" s="14"/>
      <c r="AA92" s="17">
        <v>6500</v>
      </c>
      <c r="AB92" s="17">
        <v>0</v>
      </c>
      <c r="AC92" s="14"/>
      <c r="AD92" s="14"/>
      <c r="AE92" s="17">
        <v>0</v>
      </c>
      <c r="AF92" s="14"/>
      <c r="AG92" s="17">
        <v>0</v>
      </c>
      <c r="AH92" s="17">
        <v>0</v>
      </c>
      <c r="AI92" s="14"/>
      <c r="AJ92" s="17">
        <v>6500</v>
      </c>
      <c r="AK92" s="14" t="s">
        <v>167</v>
      </c>
      <c r="AL92" s="14" t="s">
        <v>168</v>
      </c>
    </row>
    <row r="93" spans="1:38" x14ac:dyDescent="0.3">
      <c r="A93" s="14">
        <v>2411666</v>
      </c>
      <c r="B93" s="14">
        <v>6356</v>
      </c>
      <c r="C93" s="14" t="s">
        <v>275</v>
      </c>
      <c r="D93" s="14" t="s">
        <v>276</v>
      </c>
      <c r="E93" s="15">
        <v>0</v>
      </c>
      <c r="F93" s="14" t="s">
        <v>164</v>
      </c>
      <c r="G93" s="14" t="s">
        <v>165</v>
      </c>
      <c r="H93" s="14">
        <v>2411666</v>
      </c>
      <c r="I93" s="16">
        <v>45787</v>
      </c>
      <c r="J93" s="16">
        <v>45761</v>
      </c>
      <c r="K93" s="16">
        <v>45762</v>
      </c>
      <c r="L93" s="14">
        <v>-25</v>
      </c>
      <c r="M93" s="17">
        <v>6500</v>
      </c>
      <c r="N93" s="17">
        <v>6500</v>
      </c>
      <c r="O93" s="14" t="s">
        <v>60</v>
      </c>
      <c r="P93" s="17">
        <v>0</v>
      </c>
      <c r="Q93" s="17">
        <v>0</v>
      </c>
      <c r="R93" s="17">
        <v>0</v>
      </c>
      <c r="S93" s="14" t="s">
        <v>60</v>
      </c>
      <c r="T93" s="14" t="s">
        <v>60</v>
      </c>
      <c r="U93" s="14"/>
      <c r="V93" s="14" t="s">
        <v>120</v>
      </c>
      <c r="W93" s="14" t="s">
        <v>166</v>
      </c>
      <c r="X93" s="14" t="s">
        <v>60</v>
      </c>
      <c r="Y93" s="14"/>
      <c r="Z93" s="14"/>
      <c r="AA93" s="17">
        <v>6500</v>
      </c>
      <c r="AB93" s="17">
        <v>0</v>
      </c>
      <c r="AC93" s="14"/>
      <c r="AD93" s="14"/>
      <c r="AE93" s="17">
        <v>0</v>
      </c>
      <c r="AF93" s="14"/>
      <c r="AG93" s="17">
        <v>0</v>
      </c>
      <c r="AH93" s="17">
        <v>0</v>
      </c>
      <c r="AI93" s="14"/>
      <c r="AJ93" s="17">
        <v>6500</v>
      </c>
      <c r="AK93" s="14" t="s">
        <v>39</v>
      </c>
      <c r="AL93" s="14" t="s">
        <v>168</v>
      </c>
    </row>
    <row r="94" spans="1:38" x14ac:dyDescent="0.3">
      <c r="A94" s="14">
        <v>2411667</v>
      </c>
      <c r="B94" s="14">
        <v>6356</v>
      </c>
      <c r="C94" s="14" t="s">
        <v>275</v>
      </c>
      <c r="D94" s="14" t="s">
        <v>276</v>
      </c>
      <c r="E94" s="15">
        <v>0</v>
      </c>
      <c r="F94" s="14" t="s">
        <v>164</v>
      </c>
      <c r="G94" s="14" t="s">
        <v>165</v>
      </c>
      <c r="H94" s="14">
        <v>2411667</v>
      </c>
      <c r="I94" s="16">
        <v>45818</v>
      </c>
      <c r="J94" s="16">
        <v>45761</v>
      </c>
      <c r="K94" s="16">
        <v>45762</v>
      </c>
      <c r="L94" s="14">
        <v>-56</v>
      </c>
      <c r="M94" s="17">
        <v>6500</v>
      </c>
      <c r="N94" s="17">
        <v>6500</v>
      </c>
      <c r="O94" s="14" t="s">
        <v>60</v>
      </c>
      <c r="P94" s="17">
        <v>0</v>
      </c>
      <c r="Q94" s="17">
        <v>0</v>
      </c>
      <c r="R94" s="17">
        <v>0</v>
      </c>
      <c r="S94" s="14" t="s">
        <v>60</v>
      </c>
      <c r="T94" s="14" t="s">
        <v>60</v>
      </c>
      <c r="U94" s="14"/>
      <c r="V94" s="14" t="s">
        <v>120</v>
      </c>
      <c r="W94" s="14" t="s">
        <v>166</v>
      </c>
      <c r="X94" s="14" t="s">
        <v>60</v>
      </c>
      <c r="Y94" s="14"/>
      <c r="Z94" s="14"/>
      <c r="AA94" s="17">
        <v>6500</v>
      </c>
      <c r="AB94" s="17">
        <v>0</v>
      </c>
      <c r="AC94" s="14"/>
      <c r="AD94" s="14"/>
      <c r="AE94" s="17">
        <v>0</v>
      </c>
      <c r="AF94" s="14"/>
      <c r="AG94" s="17">
        <v>0</v>
      </c>
      <c r="AH94" s="17">
        <v>0</v>
      </c>
      <c r="AI94" s="14"/>
      <c r="AJ94" s="17">
        <v>6500</v>
      </c>
      <c r="AK94" s="14" t="s">
        <v>40</v>
      </c>
      <c r="AL94" s="14" t="s">
        <v>168</v>
      </c>
    </row>
    <row r="95" spans="1:38" x14ac:dyDescent="0.3">
      <c r="A95" s="14">
        <v>2411668</v>
      </c>
      <c r="B95" s="14">
        <v>6356</v>
      </c>
      <c r="C95" s="14" t="s">
        <v>275</v>
      </c>
      <c r="D95" s="14" t="s">
        <v>276</v>
      </c>
      <c r="E95" s="15">
        <v>0</v>
      </c>
      <c r="F95" s="14" t="s">
        <v>164</v>
      </c>
      <c r="G95" s="14" t="s">
        <v>165</v>
      </c>
      <c r="H95" s="14">
        <v>2411668</v>
      </c>
      <c r="I95" s="16">
        <v>45848</v>
      </c>
      <c r="J95" s="16">
        <v>45761</v>
      </c>
      <c r="K95" s="16">
        <v>45762</v>
      </c>
      <c r="L95" s="14">
        <v>-86</v>
      </c>
      <c r="M95" s="17">
        <v>6500</v>
      </c>
      <c r="N95" s="17">
        <v>6500</v>
      </c>
      <c r="O95" s="14" t="s">
        <v>60</v>
      </c>
      <c r="P95" s="17">
        <v>0</v>
      </c>
      <c r="Q95" s="17">
        <v>0</v>
      </c>
      <c r="R95" s="17">
        <v>0</v>
      </c>
      <c r="S95" s="14" t="s">
        <v>60</v>
      </c>
      <c r="T95" s="14" t="s">
        <v>60</v>
      </c>
      <c r="U95" s="14"/>
      <c r="V95" s="14" t="s">
        <v>120</v>
      </c>
      <c r="W95" s="14" t="s">
        <v>166</v>
      </c>
      <c r="X95" s="14" t="s">
        <v>60</v>
      </c>
      <c r="Y95" s="14"/>
      <c r="Z95" s="14"/>
      <c r="AA95" s="17">
        <v>6500</v>
      </c>
      <c r="AB95" s="17">
        <v>0</v>
      </c>
      <c r="AC95" s="14"/>
      <c r="AD95" s="14"/>
      <c r="AE95" s="17">
        <v>0</v>
      </c>
      <c r="AF95" s="14"/>
      <c r="AG95" s="17">
        <v>0</v>
      </c>
      <c r="AH95" s="17">
        <v>0</v>
      </c>
      <c r="AI95" s="14"/>
      <c r="AJ95" s="17">
        <v>6500</v>
      </c>
      <c r="AK95" s="14" t="s">
        <v>41</v>
      </c>
      <c r="AL95" s="14" t="s">
        <v>168</v>
      </c>
    </row>
    <row r="96" spans="1:38" x14ac:dyDescent="0.3">
      <c r="A96" s="14">
        <v>2411669</v>
      </c>
      <c r="B96" s="14">
        <v>6356</v>
      </c>
      <c r="C96" s="14" t="s">
        <v>275</v>
      </c>
      <c r="D96" s="14" t="s">
        <v>276</v>
      </c>
      <c r="E96" s="15">
        <v>0</v>
      </c>
      <c r="F96" s="14" t="s">
        <v>164</v>
      </c>
      <c r="G96" s="14" t="s">
        <v>165</v>
      </c>
      <c r="H96" s="14">
        <v>2411669</v>
      </c>
      <c r="I96" s="16">
        <v>45879</v>
      </c>
      <c r="J96" s="16">
        <v>45761</v>
      </c>
      <c r="K96" s="16">
        <v>45762</v>
      </c>
      <c r="L96" s="14">
        <v>-117</v>
      </c>
      <c r="M96" s="17">
        <v>6500</v>
      </c>
      <c r="N96" s="17">
        <v>6500</v>
      </c>
      <c r="O96" s="14" t="s">
        <v>60</v>
      </c>
      <c r="P96" s="17">
        <v>0</v>
      </c>
      <c r="Q96" s="17">
        <v>0</v>
      </c>
      <c r="R96" s="17">
        <v>0</v>
      </c>
      <c r="S96" s="14" t="s">
        <v>60</v>
      </c>
      <c r="T96" s="14" t="s">
        <v>60</v>
      </c>
      <c r="U96" s="14"/>
      <c r="V96" s="14" t="s">
        <v>120</v>
      </c>
      <c r="W96" s="14" t="s">
        <v>166</v>
      </c>
      <c r="X96" s="14" t="s">
        <v>60</v>
      </c>
      <c r="Y96" s="14"/>
      <c r="Z96" s="14"/>
      <c r="AA96" s="17">
        <v>6500</v>
      </c>
      <c r="AB96" s="17">
        <v>0</v>
      </c>
      <c r="AC96" s="14"/>
      <c r="AD96" s="14"/>
      <c r="AE96" s="17">
        <v>0</v>
      </c>
      <c r="AF96" s="14"/>
      <c r="AG96" s="17">
        <v>0</v>
      </c>
      <c r="AH96" s="17">
        <v>0</v>
      </c>
      <c r="AI96" s="14"/>
      <c r="AJ96" s="17">
        <v>6500</v>
      </c>
      <c r="AK96" s="14" t="s">
        <v>42</v>
      </c>
      <c r="AL96" s="14" t="s">
        <v>168</v>
      </c>
    </row>
    <row r="97" spans="1:38" x14ac:dyDescent="0.3">
      <c r="A97" s="14">
        <v>2411670</v>
      </c>
      <c r="B97" s="14">
        <v>6356</v>
      </c>
      <c r="C97" s="14" t="s">
        <v>275</v>
      </c>
      <c r="D97" s="14" t="s">
        <v>276</v>
      </c>
      <c r="E97" s="15">
        <v>0</v>
      </c>
      <c r="F97" s="14" t="s">
        <v>164</v>
      </c>
      <c r="G97" s="14" t="s">
        <v>165</v>
      </c>
      <c r="H97" s="14">
        <v>2411670</v>
      </c>
      <c r="I97" s="16">
        <v>45910</v>
      </c>
      <c r="J97" s="16">
        <v>45761</v>
      </c>
      <c r="K97" s="16">
        <v>45762</v>
      </c>
      <c r="L97" s="14">
        <v>-148</v>
      </c>
      <c r="M97" s="17">
        <v>6500</v>
      </c>
      <c r="N97" s="17">
        <v>6500</v>
      </c>
      <c r="O97" s="14" t="s">
        <v>60</v>
      </c>
      <c r="P97" s="17">
        <v>0</v>
      </c>
      <c r="Q97" s="17">
        <v>0</v>
      </c>
      <c r="R97" s="17">
        <v>0</v>
      </c>
      <c r="S97" s="14" t="s">
        <v>60</v>
      </c>
      <c r="T97" s="14" t="s">
        <v>60</v>
      </c>
      <c r="U97" s="14"/>
      <c r="V97" s="14" t="s">
        <v>120</v>
      </c>
      <c r="W97" s="14" t="s">
        <v>166</v>
      </c>
      <c r="X97" s="14" t="s">
        <v>60</v>
      </c>
      <c r="Y97" s="14"/>
      <c r="Z97" s="14"/>
      <c r="AA97" s="17">
        <v>6500</v>
      </c>
      <c r="AB97" s="17">
        <v>0</v>
      </c>
      <c r="AC97" s="14"/>
      <c r="AD97" s="14"/>
      <c r="AE97" s="17">
        <v>0</v>
      </c>
      <c r="AF97" s="14"/>
      <c r="AG97" s="17">
        <v>0</v>
      </c>
      <c r="AH97" s="17">
        <v>0</v>
      </c>
      <c r="AI97" s="14"/>
      <c r="AJ97" s="17">
        <v>6500</v>
      </c>
      <c r="AK97" s="14" t="s">
        <v>43</v>
      </c>
      <c r="AL97" s="14" t="s">
        <v>168</v>
      </c>
    </row>
    <row r="98" spans="1:38" x14ac:dyDescent="0.3">
      <c r="A98" s="14">
        <v>2416831</v>
      </c>
      <c r="B98" s="14">
        <v>6424</v>
      </c>
      <c r="C98" s="14" t="s">
        <v>277</v>
      </c>
      <c r="D98" s="14" t="s">
        <v>278</v>
      </c>
      <c r="E98" s="15">
        <v>0</v>
      </c>
      <c r="F98" s="14" t="s">
        <v>164</v>
      </c>
      <c r="G98" s="14" t="s">
        <v>165</v>
      </c>
      <c r="H98" s="14">
        <v>2416831</v>
      </c>
      <c r="I98" s="16">
        <v>45757</v>
      </c>
      <c r="J98" s="16">
        <v>45749</v>
      </c>
      <c r="K98" s="16">
        <v>45750</v>
      </c>
      <c r="L98" s="14">
        <v>-7</v>
      </c>
      <c r="M98" s="17">
        <v>9184.5400000000009</v>
      </c>
      <c r="N98" s="17">
        <v>9184.5400000000009</v>
      </c>
      <c r="O98" s="14" t="s">
        <v>60</v>
      </c>
      <c r="P98" s="17">
        <v>0</v>
      </c>
      <c r="Q98" s="17">
        <v>0</v>
      </c>
      <c r="R98" s="17">
        <v>0</v>
      </c>
      <c r="S98" s="14" t="s">
        <v>60</v>
      </c>
      <c r="T98" s="14" t="s">
        <v>60</v>
      </c>
      <c r="U98" s="14"/>
      <c r="V98" s="14" t="s">
        <v>119</v>
      </c>
      <c r="W98" s="14" t="s">
        <v>166</v>
      </c>
      <c r="X98" s="14" t="s">
        <v>60</v>
      </c>
      <c r="Y98" s="14"/>
      <c r="Z98" s="14"/>
      <c r="AA98" s="17">
        <v>9184.5400000000009</v>
      </c>
      <c r="AB98" s="17">
        <v>0</v>
      </c>
      <c r="AC98" s="14"/>
      <c r="AD98" s="14"/>
      <c r="AE98" s="17">
        <v>0</v>
      </c>
      <c r="AF98" s="14"/>
      <c r="AG98" s="17">
        <v>0</v>
      </c>
      <c r="AH98" s="17">
        <v>0</v>
      </c>
      <c r="AI98" s="14"/>
      <c r="AJ98" s="17">
        <v>9184.5400000000009</v>
      </c>
      <c r="AK98" s="14" t="s">
        <v>167</v>
      </c>
      <c r="AL98" s="14" t="s">
        <v>168</v>
      </c>
    </row>
    <row r="99" spans="1:38" x14ac:dyDescent="0.3">
      <c r="A99" s="14">
        <v>2411098</v>
      </c>
      <c r="B99" s="14">
        <v>6351</v>
      </c>
      <c r="C99" s="14" t="s">
        <v>279</v>
      </c>
      <c r="D99" s="14" t="s">
        <v>280</v>
      </c>
      <c r="E99" s="15">
        <v>0.1003</v>
      </c>
      <c r="F99" s="14" t="s">
        <v>164</v>
      </c>
      <c r="G99" s="14" t="s">
        <v>165</v>
      </c>
      <c r="H99" s="14">
        <v>2411098</v>
      </c>
      <c r="I99" s="16">
        <v>45768</v>
      </c>
      <c r="J99" s="16">
        <v>45763</v>
      </c>
      <c r="K99" s="16">
        <v>45764</v>
      </c>
      <c r="L99" s="14">
        <v>-4</v>
      </c>
      <c r="M99" s="17">
        <v>3133.07</v>
      </c>
      <c r="N99" s="17">
        <v>3133.07</v>
      </c>
      <c r="O99" s="14" t="s">
        <v>60</v>
      </c>
      <c r="P99" s="17">
        <v>0</v>
      </c>
      <c r="Q99" s="17">
        <v>0</v>
      </c>
      <c r="R99" s="17">
        <v>0</v>
      </c>
      <c r="S99" s="14" t="s">
        <v>60</v>
      </c>
      <c r="T99" s="14" t="s">
        <v>60</v>
      </c>
      <c r="U99" s="14"/>
      <c r="V99" s="14" t="s">
        <v>119</v>
      </c>
      <c r="W99" s="14" t="s">
        <v>166</v>
      </c>
      <c r="X99" s="14" t="s">
        <v>60</v>
      </c>
      <c r="Y99" s="14"/>
      <c r="Z99" s="14"/>
      <c r="AA99" s="17">
        <v>898.99</v>
      </c>
      <c r="AB99" s="17">
        <v>2234.08</v>
      </c>
      <c r="AC99" s="14"/>
      <c r="AD99" s="14"/>
      <c r="AE99" s="17">
        <v>0</v>
      </c>
      <c r="AF99" s="14"/>
      <c r="AG99" s="17">
        <v>0</v>
      </c>
      <c r="AH99" s="17">
        <v>0</v>
      </c>
      <c r="AI99" s="14"/>
      <c r="AJ99" s="17">
        <v>3133.07</v>
      </c>
      <c r="AK99" s="14" t="s">
        <v>167</v>
      </c>
      <c r="AL99" s="14" t="s">
        <v>168</v>
      </c>
    </row>
    <row r="100" spans="1:38" x14ac:dyDescent="0.3">
      <c r="A100" s="14">
        <v>2419005</v>
      </c>
      <c r="B100" s="14">
        <v>6466</v>
      </c>
      <c r="C100" s="14" t="s">
        <v>281</v>
      </c>
      <c r="D100" s="14" t="s">
        <v>282</v>
      </c>
      <c r="E100" s="15">
        <v>0</v>
      </c>
      <c r="F100" s="14" t="s">
        <v>164</v>
      </c>
      <c r="G100" s="14" t="s">
        <v>165</v>
      </c>
      <c r="H100" s="14">
        <v>2419005</v>
      </c>
      <c r="I100" s="16">
        <v>45768</v>
      </c>
      <c r="J100" s="16">
        <v>45762</v>
      </c>
      <c r="K100" s="16">
        <v>45763</v>
      </c>
      <c r="L100" s="14">
        <v>-5</v>
      </c>
      <c r="M100" s="17">
        <v>8289.43</v>
      </c>
      <c r="N100" s="17">
        <v>8289.43</v>
      </c>
      <c r="O100" s="14" t="s">
        <v>60</v>
      </c>
      <c r="P100" s="17">
        <v>0</v>
      </c>
      <c r="Q100" s="17">
        <v>0</v>
      </c>
      <c r="R100" s="17">
        <v>0</v>
      </c>
      <c r="S100" s="14" t="s">
        <v>60</v>
      </c>
      <c r="T100" s="14" t="s">
        <v>60</v>
      </c>
      <c r="U100" s="14"/>
      <c r="V100" s="14" t="s">
        <v>119</v>
      </c>
      <c r="W100" s="14" t="s">
        <v>166</v>
      </c>
      <c r="X100" s="14" t="s">
        <v>60</v>
      </c>
      <c r="Y100" s="14"/>
      <c r="Z100" s="14"/>
      <c r="AA100" s="17">
        <v>8289.43</v>
      </c>
      <c r="AB100" s="17">
        <v>0</v>
      </c>
      <c r="AC100" s="14"/>
      <c r="AD100" s="14"/>
      <c r="AE100" s="17">
        <v>0</v>
      </c>
      <c r="AF100" s="14"/>
      <c r="AG100" s="17">
        <v>0</v>
      </c>
      <c r="AH100" s="17">
        <v>0</v>
      </c>
      <c r="AI100" s="14"/>
      <c r="AJ100" s="17">
        <v>8289.43</v>
      </c>
      <c r="AK100" s="14" t="s">
        <v>167</v>
      </c>
      <c r="AL100" s="14" t="s">
        <v>168</v>
      </c>
    </row>
    <row r="101" spans="1:38" x14ac:dyDescent="0.3">
      <c r="A101" s="14">
        <v>2411927</v>
      </c>
      <c r="B101" s="14">
        <v>6360</v>
      </c>
      <c r="C101" s="14" t="s">
        <v>283</v>
      </c>
      <c r="D101" s="14" t="s">
        <v>284</v>
      </c>
      <c r="E101" s="15">
        <v>0</v>
      </c>
      <c r="F101" s="14" t="s">
        <v>164</v>
      </c>
      <c r="G101" s="14" t="s">
        <v>165</v>
      </c>
      <c r="H101" s="14">
        <v>2411927</v>
      </c>
      <c r="I101" s="16">
        <v>45757</v>
      </c>
      <c r="J101" s="16">
        <v>45754</v>
      </c>
      <c r="K101" s="16">
        <v>45755</v>
      </c>
      <c r="L101" s="14">
        <v>-2</v>
      </c>
      <c r="M101" s="17">
        <v>8055.96</v>
      </c>
      <c r="N101" s="17">
        <v>8055.96</v>
      </c>
      <c r="O101" s="14" t="s">
        <v>60</v>
      </c>
      <c r="P101" s="17">
        <v>0</v>
      </c>
      <c r="Q101" s="17">
        <v>0</v>
      </c>
      <c r="R101" s="17">
        <v>0</v>
      </c>
      <c r="S101" s="14" t="s">
        <v>60</v>
      </c>
      <c r="T101" s="14" t="s">
        <v>60</v>
      </c>
      <c r="U101" s="14"/>
      <c r="V101" s="14" t="s">
        <v>119</v>
      </c>
      <c r="W101" s="14" t="s">
        <v>166</v>
      </c>
      <c r="X101" s="14" t="s">
        <v>60</v>
      </c>
      <c r="Y101" s="14"/>
      <c r="Z101" s="14"/>
      <c r="AA101" s="17">
        <v>8055.96</v>
      </c>
      <c r="AB101" s="17">
        <v>0</v>
      </c>
      <c r="AC101" s="14"/>
      <c r="AD101" s="14"/>
      <c r="AE101" s="17">
        <v>0</v>
      </c>
      <c r="AF101" s="14"/>
      <c r="AG101" s="17">
        <v>0</v>
      </c>
      <c r="AH101" s="17">
        <v>0</v>
      </c>
      <c r="AI101" s="14"/>
      <c r="AJ101" s="17">
        <v>8055.96</v>
      </c>
      <c r="AK101" s="14" t="s">
        <v>167</v>
      </c>
      <c r="AL101" s="14" t="s">
        <v>168</v>
      </c>
    </row>
    <row r="102" spans="1:38" x14ac:dyDescent="0.3">
      <c r="A102" s="14">
        <v>2412202</v>
      </c>
      <c r="B102" s="14">
        <v>6368</v>
      </c>
      <c r="C102" s="14" t="s">
        <v>285</v>
      </c>
      <c r="D102" s="14" t="s">
        <v>286</v>
      </c>
      <c r="E102" s="15">
        <v>0.1003</v>
      </c>
      <c r="F102" s="14" t="s">
        <v>164</v>
      </c>
      <c r="G102" s="14" t="s">
        <v>165</v>
      </c>
      <c r="H102" s="14">
        <v>2412202</v>
      </c>
      <c r="I102" s="16">
        <v>45757</v>
      </c>
      <c r="J102" s="16">
        <v>45755</v>
      </c>
      <c r="K102" s="16">
        <v>45756</v>
      </c>
      <c r="L102" s="14">
        <v>-1</v>
      </c>
      <c r="M102" s="17">
        <v>5078.4799999999996</v>
      </c>
      <c r="N102" s="17">
        <v>5078.4799999999996</v>
      </c>
      <c r="O102" s="14" t="s">
        <v>60</v>
      </c>
      <c r="P102" s="17">
        <v>0</v>
      </c>
      <c r="Q102" s="17">
        <v>0</v>
      </c>
      <c r="R102" s="17">
        <v>0</v>
      </c>
      <c r="S102" s="14" t="s">
        <v>60</v>
      </c>
      <c r="T102" s="14" t="s">
        <v>60</v>
      </c>
      <c r="U102" s="14"/>
      <c r="V102" s="14" t="s">
        <v>119</v>
      </c>
      <c r="W102" s="14" t="s">
        <v>166</v>
      </c>
      <c r="X102" s="14" t="s">
        <v>60</v>
      </c>
      <c r="Y102" s="14"/>
      <c r="Z102" s="14"/>
      <c r="AA102" s="17">
        <v>2455.5300000000002</v>
      </c>
      <c r="AB102" s="17">
        <v>2622.95</v>
      </c>
      <c r="AC102" s="14"/>
      <c r="AD102" s="14"/>
      <c r="AE102" s="17">
        <v>0</v>
      </c>
      <c r="AF102" s="14"/>
      <c r="AG102" s="17">
        <v>0</v>
      </c>
      <c r="AH102" s="17">
        <v>0</v>
      </c>
      <c r="AI102" s="14"/>
      <c r="AJ102" s="17">
        <v>5078.4799999999996</v>
      </c>
      <c r="AK102" s="14" t="s">
        <v>167</v>
      </c>
      <c r="AL102" s="14" t="s">
        <v>168</v>
      </c>
    </row>
    <row r="103" spans="1:38" x14ac:dyDescent="0.3">
      <c r="A103" s="14">
        <v>2411426</v>
      </c>
      <c r="B103" s="14">
        <v>6353</v>
      </c>
      <c r="C103" s="14" t="s">
        <v>287</v>
      </c>
      <c r="D103" s="14" t="s">
        <v>288</v>
      </c>
      <c r="E103" s="15">
        <v>0.1003</v>
      </c>
      <c r="F103" s="14" t="s">
        <v>164</v>
      </c>
      <c r="G103" s="14" t="s">
        <v>165</v>
      </c>
      <c r="H103" s="14">
        <v>2411426</v>
      </c>
      <c r="I103" s="16">
        <v>45757</v>
      </c>
      <c r="J103" s="16">
        <v>45748</v>
      </c>
      <c r="K103" s="16">
        <v>45749</v>
      </c>
      <c r="L103" s="14">
        <v>-8</v>
      </c>
      <c r="M103" s="17">
        <v>3140.29</v>
      </c>
      <c r="N103" s="17">
        <v>3140.29</v>
      </c>
      <c r="O103" s="14" t="s">
        <v>60</v>
      </c>
      <c r="P103" s="17">
        <v>0</v>
      </c>
      <c r="Q103" s="17">
        <v>0</v>
      </c>
      <c r="R103" s="17">
        <v>0</v>
      </c>
      <c r="S103" s="14" t="s">
        <v>60</v>
      </c>
      <c r="T103" s="14" t="s">
        <v>60</v>
      </c>
      <c r="U103" s="14"/>
      <c r="V103" s="14" t="s">
        <v>119</v>
      </c>
      <c r="W103" s="14" t="s">
        <v>166</v>
      </c>
      <c r="X103" s="14" t="s">
        <v>60</v>
      </c>
      <c r="Y103" s="14"/>
      <c r="Z103" s="14"/>
      <c r="AA103" s="17">
        <v>901.07</v>
      </c>
      <c r="AB103" s="17">
        <v>2239.2199999999998</v>
      </c>
      <c r="AC103" s="14"/>
      <c r="AD103" s="14"/>
      <c r="AE103" s="17">
        <v>0</v>
      </c>
      <c r="AF103" s="14"/>
      <c r="AG103" s="17">
        <v>0</v>
      </c>
      <c r="AH103" s="17">
        <v>0</v>
      </c>
      <c r="AI103" s="14"/>
      <c r="AJ103" s="17">
        <v>3140.29</v>
      </c>
      <c r="AK103" s="14" t="s">
        <v>167</v>
      </c>
      <c r="AL103" s="14" t="s">
        <v>168</v>
      </c>
    </row>
    <row r="104" spans="1:38" x14ac:dyDescent="0.3">
      <c r="A104" s="14">
        <v>2411262</v>
      </c>
      <c r="B104" s="14">
        <v>6352</v>
      </c>
      <c r="C104" s="14" t="s">
        <v>287</v>
      </c>
      <c r="D104" s="14" t="s">
        <v>288</v>
      </c>
      <c r="E104" s="15">
        <v>0.1003</v>
      </c>
      <c r="F104" s="14" t="s">
        <v>164</v>
      </c>
      <c r="G104" s="14" t="s">
        <v>165</v>
      </c>
      <c r="H104" s="14">
        <v>2411262</v>
      </c>
      <c r="I104" s="16">
        <v>45757</v>
      </c>
      <c r="J104" s="16">
        <v>45748</v>
      </c>
      <c r="K104" s="16">
        <v>45749</v>
      </c>
      <c r="L104" s="14">
        <v>-8</v>
      </c>
      <c r="M104" s="17">
        <v>3159.7</v>
      </c>
      <c r="N104" s="17">
        <v>3159.7</v>
      </c>
      <c r="O104" s="14" t="s">
        <v>60</v>
      </c>
      <c r="P104" s="17">
        <v>0</v>
      </c>
      <c r="Q104" s="17">
        <v>0</v>
      </c>
      <c r="R104" s="17">
        <v>0</v>
      </c>
      <c r="S104" s="14" t="s">
        <v>60</v>
      </c>
      <c r="T104" s="14" t="s">
        <v>60</v>
      </c>
      <c r="U104" s="14"/>
      <c r="V104" s="14" t="s">
        <v>119</v>
      </c>
      <c r="W104" s="14" t="s">
        <v>166</v>
      </c>
      <c r="X104" s="14" t="s">
        <v>60</v>
      </c>
      <c r="Y104" s="14"/>
      <c r="Z104" s="14"/>
      <c r="AA104" s="17">
        <v>906.63</v>
      </c>
      <c r="AB104" s="17">
        <v>2253.0700000000002</v>
      </c>
      <c r="AC104" s="14"/>
      <c r="AD104" s="14"/>
      <c r="AE104" s="17">
        <v>0</v>
      </c>
      <c r="AF104" s="14"/>
      <c r="AG104" s="17">
        <v>0</v>
      </c>
      <c r="AH104" s="17">
        <v>0</v>
      </c>
      <c r="AI104" s="14"/>
      <c r="AJ104" s="17">
        <v>3159.7</v>
      </c>
      <c r="AK104" s="14" t="s">
        <v>167</v>
      </c>
      <c r="AL104" s="14" t="s">
        <v>168</v>
      </c>
    </row>
    <row r="105" spans="1:38" x14ac:dyDescent="0.3">
      <c r="A105" s="14">
        <v>2416065</v>
      </c>
      <c r="B105" s="14">
        <v>6411</v>
      </c>
      <c r="C105" s="14" t="s">
        <v>289</v>
      </c>
      <c r="D105" s="14" t="s">
        <v>290</v>
      </c>
      <c r="E105" s="15">
        <v>0</v>
      </c>
      <c r="F105" s="14" t="s">
        <v>164</v>
      </c>
      <c r="G105" s="14" t="s">
        <v>165</v>
      </c>
      <c r="H105" s="14">
        <v>2416065</v>
      </c>
      <c r="I105" s="16">
        <v>45768</v>
      </c>
      <c r="J105" s="16">
        <v>45769</v>
      </c>
      <c r="K105" s="16">
        <v>45770</v>
      </c>
      <c r="L105" s="14">
        <v>2</v>
      </c>
      <c r="M105" s="17">
        <v>7989.63</v>
      </c>
      <c r="N105" s="17">
        <v>7989.63</v>
      </c>
      <c r="O105" s="14" t="s">
        <v>60</v>
      </c>
      <c r="P105" s="17">
        <v>0</v>
      </c>
      <c r="Q105" s="17">
        <v>0</v>
      </c>
      <c r="R105" s="17">
        <v>0</v>
      </c>
      <c r="S105" s="14" t="s">
        <v>60</v>
      </c>
      <c r="T105" s="14" t="s">
        <v>60</v>
      </c>
      <c r="U105" s="14"/>
      <c r="V105" s="14" t="s">
        <v>119</v>
      </c>
      <c r="W105" s="14" t="s">
        <v>166</v>
      </c>
      <c r="X105" s="14" t="s">
        <v>60</v>
      </c>
      <c r="Y105" s="14"/>
      <c r="Z105" s="14"/>
      <c r="AA105" s="17">
        <v>7989.63</v>
      </c>
      <c r="AB105" s="17">
        <v>0</v>
      </c>
      <c r="AC105" s="14"/>
      <c r="AD105" s="14"/>
      <c r="AE105" s="17">
        <v>0</v>
      </c>
      <c r="AF105" s="14"/>
      <c r="AG105" s="17">
        <v>0</v>
      </c>
      <c r="AH105" s="17">
        <v>0</v>
      </c>
      <c r="AI105" s="14"/>
      <c r="AJ105" s="17">
        <v>7989.63</v>
      </c>
      <c r="AK105" s="14" t="s">
        <v>167</v>
      </c>
      <c r="AL105" s="14" t="s">
        <v>168</v>
      </c>
    </row>
    <row r="106" spans="1:38" x14ac:dyDescent="0.3">
      <c r="A106" s="14">
        <v>2412642</v>
      </c>
      <c r="B106" s="14">
        <v>6374</v>
      </c>
      <c r="C106" s="14" t="s">
        <v>291</v>
      </c>
      <c r="D106" s="14" t="s">
        <v>292</v>
      </c>
      <c r="E106" s="15">
        <v>0.1003</v>
      </c>
      <c r="F106" s="14" t="s">
        <v>164</v>
      </c>
      <c r="G106" s="14" t="s">
        <v>165</v>
      </c>
      <c r="H106" s="14">
        <v>2412642</v>
      </c>
      <c r="I106" s="16">
        <v>45798</v>
      </c>
      <c r="J106" s="16">
        <v>45762</v>
      </c>
      <c r="K106" s="16">
        <v>45763</v>
      </c>
      <c r="L106" s="14">
        <v>-35</v>
      </c>
      <c r="M106" s="17">
        <v>3108.2</v>
      </c>
      <c r="N106" s="17">
        <v>3108.2</v>
      </c>
      <c r="O106" s="14" t="s">
        <v>60</v>
      </c>
      <c r="P106" s="17">
        <v>0</v>
      </c>
      <c r="Q106" s="17">
        <v>0</v>
      </c>
      <c r="R106" s="17">
        <v>0</v>
      </c>
      <c r="S106" s="14" t="s">
        <v>60</v>
      </c>
      <c r="T106" s="14" t="s">
        <v>60</v>
      </c>
      <c r="U106" s="14"/>
      <c r="V106" s="14" t="s">
        <v>120</v>
      </c>
      <c r="W106" s="14" t="s">
        <v>166</v>
      </c>
      <c r="X106" s="14" t="s">
        <v>60</v>
      </c>
      <c r="Y106" s="14"/>
      <c r="Z106" s="14"/>
      <c r="AA106" s="17">
        <v>899.31</v>
      </c>
      <c r="AB106" s="17">
        <v>2208.89</v>
      </c>
      <c r="AC106" s="14"/>
      <c r="AD106" s="14"/>
      <c r="AE106" s="17">
        <v>0</v>
      </c>
      <c r="AF106" s="14"/>
      <c r="AG106" s="17">
        <v>0</v>
      </c>
      <c r="AH106" s="17">
        <v>0</v>
      </c>
      <c r="AI106" s="14"/>
      <c r="AJ106" s="17">
        <v>3108.2</v>
      </c>
      <c r="AK106" s="14" t="s">
        <v>40</v>
      </c>
      <c r="AL106" s="14" t="s">
        <v>168</v>
      </c>
    </row>
    <row r="107" spans="1:38" x14ac:dyDescent="0.3">
      <c r="A107" s="14">
        <v>2412706</v>
      </c>
      <c r="B107" s="14">
        <v>6374</v>
      </c>
      <c r="C107" s="14" t="s">
        <v>291</v>
      </c>
      <c r="D107" s="14" t="s">
        <v>292</v>
      </c>
      <c r="E107" s="15">
        <v>0.1003</v>
      </c>
      <c r="F107" s="14" t="s">
        <v>164</v>
      </c>
      <c r="G107" s="14" t="s">
        <v>165</v>
      </c>
      <c r="H107" s="14">
        <v>2412706</v>
      </c>
      <c r="I107" s="16">
        <v>47747</v>
      </c>
      <c r="J107" s="16">
        <v>45769</v>
      </c>
      <c r="K107" s="16">
        <v>45770</v>
      </c>
      <c r="L107" s="14">
        <v>-1977</v>
      </c>
      <c r="M107" s="17">
        <v>1866.53</v>
      </c>
      <c r="N107" s="17">
        <v>1866.53</v>
      </c>
      <c r="O107" s="14" t="s">
        <v>60</v>
      </c>
      <c r="P107" s="17">
        <v>0</v>
      </c>
      <c r="Q107" s="17">
        <v>0</v>
      </c>
      <c r="R107" s="17">
        <v>0</v>
      </c>
      <c r="S107" s="14" t="s">
        <v>60</v>
      </c>
      <c r="T107" s="14" t="s">
        <v>60</v>
      </c>
      <c r="U107" s="14"/>
      <c r="V107" s="14" t="s">
        <v>120</v>
      </c>
      <c r="W107" s="14" t="s">
        <v>166</v>
      </c>
      <c r="X107" s="14" t="s">
        <v>60</v>
      </c>
      <c r="Y107" s="14"/>
      <c r="Z107" s="14"/>
      <c r="AA107" s="17">
        <v>915.83</v>
      </c>
      <c r="AB107" s="17">
        <v>950.7</v>
      </c>
      <c r="AC107" s="14"/>
      <c r="AD107" s="14"/>
      <c r="AE107" s="17">
        <v>0</v>
      </c>
      <c r="AF107" s="14"/>
      <c r="AG107" s="17">
        <v>0</v>
      </c>
      <c r="AH107" s="17">
        <v>0</v>
      </c>
      <c r="AI107" s="14"/>
      <c r="AJ107" s="17">
        <v>1866.53</v>
      </c>
      <c r="AK107" s="14" t="s">
        <v>176</v>
      </c>
      <c r="AL107" s="14" t="s">
        <v>168</v>
      </c>
    </row>
    <row r="108" spans="1:38" x14ac:dyDescent="0.3">
      <c r="A108" s="14">
        <v>2412707</v>
      </c>
      <c r="B108" s="14">
        <v>6374</v>
      </c>
      <c r="C108" s="14" t="s">
        <v>291</v>
      </c>
      <c r="D108" s="14" t="s">
        <v>292</v>
      </c>
      <c r="E108" s="15">
        <v>0.1003</v>
      </c>
      <c r="F108" s="14" t="s">
        <v>164</v>
      </c>
      <c r="G108" s="14" t="s">
        <v>165</v>
      </c>
      <c r="H108" s="14">
        <v>2412707</v>
      </c>
      <c r="I108" s="16">
        <v>47777</v>
      </c>
      <c r="J108" s="16">
        <v>45769</v>
      </c>
      <c r="K108" s="16">
        <v>45770</v>
      </c>
      <c r="L108" s="14">
        <v>-2007</v>
      </c>
      <c r="M108" s="17">
        <v>1851.72</v>
      </c>
      <c r="N108" s="17">
        <v>1851.72</v>
      </c>
      <c r="O108" s="14" t="s">
        <v>60</v>
      </c>
      <c r="P108" s="17">
        <v>0</v>
      </c>
      <c r="Q108" s="17">
        <v>0</v>
      </c>
      <c r="R108" s="17">
        <v>0</v>
      </c>
      <c r="S108" s="14" t="s">
        <v>60</v>
      </c>
      <c r="T108" s="14" t="s">
        <v>60</v>
      </c>
      <c r="U108" s="14"/>
      <c r="V108" s="14" t="s">
        <v>120</v>
      </c>
      <c r="W108" s="14" t="s">
        <v>166</v>
      </c>
      <c r="X108" s="14" t="s">
        <v>60</v>
      </c>
      <c r="Y108" s="14"/>
      <c r="Z108" s="14"/>
      <c r="AA108" s="17">
        <v>916.03</v>
      </c>
      <c r="AB108" s="17">
        <v>935.69</v>
      </c>
      <c r="AC108" s="14"/>
      <c r="AD108" s="14"/>
      <c r="AE108" s="17">
        <v>0</v>
      </c>
      <c r="AF108" s="14"/>
      <c r="AG108" s="17">
        <v>0</v>
      </c>
      <c r="AH108" s="17">
        <v>0</v>
      </c>
      <c r="AI108" s="14"/>
      <c r="AJ108" s="17">
        <v>1851.72</v>
      </c>
      <c r="AK108" s="14" t="s">
        <v>176</v>
      </c>
      <c r="AL108" s="14" t="s">
        <v>168</v>
      </c>
    </row>
    <row r="109" spans="1:38" x14ac:dyDescent="0.3">
      <c r="A109" s="14">
        <v>2412708</v>
      </c>
      <c r="B109" s="14">
        <v>6374</v>
      </c>
      <c r="C109" s="14" t="s">
        <v>291</v>
      </c>
      <c r="D109" s="14" t="s">
        <v>292</v>
      </c>
      <c r="E109" s="15">
        <v>0.1003</v>
      </c>
      <c r="F109" s="14" t="s">
        <v>164</v>
      </c>
      <c r="G109" s="14" t="s">
        <v>165</v>
      </c>
      <c r="H109" s="14">
        <v>2412708</v>
      </c>
      <c r="I109" s="16">
        <v>47808</v>
      </c>
      <c r="J109" s="16">
        <v>45769</v>
      </c>
      <c r="K109" s="16">
        <v>45770</v>
      </c>
      <c r="L109" s="14">
        <v>-2038</v>
      </c>
      <c r="M109" s="17">
        <v>1837.02</v>
      </c>
      <c r="N109" s="17">
        <v>1837.02</v>
      </c>
      <c r="O109" s="14" t="s">
        <v>60</v>
      </c>
      <c r="P109" s="17">
        <v>0</v>
      </c>
      <c r="Q109" s="17">
        <v>0</v>
      </c>
      <c r="R109" s="17">
        <v>0</v>
      </c>
      <c r="S109" s="14" t="s">
        <v>60</v>
      </c>
      <c r="T109" s="14" t="s">
        <v>60</v>
      </c>
      <c r="U109" s="14"/>
      <c r="V109" s="14" t="s">
        <v>120</v>
      </c>
      <c r="W109" s="14" t="s">
        <v>166</v>
      </c>
      <c r="X109" s="14" t="s">
        <v>60</v>
      </c>
      <c r="Y109" s="14"/>
      <c r="Z109" s="14"/>
      <c r="AA109" s="17">
        <v>916.23</v>
      </c>
      <c r="AB109" s="17">
        <v>920.79</v>
      </c>
      <c r="AC109" s="14"/>
      <c r="AD109" s="14"/>
      <c r="AE109" s="17">
        <v>0</v>
      </c>
      <c r="AF109" s="14"/>
      <c r="AG109" s="17">
        <v>0</v>
      </c>
      <c r="AH109" s="17">
        <v>0</v>
      </c>
      <c r="AI109" s="14"/>
      <c r="AJ109" s="17">
        <v>1837.02</v>
      </c>
      <c r="AK109" s="14" t="s">
        <v>176</v>
      </c>
      <c r="AL109" s="14" t="s">
        <v>168</v>
      </c>
    </row>
    <row r="110" spans="1:38" x14ac:dyDescent="0.3">
      <c r="A110" s="14">
        <v>2412709</v>
      </c>
      <c r="B110" s="14">
        <v>6374</v>
      </c>
      <c r="C110" s="14" t="s">
        <v>291</v>
      </c>
      <c r="D110" s="14" t="s">
        <v>292</v>
      </c>
      <c r="E110" s="15">
        <v>0.1003</v>
      </c>
      <c r="F110" s="14" t="s">
        <v>164</v>
      </c>
      <c r="G110" s="14" t="s">
        <v>165</v>
      </c>
      <c r="H110" s="14">
        <v>2412709</v>
      </c>
      <c r="I110" s="16">
        <v>47838</v>
      </c>
      <c r="J110" s="16">
        <v>45769</v>
      </c>
      <c r="K110" s="16">
        <v>45770</v>
      </c>
      <c r="L110" s="14">
        <v>-2068</v>
      </c>
      <c r="M110" s="17">
        <v>1822.44</v>
      </c>
      <c r="N110" s="17">
        <v>1822.44</v>
      </c>
      <c r="O110" s="14" t="s">
        <v>60</v>
      </c>
      <c r="P110" s="17">
        <v>0</v>
      </c>
      <c r="Q110" s="17">
        <v>0</v>
      </c>
      <c r="R110" s="17">
        <v>0</v>
      </c>
      <c r="S110" s="14" t="s">
        <v>60</v>
      </c>
      <c r="T110" s="14" t="s">
        <v>60</v>
      </c>
      <c r="U110" s="14"/>
      <c r="V110" s="14" t="s">
        <v>120</v>
      </c>
      <c r="W110" s="14" t="s">
        <v>166</v>
      </c>
      <c r="X110" s="14" t="s">
        <v>60</v>
      </c>
      <c r="Y110" s="14"/>
      <c r="Z110" s="14"/>
      <c r="AA110" s="17">
        <v>916.42</v>
      </c>
      <c r="AB110" s="17">
        <v>906.02</v>
      </c>
      <c r="AC110" s="14"/>
      <c r="AD110" s="14"/>
      <c r="AE110" s="17">
        <v>0</v>
      </c>
      <c r="AF110" s="14"/>
      <c r="AG110" s="17">
        <v>0</v>
      </c>
      <c r="AH110" s="17">
        <v>0</v>
      </c>
      <c r="AI110" s="14"/>
      <c r="AJ110" s="17">
        <v>1822.44</v>
      </c>
      <c r="AK110" s="14" t="s">
        <v>176</v>
      </c>
      <c r="AL110" s="14" t="s">
        <v>168</v>
      </c>
    </row>
    <row r="111" spans="1:38" x14ac:dyDescent="0.3">
      <c r="A111" s="14">
        <v>2419215</v>
      </c>
      <c r="B111" s="14">
        <v>6473</v>
      </c>
      <c r="C111" s="14" t="s">
        <v>293</v>
      </c>
      <c r="D111" s="14" t="s">
        <v>294</v>
      </c>
      <c r="E111" s="15">
        <v>0</v>
      </c>
      <c r="F111" s="14" t="s">
        <v>164</v>
      </c>
      <c r="G111" s="14" t="s">
        <v>165</v>
      </c>
      <c r="H111" s="14">
        <v>2419215</v>
      </c>
      <c r="I111" s="16">
        <v>45768</v>
      </c>
      <c r="J111" s="16">
        <v>45769</v>
      </c>
      <c r="K111" s="16">
        <v>45770</v>
      </c>
      <c r="L111" s="14">
        <v>2</v>
      </c>
      <c r="M111" s="17">
        <v>16969</v>
      </c>
      <c r="N111" s="17">
        <v>16969</v>
      </c>
      <c r="O111" s="14" t="s">
        <v>60</v>
      </c>
      <c r="P111" s="17">
        <v>0</v>
      </c>
      <c r="Q111" s="17">
        <v>0</v>
      </c>
      <c r="R111" s="17">
        <v>0</v>
      </c>
      <c r="S111" s="14" t="s">
        <v>60</v>
      </c>
      <c r="T111" s="14" t="s">
        <v>60</v>
      </c>
      <c r="U111" s="14"/>
      <c r="V111" s="14" t="s">
        <v>119</v>
      </c>
      <c r="W111" s="14" t="s">
        <v>166</v>
      </c>
      <c r="X111" s="14" t="s">
        <v>60</v>
      </c>
      <c r="Y111" s="14"/>
      <c r="Z111" s="14"/>
      <c r="AA111" s="17">
        <v>16969</v>
      </c>
      <c r="AB111" s="17">
        <v>0</v>
      </c>
      <c r="AC111" s="14"/>
      <c r="AD111" s="14"/>
      <c r="AE111" s="17">
        <v>0</v>
      </c>
      <c r="AF111" s="14"/>
      <c r="AG111" s="17">
        <v>0</v>
      </c>
      <c r="AH111" s="17">
        <v>0</v>
      </c>
      <c r="AI111" s="14"/>
      <c r="AJ111" s="17">
        <v>16969</v>
      </c>
      <c r="AK111" s="14" t="s">
        <v>167</v>
      </c>
      <c r="AL111" s="14" t="s">
        <v>168</v>
      </c>
    </row>
    <row r="112" spans="1:38" x14ac:dyDescent="0.3">
      <c r="A112" s="14">
        <v>2419255</v>
      </c>
      <c r="B112" s="14">
        <v>6474</v>
      </c>
      <c r="C112" s="14" t="s">
        <v>293</v>
      </c>
      <c r="D112" s="14" t="s">
        <v>294</v>
      </c>
      <c r="E112" s="15">
        <v>0</v>
      </c>
      <c r="F112" s="14" t="s">
        <v>164</v>
      </c>
      <c r="G112" s="14" t="s">
        <v>165</v>
      </c>
      <c r="H112" s="14">
        <v>2419255</v>
      </c>
      <c r="I112" s="16">
        <v>45768</v>
      </c>
      <c r="J112" s="16">
        <v>45769</v>
      </c>
      <c r="K112" s="16">
        <v>45770</v>
      </c>
      <c r="L112" s="14">
        <v>2</v>
      </c>
      <c r="M112" s="17">
        <v>16969</v>
      </c>
      <c r="N112" s="17">
        <v>16969</v>
      </c>
      <c r="O112" s="14" t="s">
        <v>60</v>
      </c>
      <c r="P112" s="17">
        <v>0</v>
      </c>
      <c r="Q112" s="17">
        <v>0</v>
      </c>
      <c r="R112" s="17">
        <v>0</v>
      </c>
      <c r="S112" s="14" t="s">
        <v>60</v>
      </c>
      <c r="T112" s="14" t="s">
        <v>60</v>
      </c>
      <c r="U112" s="14"/>
      <c r="V112" s="14" t="s">
        <v>119</v>
      </c>
      <c r="W112" s="14" t="s">
        <v>166</v>
      </c>
      <c r="X112" s="14" t="s">
        <v>60</v>
      </c>
      <c r="Y112" s="14"/>
      <c r="Z112" s="14"/>
      <c r="AA112" s="17">
        <v>16969</v>
      </c>
      <c r="AB112" s="17">
        <v>0</v>
      </c>
      <c r="AC112" s="14"/>
      <c r="AD112" s="14"/>
      <c r="AE112" s="17">
        <v>0</v>
      </c>
      <c r="AF112" s="14"/>
      <c r="AG112" s="17">
        <v>0</v>
      </c>
      <c r="AH112" s="17">
        <v>0</v>
      </c>
      <c r="AI112" s="14"/>
      <c r="AJ112" s="17">
        <v>16969</v>
      </c>
      <c r="AK112" s="14" t="s">
        <v>167</v>
      </c>
      <c r="AL112" s="14" t="s">
        <v>168</v>
      </c>
    </row>
    <row r="113" spans="1:38" x14ac:dyDescent="0.3">
      <c r="A113" s="14">
        <v>2419386</v>
      </c>
      <c r="B113" s="14">
        <v>6485</v>
      </c>
      <c r="C113" s="14" t="s">
        <v>281</v>
      </c>
      <c r="D113" s="14" t="s">
        <v>282</v>
      </c>
      <c r="E113" s="15">
        <v>0</v>
      </c>
      <c r="F113" s="14" t="s">
        <v>164</v>
      </c>
      <c r="G113" s="14" t="s">
        <v>165</v>
      </c>
      <c r="H113" s="14">
        <v>2419386</v>
      </c>
      <c r="I113" s="16">
        <v>45768</v>
      </c>
      <c r="J113" s="16">
        <v>45762</v>
      </c>
      <c r="K113" s="16">
        <v>45763</v>
      </c>
      <c r="L113" s="14">
        <v>-5</v>
      </c>
      <c r="M113" s="17">
        <v>8207.17</v>
      </c>
      <c r="N113" s="17">
        <v>8207.17</v>
      </c>
      <c r="O113" s="14" t="s">
        <v>60</v>
      </c>
      <c r="P113" s="17">
        <v>0</v>
      </c>
      <c r="Q113" s="17">
        <v>0</v>
      </c>
      <c r="R113" s="17">
        <v>0</v>
      </c>
      <c r="S113" s="14" t="s">
        <v>60</v>
      </c>
      <c r="T113" s="14" t="s">
        <v>60</v>
      </c>
      <c r="U113" s="14"/>
      <c r="V113" s="14" t="s">
        <v>119</v>
      </c>
      <c r="W113" s="14" t="s">
        <v>166</v>
      </c>
      <c r="X113" s="14" t="s">
        <v>60</v>
      </c>
      <c r="Y113" s="14"/>
      <c r="Z113" s="14"/>
      <c r="AA113" s="17">
        <v>8207.17</v>
      </c>
      <c r="AB113" s="17">
        <v>0</v>
      </c>
      <c r="AC113" s="14"/>
      <c r="AD113" s="14"/>
      <c r="AE113" s="17">
        <v>0</v>
      </c>
      <c r="AF113" s="14"/>
      <c r="AG113" s="17">
        <v>0</v>
      </c>
      <c r="AH113" s="17">
        <v>0</v>
      </c>
      <c r="AI113" s="14"/>
      <c r="AJ113" s="17">
        <v>8207.17</v>
      </c>
      <c r="AK113" s="14" t="s">
        <v>167</v>
      </c>
      <c r="AL113" s="14" t="s">
        <v>168</v>
      </c>
    </row>
    <row r="114" spans="1:38" x14ac:dyDescent="0.3">
      <c r="A114" s="14">
        <v>2419337</v>
      </c>
      <c r="B114" s="14">
        <v>6484</v>
      </c>
      <c r="C114" s="14" t="s">
        <v>295</v>
      </c>
      <c r="D114" s="14" t="s">
        <v>296</v>
      </c>
      <c r="E114" s="15">
        <v>0</v>
      </c>
      <c r="F114" s="14" t="s">
        <v>164</v>
      </c>
      <c r="G114" s="14" t="s">
        <v>165</v>
      </c>
      <c r="H114" s="14">
        <v>2419337</v>
      </c>
      <c r="I114" s="16">
        <v>45829</v>
      </c>
      <c r="J114" s="16">
        <v>45762</v>
      </c>
      <c r="K114" s="16">
        <v>45763</v>
      </c>
      <c r="L114" s="14">
        <v>-66</v>
      </c>
      <c r="M114" s="17">
        <v>5516.04</v>
      </c>
      <c r="N114" s="17">
        <v>5516.04</v>
      </c>
      <c r="O114" s="14" t="s">
        <v>60</v>
      </c>
      <c r="P114" s="17">
        <v>0</v>
      </c>
      <c r="Q114" s="17">
        <v>0</v>
      </c>
      <c r="R114" s="17">
        <v>0</v>
      </c>
      <c r="S114" s="14" t="s">
        <v>60</v>
      </c>
      <c r="T114" s="14" t="s">
        <v>60</v>
      </c>
      <c r="U114" s="14"/>
      <c r="V114" s="14" t="s">
        <v>120</v>
      </c>
      <c r="W114" s="14" t="s">
        <v>166</v>
      </c>
      <c r="X114" s="14" t="s">
        <v>60</v>
      </c>
      <c r="Y114" s="14"/>
      <c r="Z114" s="14"/>
      <c r="AA114" s="17">
        <v>5516.04</v>
      </c>
      <c r="AB114" s="17">
        <v>0</v>
      </c>
      <c r="AC114" s="14"/>
      <c r="AD114" s="14"/>
      <c r="AE114" s="17">
        <v>0</v>
      </c>
      <c r="AF114" s="14"/>
      <c r="AG114" s="17">
        <v>0</v>
      </c>
      <c r="AH114" s="17">
        <v>0</v>
      </c>
      <c r="AI114" s="14"/>
      <c r="AJ114" s="17">
        <v>5516.04</v>
      </c>
      <c r="AK114" s="14" t="s">
        <v>41</v>
      </c>
      <c r="AL114" s="14" t="s">
        <v>168</v>
      </c>
    </row>
    <row r="115" spans="1:38" x14ac:dyDescent="0.3">
      <c r="A115" s="14">
        <v>2419422</v>
      </c>
      <c r="B115" s="14">
        <v>6483</v>
      </c>
      <c r="C115" s="14" t="s">
        <v>297</v>
      </c>
      <c r="D115" s="14" t="s">
        <v>298</v>
      </c>
      <c r="E115" s="15">
        <v>0.1003</v>
      </c>
      <c r="F115" s="14" t="s">
        <v>164</v>
      </c>
      <c r="G115" s="14" t="s">
        <v>165</v>
      </c>
      <c r="H115" s="14">
        <v>2419422</v>
      </c>
      <c r="I115" s="16">
        <v>45768</v>
      </c>
      <c r="J115" s="16">
        <v>45757</v>
      </c>
      <c r="K115" s="16">
        <v>45758</v>
      </c>
      <c r="L115" s="14">
        <v>-10</v>
      </c>
      <c r="M115" s="17">
        <v>3961.14</v>
      </c>
      <c r="N115" s="17">
        <v>3961.14</v>
      </c>
      <c r="O115" s="14" t="s">
        <v>60</v>
      </c>
      <c r="P115" s="17">
        <v>0</v>
      </c>
      <c r="Q115" s="17">
        <v>0</v>
      </c>
      <c r="R115" s="17">
        <v>0</v>
      </c>
      <c r="S115" s="14" t="s">
        <v>60</v>
      </c>
      <c r="T115" s="14" t="s">
        <v>60</v>
      </c>
      <c r="U115" s="14"/>
      <c r="V115" s="14" t="s">
        <v>119</v>
      </c>
      <c r="W115" s="14" t="s">
        <v>166</v>
      </c>
      <c r="X115" s="14" t="s">
        <v>60</v>
      </c>
      <c r="Y115" s="14"/>
      <c r="Z115" s="14"/>
      <c r="AA115" s="17">
        <v>3929.7</v>
      </c>
      <c r="AB115" s="17">
        <v>31.44</v>
      </c>
      <c r="AC115" s="14"/>
      <c r="AD115" s="14"/>
      <c r="AE115" s="17">
        <v>0</v>
      </c>
      <c r="AF115" s="14"/>
      <c r="AG115" s="17">
        <v>0</v>
      </c>
      <c r="AH115" s="17">
        <v>0</v>
      </c>
      <c r="AI115" s="14"/>
      <c r="AJ115" s="17">
        <v>3961.14</v>
      </c>
      <c r="AK115" s="14" t="s">
        <v>167</v>
      </c>
      <c r="AL115" s="14" t="s">
        <v>168</v>
      </c>
    </row>
    <row r="116" spans="1:38" x14ac:dyDescent="0.3">
      <c r="A116" s="14">
        <v>2419522</v>
      </c>
      <c r="B116" s="14">
        <v>6487</v>
      </c>
      <c r="C116" s="14" t="s">
        <v>299</v>
      </c>
      <c r="D116" s="14" t="s">
        <v>300</v>
      </c>
      <c r="E116" s="15">
        <v>0.1003</v>
      </c>
      <c r="F116" s="14" t="s">
        <v>164</v>
      </c>
      <c r="G116" s="14" t="s">
        <v>165</v>
      </c>
      <c r="H116" s="14">
        <v>2419522</v>
      </c>
      <c r="I116" s="16">
        <v>45768</v>
      </c>
      <c r="J116" s="16">
        <v>45764</v>
      </c>
      <c r="K116" s="16">
        <v>45769</v>
      </c>
      <c r="L116" s="14">
        <v>1</v>
      </c>
      <c r="M116" s="17">
        <v>3408.46</v>
      </c>
      <c r="N116" s="17">
        <v>3408.46</v>
      </c>
      <c r="O116" s="14" t="s">
        <v>60</v>
      </c>
      <c r="P116" s="17">
        <v>0</v>
      </c>
      <c r="Q116" s="17">
        <v>0</v>
      </c>
      <c r="R116" s="17">
        <v>0</v>
      </c>
      <c r="S116" s="14" t="s">
        <v>60</v>
      </c>
      <c r="T116" s="14" t="s">
        <v>60</v>
      </c>
      <c r="U116" s="14"/>
      <c r="V116" s="14" t="s">
        <v>119</v>
      </c>
      <c r="W116" s="14" t="s">
        <v>166</v>
      </c>
      <c r="X116" s="14" t="s">
        <v>60</v>
      </c>
      <c r="Y116" s="14"/>
      <c r="Z116" s="14"/>
      <c r="AA116" s="17">
        <v>3381.4</v>
      </c>
      <c r="AB116" s="17">
        <v>27.06</v>
      </c>
      <c r="AC116" s="14"/>
      <c r="AD116" s="14"/>
      <c r="AE116" s="17">
        <v>0</v>
      </c>
      <c r="AF116" s="14"/>
      <c r="AG116" s="17">
        <v>0</v>
      </c>
      <c r="AH116" s="17">
        <v>0</v>
      </c>
      <c r="AI116" s="14"/>
      <c r="AJ116" s="17">
        <v>3408.46</v>
      </c>
      <c r="AK116" s="14" t="s">
        <v>167</v>
      </c>
      <c r="AL116" s="14" t="s">
        <v>168</v>
      </c>
    </row>
    <row r="117" spans="1:38" x14ac:dyDescent="0.3">
      <c r="A117" s="14">
        <v>2419686</v>
      </c>
      <c r="B117" s="14">
        <v>6488</v>
      </c>
      <c r="C117" s="14" t="s">
        <v>299</v>
      </c>
      <c r="D117" s="14" t="s">
        <v>300</v>
      </c>
      <c r="E117" s="15">
        <v>0.1003</v>
      </c>
      <c r="F117" s="14" t="s">
        <v>164</v>
      </c>
      <c r="G117" s="14" t="s">
        <v>165</v>
      </c>
      <c r="H117" s="14">
        <v>2419686</v>
      </c>
      <c r="I117" s="16">
        <v>45768</v>
      </c>
      <c r="J117" s="16">
        <v>45764</v>
      </c>
      <c r="K117" s="16">
        <v>45769</v>
      </c>
      <c r="L117" s="14">
        <v>1</v>
      </c>
      <c r="M117" s="17">
        <v>3408.46</v>
      </c>
      <c r="N117" s="17">
        <v>3408.46</v>
      </c>
      <c r="O117" s="14" t="s">
        <v>60</v>
      </c>
      <c r="P117" s="17">
        <v>0</v>
      </c>
      <c r="Q117" s="17">
        <v>0</v>
      </c>
      <c r="R117" s="17">
        <v>0</v>
      </c>
      <c r="S117" s="14" t="s">
        <v>60</v>
      </c>
      <c r="T117" s="14" t="s">
        <v>60</v>
      </c>
      <c r="U117" s="14"/>
      <c r="V117" s="14" t="s">
        <v>119</v>
      </c>
      <c r="W117" s="14" t="s">
        <v>166</v>
      </c>
      <c r="X117" s="14" t="s">
        <v>60</v>
      </c>
      <c r="Y117" s="14"/>
      <c r="Z117" s="14"/>
      <c r="AA117" s="17">
        <v>3381.4</v>
      </c>
      <c r="AB117" s="17">
        <v>27.06</v>
      </c>
      <c r="AC117" s="14"/>
      <c r="AD117" s="14"/>
      <c r="AE117" s="17">
        <v>0</v>
      </c>
      <c r="AF117" s="14"/>
      <c r="AG117" s="17">
        <v>0</v>
      </c>
      <c r="AH117" s="17">
        <v>0</v>
      </c>
      <c r="AI117" s="14"/>
      <c r="AJ117" s="17">
        <v>3408.46</v>
      </c>
      <c r="AK117" s="14" t="s">
        <v>167</v>
      </c>
      <c r="AL117" s="14" t="s">
        <v>168</v>
      </c>
    </row>
    <row r="118" spans="1:38" x14ac:dyDescent="0.3">
      <c r="A118" s="14">
        <v>2468745</v>
      </c>
      <c r="B118" s="14">
        <v>6493</v>
      </c>
      <c r="C118" s="14" t="s">
        <v>301</v>
      </c>
      <c r="D118" s="14" t="s">
        <v>302</v>
      </c>
      <c r="E118" s="15">
        <v>0</v>
      </c>
      <c r="F118" s="14" t="s">
        <v>164</v>
      </c>
      <c r="G118" s="14" t="s">
        <v>165</v>
      </c>
      <c r="H118" s="14">
        <v>2468745</v>
      </c>
      <c r="I118" s="16">
        <v>45757</v>
      </c>
      <c r="J118" s="16">
        <v>45750</v>
      </c>
      <c r="K118" s="16">
        <v>45751</v>
      </c>
      <c r="L118" s="14">
        <v>-6</v>
      </c>
      <c r="M118" s="17">
        <v>11620.47</v>
      </c>
      <c r="N118" s="17">
        <v>11620.47</v>
      </c>
      <c r="O118" s="14" t="s">
        <v>60</v>
      </c>
      <c r="P118" s="17">
        <v>0</v>
      </c>
      <c r="Q118" s="17">
        <v>0</v>
      </c>
      <c r="R118" s="17">
        <v>0</v>
      </c>
      <c r="S118" s="14" t="s">
        <v>60</v>
      </c>
      <c r="T118" s="14" t="s">
        <v>60</v>
      </c>
      <c r="U118" s="14"/>
      <c r="V118" s="14" t="s">
        <v>119</v>
      </c>
      <c r="W118" s="14" t="s">
        <v>166</v>
      </c>
      <c r="X118" s="14" t="s">
        <v>60</v>
      </c>
      <c r="Y118" s="14"/>
      <c r="Z118" s="14"/>
      <c r="AA118" s="17">
        <v>11620.47</v>
      </c>
      <c r="AB118" s="17">
        <v>0</v>
      </c>
      <c r="AC118" s="14"/>
      <c r="AD118" s="14"/>
      <c r="AE118" s="17">
        <v>0</v>
      </c>
      <c r="AF118" s="14"/>
      <c r="AG118" s="17">
        <v>0</v>
      </c>
      <c r="AH118" s="17">
        <v>0</v>
      </c>
      <c r="AI118" s="14"/>
      <c r="AJ118" s="17">
        <v>11620.47</v>
      </c>
      <c r="AK118" s="14" t="s">
        <v>167</v>
      </c>
      <c r="AL118" s="14" t="s">
        <v>168</v>
      </c>
    </row>
    <row r="119" spans="1:38" x14ac:dyDescent="0.3">
      <c r="A119" s="14">
        <v>2468180</v>
      </c>
      <c r="B119" s="14">
        <v>6492</v>
      </c>
      <c r="C119" s="14" t="s">
        <v>303</v>
      </c>
      <c r="D119" s="14" t="s">
        <v>304</v>
      </c>
      <c r="E119" s="15">
        <v>0</v>
      </c>
      <c r="F119" s="14" t="s">
        <v>164</v>
      </c>
      <c r="G119" s="14" t="s">
        <v>165</v>
      </c>
      <c r="H119" s="14">
        <v>2468180</v>
      </c>
      <c r="I119" s="16">
        <v>45768</v>
      </c>
      <c r="J119" s="16">
        <v>45769</v>
      </c>
      <c r="K119" s="16">
        <v>45770</v>
      </c>
      <c r="L119" s="14">
        <v>2</v>
      </c>
      <c r="M119" s="17">
        <v>8175.29</v>
      </c>
      <c r="N119" s="17">
        <v>8175.29</v>
      </c>
      <c r="O119" s="14" t="s">
        <v>60</v>
      </c>
      <c r="P119" s="17">
        <v>0</v>
      </c>
      <c r="Q119" s="17">
        <v>0</v>
      </c>
      <c r="R119" s="17">
        <v>0</v>
      </c>
      <c r="S119" s="14" t="s">
        <v>60</v>
      </c>
      <c r="T119" s="14" t="s">
        <v>60</v>
      </c>
      <c r="U119" s="14"/>
      <c r="V119" s="14" t="s">
        <v>119</v>
      </c>
      <c r="W119" s="14" t="s">
        <v>166</v>
      </c>
      <c r="X119" s="14" t="s">
        <v>60</v>
      </c>
      <c r="Y119" s="14"/>
      <c r="Z119" s="14"/>
      <c r="AA119" s="17">
        <v>8175.29</v>
      </c>
      <c r="AB119" s="17">
        <v>0</v>
      </c>
      <c r="AC119" s="14"/>
      <c r="AD119" s="14"/>
      <c r="AE119" s="17">
        <v>0</v>
      </c>
      <c r="AF119" s="14"/>
      <c r="AG119" s="17">
        <v>0</v>
      </c>
      <c r="AH119" s="17">
        <v>0</v>
      </c>
      <c r="AI119" s="14"/>
      <c r="AJ119" s="17">
        <v>8175.29</v>
      </c>
      <c r="AK119" s="14" t="s">
        <v>167</v>
      </c>
      <c r="AL119" s="14" t="s">
        <v>168</v>
      </c>
    </row>
    <row r="120" spans="1:38" x14ac:dyDescent="0.3">
      <c r="A120" s="14">
        <v>2468216</v>
      </c>
      <c r="B120" s="14">
        <v>6494</v>
      </c>
      <c r="C120" s="14" t="s">
        <v>82</v>
      </c>
      <c r="D120" s="14" t="s">
        <v>305</v>
      </c>
      <c r="E120" s="15">
        <v>0.100339</v>
      </c>
      <c r="F120" s="14" t="s">
        <v>164</v>
      </c>
      <c r="G120" s="14" t="s">
        <v>165</v>
      </c>
      <c r="H120" s="14">
        <v>2468216</v>
      </c>
      <c r="I120" s="16">
        <v>45768</v>
      </c>
      <c r="J120" s="16">
        <v>45769</v>
      </c>
      <c r="K120" s="16">
        <v>45770</v>
      </c>
      <c r="L120" s="14">
        <v>2</v>
      </c>
      <c r="M120" s="17">
        <v>4504.16</v>
      </c>
      <c r="N120" s="17">
        <v>4504.16</v>
      </c>
      <c r="O120" s="14" t="s">
        <v>60</v>
      </c>
      <c r="P120" s="17">
        <v>0</v>
      </c>
      <c r="Q120" s="17">
        <v>0</v>
      </c>
      <c r="R120" s="17">
        <v>0</v>
      </c>
      <c r="S120" s="14" t="s">
        <v>60</v>
      </c>
      <c r="T120" s="14" t="s">
        <v>60</v>
      </c>
      <c r="U120" s="14"/>
      <c r="V120" s="14" t="s">
        <v>119</v>
      </c>
      <c r="W120" s="14" t="s">
        <v>166</v>
      </c>
      <c r="X120" s="14" t="s">
        <v>60</v>
      </c>
      <c r="Y120" s="14"/>
      <c r="Z120" s="14"/>
      <c r="AA120" s="17">
        <v>4432.9399999999996</v>
      </c>
      <c r="AB120" s="17">
        <v>71.22</v>
      </c>
      <c r="AC120" s="14"/>
      <c r="AD120" s="14"/>
      <c r="AE120" s="17">
        <v>0</v>
      </c>
      <c r="AF120" s="14"/>
      <c r="AG120" s="17">
        <v>0</v>
      </c>
      <c r="AH120" s="17">
        <v>0</v>
      </c>
      <c r="AI120" s="14"/>
      <c r="AJ120" s="17">
        <v>4504.16</v>
      </c>
      <c r="AK120" s="14" t="s">
        <v>167</v>
      </c>
      <c r="AL120" s="14" t="s">
        <v>168</v>
      </c>
    </row>
    <row r="121" spans="1:38" x14ac:dyDescent="0.3">
      <c r="A121" s="14">
        <v>2468392</v>
      </c>
      <c r="B121" s="14">
        <v>6497</v>
      </c>
      <c r="C121" s="14" t="s">
        <v>89</v>
      </c>
      <c r="D121" s="14" t="s">
        <v>306</v>
      </c>
      <c r="E121" s="15">
        <v>0.100339</v>
      </c>
      <c r="F121" s="14" t="s">
        <v>164</v>
      </c>
      <c r="G121" s="14" t="s">
        <v>165</v>
      </c>
      <c r="H121" s="14">
        <v>2468392</v>
      </c>
      <c r="I121" s="16">
        <v>45768</v>
      </c>
      <c r="J121" s="16">
        <v>45769</v>
      </c>
      <c r="K121" s="16">
        <v>45770</v>
      </c>
      <c r="L121" s="14">
        <v>2</v>
      </c>
      <c r="M121" s="17">
        <v>4100.6400000000003</v>
      </c>
      <c r="N121" s="17">
        <v>4100.6400000000003</v>
      </c>
      <c r="O121" s="14" t="s">
        <v>60</v>
      </c>
      <c r="P121" s="17">
        <v>0</v>
      </c>
      <c r="Q121" s="17">
        <v>0</v>
      </c>
      <c r="R121" s="17">
        <v>0</v>
      </c>
      <c r="S121" s="14" t="s">
        <v>60</v>
      </c>
      <c r="T121" s="14" t="s">
        <v>60</v>
      </c>
      <c r="U121" s="14"/>
      <c r="V121" s="14" t="s">
        <v>119</v>
      </c>
      <c r="W121" s="14" t="s">
        <v>166</v>
      </c>
      <c r="X121" s="14" t="s">
        <v>60</v>
      </c>
      <c r="Y121" s="14"/>
      <c r="Z121" s="14"/>
      <c r="AA121" s="17">
        <v>4035.81</v>
      </c>
      <c r="AB121" s="17">
        <v>64.83</v>
      </c>
      <c r="AC121" s="14"/>
      <c r="AD121" s="14"/>
      <c r="AE121" s="17">
        <v>0</v>
      </c>
      <c r="AF121" s="14"/>
      <c r="AG121" s="17">
        <v>0</v>
      </c>
      <c r="AH121" s="17">
        <v>0</v>
      </c>
      <c r="AI121" s="14"/>
      <c r="AJ121" s="17">
        <v>4100.6400000000003</v>
      </c>
      <c r="AK121" s="14" t="s">
        <v>167</v>
      </c>
      <c r="AL121" s="14" t="s">
        <v>168</v>
      </c>
    </row>
    <row r="122" spans="1:38" x14ac:dyDescent="0.3">
      <c r="A122" s="14">
        <v>2468565</v>
      </c>
      <c r="B122" s="14">
        <v>6497</v>
      </c>
      <c r="C122" s="14" t="s">
        <v>89</v>
      </c>
      <c r="D122" s="14" t="s">
        <v>306</v>
      </c>
      <c r="E122" s="15">
        <v>0.100339</v>
      </c>
      <c r="F122" s="14" t="s">
        <v>164</v>
      </c>
      <c r="G122" s="14" t="s">
        <v>165</v>
      </c>
      <c r="H122" s="14">
        <v>2468565</v>
      </c>
      <c r="I122" s="16">
        <v>50669</v>
      </c>
      <c r="J122" s="16">
        <v>45775</v>
      </c>
      <c r="K122" s="16">
        <v>45776</v>
      </c>
      <c r="L122" s="14">
        <v>-4893</v>
      </c>
      <c r="M122" s="17">
        <v>724.82</v>
      </c>
      <c r="N122" s="17">
        <v>724.82</v>
      </c>
      <c r="O122" s="14" t="s">
        <v>60</v>
      </c>
      <c r="P122" s="17">
        <v>0</v>
      </c>
      <c r="Q122" s="17">
        <v>0</v>
      </c>
      <c r="R122" s="17">
        <v>0</v>
      </c>
      <c r="S122" s="14" t="s">
        <v>60</v>
      </c>
      <c r="T122" s="14" t="s">
        <v>60</v>
      </c>
      <c r="U122" s="14"/>
      <c r="V122" s="14" t="s">
        <v>120</v>
      </c>
      <c r="W122" s="14" t="s">
        <v>166</v>
      </c>
      <c r="X122" s="14" t="s">
        <v>60</v>
      </c>
      <c r="Y122" s="14"/>
      <c r="Z122" s="14"/>
      <c r="AA122" s="17">
        <v>709.43</v>
      </c>
      <c r="AB122" s="17">
        <v>15.39</v>
      </c>
      <c r="AC122" s="14"/>
      <c r="AD122" s="14"/>
      <c r="AE122" s="17">
        <v>0</v>
      </c>
      <c r="AF122" s="14"/>
      <c r="AG122" s="17">
        <v>0</v>
      </c>
      <c r="AH122" s="17">
        <v>0</v>
      </c>
      <c r="AI122" s="14"/>
      <c r="AJ122" s="17">
        <v>724.82</v>
      </c>
      <c r="AK122" s="14" t="s">
        <v>176</v>
      </c>
      <c r="AL122" s="14" t="s">
        <v>168</v>
      </c>
    </row>
    <row r="123" spans="1:38" x14ac:dyDescent="0.3">
      <c r="A123" s="14">
        <v>2468568</v>
      </c>
      <c r="B123" s="14">
        <v>6498</v>
      </c>
      <c r="C123" s="14" t="s">
        <v>86</v>
      </c>
      <c r="D123" s="14" t="s">
        <v>307</v>
      </c>
      <c r="E123" s="15">
        <v>0.100339</v>
      </c>
      <c r="F123" s="14" t="s">
        <v>164</v>
      </c>
      <c r="G123" s="14" t="s">
        <v>165</v>
      </c>
      <c r="H123" s="14">
        <v>2468568</v>
      </c>
      <c r="I123" s="16">
        <v>45768</v>
      </c>
      <c r="J123" s="16">
        <v>45769</v>
      </c>
      <c r="K123" s="16">
        <v>45770</v>
      </c>
      <c r="L123" s="14">
        <v>2</v>
      </c>
      <c r="M123" s="17">
        <v>4128.47</v>
      </c>
      <c r="N123" s="17">
        <v>4128.47</v>
      </c>
      <c r="O123" s="14" t="s">
        <v>60</v>
      </c>
      <c r="P123" s="17">
        <v>0</v>
      </c>
      <c r="Q123" s="17">
        <v>0</v>
      </c>
      <c r="R123" s="17">
        <v>0</v>
      </c>
      <c r="S123" s="14" t="s">
        <v>60</v>
      </c>
      <c r="T123" s="14" t="s">
        <v>60</v>
      </c>
      <c r="U123" s="14"/>
      <c r="V123" s="14" t="s">
        <v>119</v>
      </c>
      <c r="W123" s="14" t="s">
        <v>166</v>
      </c>
      <c r="X123" s="14" t="s">
        <v>60</v>
      </c>
      <c r="Y123" s="14"/>
      <c r="Z123" s="14"/>
      <c r="AA123" s="17">
        <v>4063.2</v>
      </c>
      <c r="AB123" s="17">
        <v>65.27</v>
      </c>
      <c r="AC123" s="14"/>
      <c r="AD123" s="14"/>
      <c r="AE123" s="17">
        <v>0</v>
      </c>
      <c r="AF123" s="14"/>
      <c r="AG123" s="17">
        <v>0</v>
      </c>
      <c r="AH123" s="17">
        <v>0</v>
      </c>
      <c r="AI123" s="14"/>
      <c r="AJ123" s="17">
        <v>4128.47</v>
      </c>
      <c r="AK123" s="14" t="s">
        <v>167</v>
      </c>
      <c r="AL123" s="14" t="s">
        <v>168</v>
      </c>
    </row>
    <row r="124" spans="1:38" x14ac:dyDescent="0.3">
      <c r="A124" s="14">
        <v>2503464</v>
      </c>
      <c r="B124" s="14">
        <v>5412</v>
      </c>
      <c r="C124" s="14" t="s">
        <v>85</v>
      </c>
      <c r="D124" s="14" t="s">
        <v>308</v>
      </c>
      <c r="E124" s="15">
        <v>0</v>
      </c>
      <c r="F124" s="14" t="s">
        <v>164</v>
      </c>
      <c r="G124" s="14" t="s">
        <v>165</v>
      </c>
      <c r="H124" s="14">
        <v>2503464</v>
      </c>
      <c r="I124" s="16">
        <v>45749</v>
      </c>
      <c r="J124" s="16">
        <v>45749</v>
      </c>
      <c r="K124" s="16">
        <v>45749</v>
      </c>
      <c r="L124" s="14">
        <v>0</v>
      </c>
      <c r="M124" s="17">
        <v>8980.83</v>
      </c>
      <c r="N124" s="17">
        <v>8980.83</v>
      </c>
      <c r="O124" s="14" t="s">
        <v>60</v>
      </c>
      <c r="P124" s="17">
        <v>0</v>
      </c>
      <c r="Q124" s="17">
        <v>0</v>
      </c>
      <c r="R124" s="17">
        <v>0</v>
      </c>
      <c r="S124" s="14" t="s">
        <v>60</v>
      </c>
      <c r="T124" s="14" t="s">
        <v>60</v>
      </c>
      <c r="U124" s="14"/>
      <c r="V124" s="14" t="s">
        <v>119</v>
      </c>
      <c r="W124" s="14" t="s">
        <v>166</v>
      </c>
      <c r="X124" s="14" t="s">
        <v>60</v>
      </c>
      <c r="Y124" s="14"/>
      <c r="Z124" s="14"/>
      <c r="AA124" s="17">
        <v>8980.83</v>
      </c>
      <c r="AB124" s="17">
        <v>0</v>
      </c>
      <c r="AC124" s="14"/>
      <c r="AD124" s="14"/>
      <c r="AE124" s="17">
        <v>0</v>
      </c>
      <c r="AF124" s="14"/>
      <c r="AG124" s="17">
        <v>0</v>
      </c>
      <c r="AH124" s="17">
        <v>0</v>
      </c>
      <c r="AI124" s="14"/>
      <c r="AJ124" s="17">
        <v>8980.83</v>
      </c>
      <c r="AK124" s="14" t="s">
        <v>167</v>
      </c>
      <c r="AL124" s="14" t="s">
        <v>168</v>
      </c>
    </row>
    <row r="125" spans="1:38" x14ac:dyDescent="0.3">
      <c r="A125" s="14">
        <v>2503651</v>
      </c>
      <c r="B125" s="14">
        <v>5413</v>
      </c>
      <c r="C125" s="14" t="s">
        <v>85</v>
      </c>
      <c r="D125" s="14" t="s">
        <v>308</v>
      </c>
      <c r="E125" s="15">
        <v>0</v>
      </c>
      <c r="F125" s="14" t="s">
        <v>164</v>
      </c>
      <c r="G125" s="14" t="s">
        <v>165</v>
      </c>
      <c r="H125" s="14">
        <v>2503651</v>
      </c>
      <c r="I125" s="16">
        <v>45749</v>
      </c>
      <c r="J125" s="16">
        <v>45749</v>
      </c>
      <c r="K125" s="16">
        <v>45749</v>
      </c>
      <c r="L125" s="14">
        <v>0</v>
      </c>
      <c r="M125" s="17">
        <v>8823.84</v>
      </c>
      <c r="N125" s="17">
        <v>8823.84</v>
      </c>
      <c r="O125" s="14" t="s">
        <v>60</v>
      </c>
      <c r="P125" s="17">
        <v>0</v>
      </c>
      <c r="Q125" s="17">
        <v>0</v>
      </c>
      <c r="R125" s="17">
        <v>0</v>
      </c>
      <c r="S125" s="14" t="s">
        <v>60</v>
      </c>
      <c r="T125" s="14" t="s">
        <v>60</v>
      </c>
      <c r="U125" s="14"/>
      <c r="V125" s="14" t="s">
        <v>119</v>
      </c>
      <c r="W125" s="14" t="s">
        <v>166</v>
      </c>
      <c r="X125" s="14" t="s">
        <v>60</v>
      </c>
      <c r="Y125" s="14"/>
      <c r="Z125" s="14"/>
      <c r="AA125" s="17">
        <v>8823.84</v>
      </c>
      <c r="AB125" s="17">
        <v>0</v>
      </c>
      <c r="AC125" s="14"/>
      <c r="AD125" s="14"/>
      <c r="AE125" s="17">
        <v>0</v>
      </c>
      <c r="AF125" s="14"/>
      <c r="AG125" s="17">
        <v>0</v>
      </c>
      <c r="AH125" s="17">
        <v>0</v>
      </c>
      <c r="AI125" s="14"/>
      <c r="AJ125" s="17">
        <v>8823.84</v>
      </c>
      <c r="AK125" s="14" t="s">
        <v>167</v>
      </c>
      <c r="AL125" s="14" t="s">
        <v>168</v>
      </c>
    </row>
    <row r="126" spans="1:38" x14ac:dyDescent="0.3">
      <c r="A126" s="14">
        <v>2503838</v>
      </c>
      <c r="B126" s="14">
        <v>5416</v>
      </c>
      <c r="C126" s="14" t="s">
        <v>309</v>
      </c>
      <c r="D126" s="14" t="s">
        <v>310</v>
      </c>
      <c r="E126" s="15">
        <v>0</v>
      </c>
      <c r="F126" s="14" t="s">
        <v>164</v>
      </c>
      <c r="G126" s="14" t="s">
        <v>165</v>
      </c>
      <c r="H126" s="14">
        <v>2503838</v>
      </c>
      <c r="I126" s="16">
        <v>45758</v>
      </c>
      <c r="J126" s="16">
        <v>45758</v>
      </c>
      <c r="K126" s="16">
        <v>45758</v>
      </c>
      <c r="L126" s="14">
        <v>0</v>
      </c>
      <c r="M126" s="17">
        <v>157248</v>
      </c>
      <c r="N126" s="17">
        <v>157248</v>
      </c>
      <c r="O126" s="14" t="s">
        <v>60</v>
      </c>
      <c r="P126" s="17">
        <v>0</v>
      </c>
      <c r="Q126" s="17">
        <v>0</v>
      </c>
      <c r="R126" s="17">
        <v>0</v>
      </c>
      <c r="S126" s="14" t="s">
        <v>60</v>
      </c>
      <c r="T126" s="14" t="s">
        <v>60</v>
      </c>
      <c r="U126" s="14"/>
      <c r="V126" s="14" t="s">
        <v>119</v>
      </c>
      <c r="W126" s="14" t="s">
        <v>166</v>
      </c>
      <c r="X126" s="14" t="s">
        <v>60</v>
      </c>
      <c r="Y126" s="14"/>
      <c r="Z126" s="14"/>
      <c r="AA126" s="17">
        <v>157248</v>
      </c>
      <c r="AB126" s="17">
        <v>0</v>
      </c>
      <c r="AC126" s="14"/>
      <c r="AD126" s="14"/>
      <c r="AE126" s="17">
        <v>0</v>
      </c>
      <c r="AF126" s="14"/>
      <c r="AG126" s="17">
        <v>0</v>
      </c>
      <c r="AH126" s="17">
        <v>0</v>
      </c>
      <c r="AI126" s="14"/>
      <c r="AJ126" s="17">
        <v>157248</v>
      </c>
      <c r="AK126" s="14" t="s">
        <v>167</v>
      </c>
      <c r="AL126" s="14" t="s">
        <v>168</v>
      </c>
    </row>
    <row r="127" spans="1:38" x14ac:dyDescent="0.3">
      <c r="A127" s="14">
        <v>2513759</v>
      </c>
      <c r="B127" s="14">
        <v>5420</v>
      </c>
      <c r="C127" s="14" t="s">
        <v>90</v>
      </c>
      <c r="D127" s="14" t="s">
        <v>311</v>
      </c>
      <c r="E127" s="15">
        <v>0</v>
      </c>
      <c r="F127" s="14" t="s">
        <v>164</v>
      </c>
      <c r="G127" s="14" t="s">
        <v>165</v>
      </c>
      <c r="H127" s="14">
        <v>2513759</v>
      </c>
      <c r="I127" s="16">
        <v>45777</v>
      </c>
      <c r="J127" s="16">
        <v>45775</v>
      </c>
      <c r="K127" s="16">
        <v>45776</v>
      </c>
      <c r="L127" s="14">
        <v>-1</v>
      </c>
      <c r="M127" s="17">
        <v>8916.4599999999991</v>
      </c>
      <c r="N127" s="17">
        <v>8916.4599999999991</v>
      </c>
      <c r="O127" s="14" t="s">
        <v>60</v>
      </c>
      <c r="P127" s="17">
        <v>0</v>
      </c>
      <c r="Q127" s="17">
        <v>0</v>
      </c>
      <c r="R127" s="17">
        <v>0</v>
      </c>
      <c r="S127" s="14" t="s">
        <v>60</v>
      </c>
      <c r="T127" s="14" t="s">
        <v>60</v>
      </c>
      <c r="U127" s="14"/>
      <c r="V127" s="14" t="s">
        <v>119</v>
      </c>
      <c r="W127" s="14" t="s">
        <v>166</v>
      </c>
      <c r="X127" s="14" t="s">
        <v>60</v>
      </c>
      <c r="Y127" s="14"/>
      <c r="Z127" s="14"/>
      <c r="AA127" s="17">
        <v>8916.4599999999991</v>
      </c>
      <c r="AB127" s="17">
        <v>0</v>
      </c>
      <c r="AC127" s="14"/>
      <c r="AD127" s="14"/>
      <c r="AE127" s="17">
        <v>0</v>
      </c>
      <c r="AF127" s="14"/>
      <c r="AG127" s="17">
        <v>0</v>
      </c>
      <c r="AH127" s="17">
        <v>0</v>
      </c>
      <c r="AI127" s="14"/>
      <c r="AJ127" s="17">
        <v>8916.4599999999991</v>
      </c>
      <c r="AK127" s="14" t="s">
        <v>167</v>
      </c>
      <c r="AL127" s="14" t="s">
        <v>168</v>
      </c>
    </row>
    <row r="128" spans="1:38" x14ac:dyDescent="0.3">
      <c r="A128" s="14">
        <v>2417857</v>
      </c>
      <c r="B128" s="14">
        <v>6441</v>
      </c>
      <c r="C128" s="14" t="s">
        <v>312</v>
      </c>
      <c r="D128" s="14" t="s">
        <v>313</v>
      </c>
      <c r="E128" s="15">
        <v>0.1003</v>
      </c>
      <c r="F128" s="14" t="s">
        <v>164</v>
      </c>
      <c r="G128" s="14" t="s">
        <v>165</v>
      </c>
      <c r="H128" s="14">
        <v>2417857</v>
      </c>
      <c r="I128" s="16">
        <v>45768</v>
      </c>
      <c r="J128" s="16">
        <v>45777</v>
      </c>
      <c r="K128" s="16">
        <v>45779</v>
      </c>
      <c r="L128" s="14">
        <v>11</v>
      </c>
      <c r="M128" s="17">
        <v>2569.96</v>
      </c>
      <c r="N128" s="17">
        <v>2629.06</v>
      </c>
      <c r="O128" s="14" t="s">
        <v>60</v>
      </c>
      <c r="P128" s="17">
        <v>51.4</v>
      </c>
      <c r="Q128" s="17">
        <v>7.7</v>
      </c>
      <c r="R128" s="17">
        <v>0</v>
      </c>
      <c r="S128" s="14" t="s">
        <v>60</v>
      </c>
      <c r="T128" s="14" t="s">
        <v>60</v>
      </c>
      <c r="U128" s="14"/>
      <c r="V128" s="14" t="s">
        <v>119</v>
      </c>
      <c r="W128" s="14" t="s">
        <v>314</v>
      </c>
      <c r="X128" s="14" t="s">
        <v>60</v>
      </c>
      <c r="Y128" s="14"/>
      <c r="Z128" s="14"/>
      <c r="AA128" s="17">
        <v>730.49</v>
      </c>
      <c r="AB128" s="17">
        <v>1839.47</v>
      </c>
      <c r="AC128" s="14"/>
      <c r="AD128" s="14"/>
      <c r="AE128" s="17">
        <v>0</v>
      </c>
      <c r="AF128" s="14"/>
      <c r="AG128" s="17">
        <v>51.4</v>
      </c>
      <c r="AH128" s="17">
        <v>7.7</v>
      </c>
      <c r="AI128" s="14"/>
      <c r="AJ128" s="17">
        <v>2629.06</v>
      </c>
      <c r="AK128" s="14" t="s">
        <v>167</v>
      </c>
      <c r="AL128" s="14" t="s">
        <v>168</v>
      </c>
    </row>
    <row r="129" spans="1:38" x14ac:dyDescent="0.3">
      <c r="A129" s="14">
        <v>2418318</v>
      </c>
      <c r="B129" s="14">
        <v>6447</v>
      </c>
      <c r="C129" s="14" t="s">
        <v>315</v>
      </c>
      <c r="D129" s="14" t="s">
        <v>316</v>
      </c>
      <c r="E129" s="15">
        <v>0.1003</v>
      </c>
      <c r="F129" s="14" t="s">
        <v>164</v>
      </c>
      <c r="G129" s="14" t="s">
        <v>165</v>
      </c>
      <c r="H129" s="14">
        <v>2418318</v>
      </c>
      <c r="I129" s="16">
        <v>45768</v>
      </c>
      <c r="J129" s="16">
        <v>45777</v>
      </c>
      <c r="K129" s="16">
        <v>45779</v>
      </c>
      <c r="L129" s="14">
        <v>11</v>
      </c>
      <c r="M129" s="17">
        <v>2564.58</v>
      </c>
      <c r="N129" s="17">
        <v>2623.56</v>
      </c>
      <c r="O129" s="14" t="s">
        <v>60</v>
      </c>
      <c r="P129" s="17">
        <v>51.29</v>
      </c>
      <c r="Q129" s="17">
        <v>7.69</v>
      </c>
      <c r="R129" s="17">
        <v>0</v>
      </c>
      <c r="S129" s="14" t="s">
        <v>60</v>
      </c>
      <c r="T129" s="14" t="s">
        <v>60</v>
      </c>
      <c r="U129" s="14"/>
      <c r="V129" s="14" t="s">
        <v>119</v>
      </c>
      <c r="W129" s="14" t="s">
        <v>314</v>
      </c>
      <c r="X129" s="14" t="s">
        <v>60</v>
      </c>
      <c r="Y129" s="14"/>
      <c r="Z129" s="14"/>
      <c r="AA129" s="17">
        <v>723</v>
      </c>
      <c r="AB129" s="17">
        <v>1841.58</v>
      </c>
      <c r="AC129" s="14"/>
      <c r="AD129" s="14"/>
      <c r="AE129" s="17">
        <v>0</v>
      </c>
      <c r="AF129" s="14"/>
      <c r="AG129" s="17">
        <v>51.29</v>
      </c>
      <c r="AH129" s="17">
        <v>7.69</v>
      </c>
      <c r="AI129" s="14"/>
      <c r="AJ129" s="17">
        <v>2623.56</v>
      </c>
      <c r="AK129" s="14" t="s">
        <v>167</v>
      </c>
      <c r="AL129" s="14" t="s">
        <v>168</v>
      </c>
    </row>
    <row r="130" spans="1:38" x14ac:dyDescent="0.3">
      <c r="A130" s="14">
        <v>2416657</v>
      </c>
      <c r="B130" s="14">
        <v>6417</v>
      </c>
      <c r="C130" s="14" t="s">
        <v>238</v>
      </c>
      <c r="D130" s="14" t="s">
        <v>239</v>
      </c>
      <c r="E130" s="15">
        <v>0.1003</v>
      </c>
      <c r="F130" s="14" t="s">
        <v>164</v>
      </c>
      <c r="G130" s="14" t="s">
        <v>165</v>
      </c>
      <c r="H130" s="14">
        <v>2416657</v>
      </c>
      <c r="I130" s="16">
        <v>45768</v>
      </c>
      <c r="J130" s="16">
        <v>45777</v>
      </c>
      <c r="K130" s="16">
        <v>45779</v>
      </c>
      <c r="L130" s="14">
        <v>11</v>
      </c>
      <c r="M130" s="17">
        <v>2592.3200000000002</v>
      </c>
      <c r="N130" s="17">
        <v>2600.09</v>
      </c>
      <c r="O130" s="14" t="s">
        <v>60</v>
      </c>
      <c r="P130" s="17">
        <v>0</v>
      </c>
      <c r="Q130" s="17">
        <v>7.77</v>
      </c>
      <c r="R130" s="17">
        <v>0</v>
      </c>
      <c r="S130" s="14" t="s">
        <v>60</v>
      </c>
      <c r="T130" s="14" t="s">
        <v>60</v>
      </c>
      <c r="U130" s="14"/>
      <c r="V130" s="14" t="s">
        <v>119</v>
      </c>
      <c r="W130" s="14" t="s">
        <v>314</v>
      </c>
      <c r="X130" s="14" t="s">
        <v>60</v>
      </c>
      <c r="Y130" s="14"/>
      <c r="Z130" s="14"/>
      <c r="AA130" s="17">
        <v>737.65</v>
      </c>
      <c r="AB130" s="17">
        <v>1854.67</v>
      </c>
      <c r="AC130" s="14"/>
      <c r="AD130" s="14"/>
      <c r="AE130" s="17">
        <v>0</v>
      </c>
      <c r="AF130" s="14"/>
      <c r="AG130" s="17">
        <v>0</v>
      </c>
      <c r="AH130" s="17">
        <v>7.77</v>
      </c>
      <c r="AI130" s="14"/>
      <c r="AJ130" s="17">
        <v>2600.09</v>
      </c>
      <c r="AK130" s="14" t="s">
        <v>167</v>
      </c>
      <c r="AL130" s="14" t="s">
        <v>168</v>
      </c>
    </row>
    <row r="131" spans="1:38" x14ac:dyDescent="0.3">
      <c r="A131" s="14">
        <v>2418819</v>
      </c>
      <c r="B131" s="14">
        <v>6453</v>
      </c>
      <c r="C131" s="14" t="s">
        <v>255</v>
      </c>
      <c r="D131" s="14" t="s">
        <v>256</v>
      </c>
      <c r="E131" s="15">
        <v>0.1003</v>
      </c>
      <c r="F131" s="14" t="s">
        <v>164</v>
      </c>
      <c r="G131" s="14" t="s">
        <v>165</v>
      </c>
      <c r="H131" s="14">
        <v>2418819</v>
      </c>
      <c r="I131" s="16">
        <v>45787</v>
      </c>
      <c r="J131" s="16">
        <v>45777</v>
      </c>
      <c r="K131" s="16">
        <v>45779</v>
      </c>
      <c r="L131" s="14">
        <v>-8</v>
      </c>
      <c r="M131" s="17">
        <v>3724.71</v>
      </c>
      <c r="N131" s="17">
        <v>3724.71</v>
      </c>
      <c r="O131" s="14" t="s">
        <v>60</v>
      </c>
      <c r="P131" s="17">
        <v>0</v>
      </c>
      <c r="Q131" s="17">
        <v>0</v>
      </c>
      <c r="R131" s="17">
        <v>0</v>
      </c>
      <c r="S131" s="14" t="s">
        <v>60</v>
      </c>
      <c r="T131" s="14" t="s">
        <v>60</v>
      </c>
      <c r="U131" s="14"/>
      <c r="V131" s="14" t="s">
        <v>120</v>
      </c>
      <c r="W131" s="14" t="s">
        <v>314</v>
      </c>
      <c r="X131" s="14" t="s">
        <v>60</v>
      </c>
      <c r="Y131" s="14"/>
      <c r="Z131" s="14"/>
      <c r="AA131" s="17">
        <v>1050.5899999999999</v>
      </c>
      <c r="AB131" s="17">
        <v>2674.12</v>
      </c>
      <c r="AC131" s="14"/>
      <c r="AD131" s="14"/>
      <c r="AE131" s="17">
        <v>0</v>
      </c>
      <c r="AF131" s="14"/>
      <c r="AG131" s="17">
        <v>0</v>
      </c>
      <c r="AH131" s="17">
        <v>0</v>
      </c>
      <c r="AI131" s="14"/>
      <c r="AJ131" s="17">
        <v>3724.71</v>
      </c>
      <c r="AK131" s="14" t="s">
        <v>39</v>
      </c>
      <c r="AL131" s="14" t="s">
        <v>168</v>
      </c>
    </row>
    <row r="132" spans="1:38" x14ac:dyDescent="0.3">
      <c r="A132" s="14">
        <v>2418655</v>
      </c>
      <c r="B132" s="14">
        <v>6451</v>
      </c>
      <c r="C132" s="14" t="s">
        <v>83</v>
      </c>
      <c r="D132" s="14" t="s">
        <v>317</v>
      </c>
      <c r="E132" s="15">
        <v>0.1003</v>
      </c>
      <c r="F132" s="14" t="s">
        <v>164</v>
      </c>
      <c r="G132" s="14" t="s">
        <v>165</v>
      </c>
      <c r="H132" s="14">
        <v>2418655</v>
      </c>
      <c r="I132" s="16">
        <v>45768</v>
      </c>
      <c r="J132" s="16">
        <v>45777</v>
      </c>
      <c r="K132" s="16">
        <v>45779</v>
      </c>
      <c r="L132" s="14">
        <v>11</v>
      </c>
      <c r="M132" s="17">
        <v>4069.58</v>
      </c>
      <c r="N132" s="17">
        <v>4162.6400000000003</v>
      </c>
      <c r="O132" s="14" t="s">
        <v>60</v>
      </c>
      <c r="P132" s="17">
        <v>81.39</v>
      </c>
      <c r="Q132" s="17">
        <v>11.67</v>
      </c>
      <c r="R132" s="17">
        <v>0</v>
      </c>
      <c r="S132" s="14" t="s">
        <v>60</v>
      </c>
      <c r="T132" s="14" t="s">
        <v>60</v>
      </c>
      <c r="U132" s="14"/>
      <c r="V132" s="14" t="s">
        <v>119</v>
      </c>
      <c r="W132" s="14" t="s">
        <v>314</v>
      </c>
      <c r="X132" s="14" t="s">
        <v>60</v>
      </c>
      <c r="Y132" s="14"/>
      <c r="Z132" s="14"/>
      <c r="AA132" s="17">
        <v>1137.8900000000001</v>
      </c>
      <c r="AB132" s="17">
        <v>2931.69</v>
      </c>
      <c r="AC132" s="14"/>
      <c r="AD132" s="14"/>
      <c r="AE132" s="17">
        <v>0</v>
      </c>
      <c r="AF132" s="14"/>
      <c r="AG132" s="17">
        <v>81.39</v>
      </c>
      <c r="AH132" s="17">
        <v>11.67</v>
      </c>
      <c r="AI132" s="14"/>
      <c r="AJ132" s="17">
        <v>4162.6400000000003</v>
      </c>
      <c r="AK132" s="14" t="s">
        <v>167</v>
      </c>
      <c r="AL132" s="14" t="s">
        <v>168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"/>
  <sheetViews>
    <sheetView showGridLines="0" workbookViewId="0"/>
  </sheetViews>
  <sheetFormatPr defaultRowHeight="14.4" x14ac:dyDescent="0.3"/>
  <cols>
    <col min="1" max="1" width="14" customWidth="1"/>
    <col min="2" max="2" width="15.109375" customWidth="1"/>
    <col min="3" max="3" width="13.44140625" customWidth="1"/>
    <col min="4" max="4" width="14.33203125" customWidth="1"/>
    <col min="5" max="5" width="75.44140625" bestFit="1" customWidth="1"/>
  </cols>
  <sheetData>
    <row r="1" spans="1:5" ht="29.4" x14ac:dyDescent="0.3">
      <c r="A1" s="9" t="s">
        <v>318</v>
      </c>
      <c r="B1" s="10" t="s">
        <v>319</v>
      </c>
      <c r="C1" s="10" t="s">
        <v>320</v>
      </c>
      <c r="D1" s="10" t="s">
        <v>321</v>
      </c>
      <c r="E1" s="10" t="s">
        <v>322</v>
      </c>
    </row>
    <row r="2" spans="1:5" x14ac:dyDescent="0.3">
      <c r="A2" s="11" t="s">
        <v>323</v>
      </c>
      <c r="B2" s="18">
        <v>24104.66</v>
      </c>
      <c r="C2" s="18">
        <v>24104.66</v>
      </c>
      <c r="D2" s="19">
        <v>0</v>
      </c>
      <c r="E2" s="11" t="s">
        <v>60</v>
      </c>
    </row>
    <row r="3" spans="1:5" x14ac:dyDescent="0.3">
      <c r="A3" s="11" t="s">
        <v>324</v>
      </c>
      <c r="B3" s="18">
        <v>19719.260000000002</v>
      </c>
      <c r="C3" s="18">
        <v>19719.259999999998</v>
      </c>
      <c r="D3" s="19">
        <v>0</v>
      </c>
      <c r="E3" s="11" t="s">
        <v>60</v>
      </c>
    </row>
    <row r="4" spans="1:5" x14ac:dyDescent="0.3">
      <c r="A4" s="11" t="s">
        <v>325</v>
      </c>
      <c r="B4" s="18">
        <v>27732.39</v>
      </c>
      <c r="C4" s="18">
        <v>27732.39</v>
      </c>
      <c r="D4" s="19">
        <v>0</v>
      </c>
      <c r="E4" s="11" t="s">
        <v>60</v>
      </c>
    </row>
    <row r="5" spans="1:5" x14ac:dyDescent="0.3">
      <c r="A5" s="11" t="s">
        <v>326</v>
      </c>
      <c r="B5" s="18">
        <v>0</v>
      </c>
      <c r="C5" s="18">
        <v>0</v>
      </c>
      <c r="D5" s="19">
        <v>0</v>
      </c>
      <c r="E5" s="11" t="s">
        <v>60</v>
      </c>
    </row>
    <row r="6" spans="1:5" x14ac:dyDescent="0.3">
      <c r="A6" s="11" t="s">
        <v>327</v>
      </c>
      <c r="B6" s="18">
        <v>0</v>
      </c>
      <c r="C6" s="18">
        <v>0</v>
      </c>
      <c r="D6" s="19">
        <v>0</v>
      </c>
      <c r="E6" s="11" t="s">
        <v>60</v>
      </c>
    </row>
    <row r="7" spans="1:5" x14ac:dyDescent="0.3">
      <c r="A7" s="11" t="s">
        <v>328</v>
      </c>
      <c r="B7" s="18">
        <v>9482.68</v>
      </c>
      <c r="C7" s="18">
        <v>9482.68</v>
      </c>
      <c r="D7" s="19">
        <v>0</v>
      </c>
      <c r="E7" s="11" t="s">
        <v>60</v>
      </c>
    </row>
    <row r="8" spans="1:5" x14ac:dyDescent="0.3">
      <c r="A8" s="11" t="s">
        <v>329</v>
      </c>
      <c r="B8" s="18">
        <v>8055.96</v>
      </c>
      <c r="C8" s="18">
        <v>8055.96</v>
      </c>
      <c r="D8" s="19">
        <v>0</v>
      </c>
      <c r="E8" s="11" t="s">
        <v>60</v>
      </c>
    </row>
    <row r="9" spans="1:5" x14ac:dyDescent="0.3">
      <c r="A9" s="11" t="s">
        <v>330</v>
      </c>
      <c r="B9" s="18">
        <v>47093.42</v>
      </c>
      <c r="C9" s="18">
        <v>47093.42</v>
      </c>
      <c r="D9" s="19">
        <v>0</v>
      </c>
      <c r="E9" s="11" t="s">
        <v>60</v>
      </c>
    </row>
    <row r="10" spans="1:5" x14ac:dyDescent="0.3">
      <c r="A10" s="11" t="s">
        <v>331</v>
      </c>
      <c r="B10" s="18">
        <v>27006.019999999997</v>
      </c>
      <c r="C10" s="18">
        <v>27006.02</v>
      </c>
      <c r="D10" s="19">
        <v>0</v>
      </c>
      <c r="E10" s="11" t="s">
        <v>60</v>
      </c>
    </row>
    <row r="11" spans="1:5" ht="27.6" x14ac:dyDescent="0.3">
      <c r="A11" s="11" t="s">
        <v>332</v>
      </c>
      <c r="B11" s="18">
        <v>207731.24</v>
      </c>
      <c r="C11" s="18">
        <v>215683.03</v>
      </c>
      <c r="D11" s="19">
        <v>-7951.7900000000081</v>
      </c>
      <c r="E11" s="20" t="s">
        <v>333</v>
      </c>
    </row>
    <row r="12" spans="1:5" x14ac:dyDescent="0.3">
      <c r="A12" s="11" t="s">
        <v>334</v>
      </c>
      <c r="B12" s="18">
        <v>0</v>
      </c>
      <c r="C12" s="18">
        <v>0</v>
      </c>
      <c r="D12" s="19">
        <v>0</v>
      </c>
      <c r="E12" s="11" t="s">
        <v>60</v>
      </c>
    </row>
    <row r="13" spans="1:5" x14ac:dyDescent="0.3">
      <c r="A13" s="11" t="s">
        <v>335</v>
      </c>
      <c r="B13" s="18">
        <v>0</v>
      </c>
      <c r="C13" s="18">
        <v>0</v>
      </c>
      <c r="D13" s="19">
        <v>0</v>
      </c>
      <c r="E13" s="11" t="s">
        <v>60</v>
      </c>
    </row>
    <row r="14" spans="1:5" x14ac:dyDescent="0.3">
      <c r="A14" s="11" t="s">
        <v>336</v>
      </c>
      <c r="B14" s="18">
        <v>19978.48</v>
      </c>
      <c r="C14" s="18">
        <v>19978.48</v>
      </c>
      <c r="D14" s="19">
        <v>0</v>
      </c>
      <c r="E14" s="11" t="s">
        <v>60</v>
      </c>
    </row>
    <row r="15" spans="1:5" x14ac:dyDescent="0.3">
      <c r="A15" s="11" t="s">
        <v>337</v>
      </c>
      <c r="B15" s="18">
        <v>40555.96</v>
      </c>
      <c r="C15" s="18">
        <v>40555.96</v>
      </c>
      <c r="D15" s="19">
        <v>0</v>
      </c>
      <c r="E15" s="11" t="s">
        <v>60</v>
      </c>
    </row>
    <row r="16" spans="1:5" x14ac:dyDescent="0.3">
      <c r="A16" s="11" t="s">
        <v>338</v>
      </c>
      <c r="B16" s="18">
        <v>29335.65</v>
      </c>
      <c r="C16" s="18">
        <v>29335.65</v>
      </c>
      <c r="D16" s="19">
        <v>0</v>
      </c>
      <c r="E16" s="11" t="s">
        <v>60</v>
      </c>
    </row>
    <row r="17" spans="1:5" x14ac:dyDescent="0.3">
      <c r="A17" s="11" t="s">
        <v>339</v>
      </c>
      <c r="B17" s="18">
        <v>24468.579999999998</v>
      </c>
      <c r="C17" s="18">
        <v>24468.58</v>
      </c>
      <c r="D17" s="19">
        <v>0</v>
      </c>
      <c r="E17" s="11" t="s">
        <v>60</v>
      </c>
    </row>
    <row r="18" spans="1:5" x14ac:dyDescent="0.3">
      <c r="A18" s="11" t="s">
        <v>340</v>
      </c>
      <c r="B18" s="18">
        <v>0</v>
      </c>
      <c r="C18" s="18">
        <v>0</v>
      </c>
      <c r="D18" s="19">
        <v>0</v>
      </c>
      <c r="E18" s="11" t="s">
        <v>60</v>
      </c>
    </row>
    <row r="19" spans="1:5" x14ac:dyDescent="0.3">
      <c r="A19" s="11" t="s">
        <v>341</v>
      </c>
      <c r="B19" s="18">
        <v>0</v>
      </c>
      <c r="C19" s="18">
        <v>0</v>
      </c>
      <c r="D19" s="19">
        <v>0</v>
      </c>
      <c r="E19" s="11" t="s">
        <v>60</v>
      </c>
    </row>
    <row r="20" spans="1:5" x14ac:dyDescent="0.3">
      <c r="A20" s="11" t="s">
        <v>342</v>
      </c>
      <c r="B20" s="18">
        <v>0</v>
      </c>
      <c r="C20" s="18">
        <v>0</v>
      </c>
      <c r="D20" s="19">
        <v>0</v>
      </c>
      <c r="E20" s="11" t="s">
        <v>60</v>
      </c>
    </row>
    <row r="21" spans="1:5" x14ac:dyDescent="0.3">
      <c r="A21" s="11" t="s">
        <v>343</v>
      </c>
      <c r="B21" s="18">
        <v>0</v>
      </c>
      <c r="C21" s="18">
        <v>0</v>
      </c>
      <c r="D21" s="19">
        <v>0</v>
      </c>
      <c r="E21" s="11" t="s">
        <v>60</v>
      </c>
    </row>
    <row r="22" spans="1:5" x14ac:dyDescent="0.3">
      <c r="A22" s="11" t="s">
        <v>344</v>
      </c>
      <c r="B22" s="18">
        <v>6882.02</v>
      </c>
      <c r="C22" s="18">
        <v>6882.02</v>
      </c>
      <c r="D22" s="19">
        <v>0</v>
      </c>
      <c r="E22" s="11" t="s">
        <v>60</v>
      </c>
    </row>
    <row r="23" spans="1:5" x14ac:dyDescent="0.3">
      <c r="A23" s="11" t="s">
        <v>345</v>
      </c>
      <c r="B23" s="18">
        <v>274616.12000000005</v>
      </c>
      <c r="C23" s="18">
        <v>274616.12</v>
      </c>
      <c r="D23" s="19">
        <v>0</v>
      </c>
      <c r="E23" s="11" t="s">
        <v>60</v>
      </c>
    </row>
    <row r="24" spans="1:5" x14ac:dyDescent="0.3">
      <c r="A24" s="11" t="s">
        <v>346</v>
      </c>
      <c r="B24" s="18">
        <v>0</v>
      </c>
      <c r="C24" s="18">
        <v>0</v>
      </c>
      <c r="D24" s="19">
        <v>0</v>
      </c>
      <c r="E24" s="11" t="s">
        <v>60</v>
      </c>
    </row>
    <row r="25" spans="1:5" x14ac:dyDescent="0.3">
      <c r="A25" s="11" t="s">
        <v>347</v>
      </c>
      <c r="B25" s="18">
        <v>8321.77</v>
      </c>
      <c r="C25" s="18">
        <v>8321.77</v>
      </c>
      <c r="D25" s="19">
        <v>0</v>
      </c>
      <c r="E25" s="11" t="s">
        <v>60</v>
      </c>
    </row>
    <row r="26" spans="1:5" x14ac:dyDescent="0.3">
      <c r="A26" s="11" t="s">
        <v>348</v>
      </c>
      <c r="B26" s="18">
        <v>0</v>
      </c>
      <c r="C26" s="18">
        <v>0</v>
      </c>
      <c r="D26" s="19">
        <v>0</v>
      </c>
      <c r="E26" s="11" t="s">
        <v>60</v>
      </c>
    </row>
    <row r="27" spans="1:5" x14ac:dyDescent="0.3">
      <c r="A27" s="11" t="s">
        <v>349</v>
      </c>
      <c r="B27" s="18">
        <v>0</v>
      </c>
      <c r="C27" s="18">
        <v>0</v>
      </c>
      <c r="D27" s="19">
        <v>0</v>
      </c>
      <c r="E27" s="11" t="s">
        <v>60</v>
      </c>
    </row>
    <row r="28" spans="1:5" x14ac:dyDescent="0.3">
      <c r="A28" s="11" t="s">
        <v>350</v>
      </c>
      <c r="B28" s="18">
        <v>0</v>
      </c>
      <c r="C28" s="18">
        <v>0</v>
      </c>
      <c r="D28" s="19">
        <v>0</v>
      </c>
      <c r="E28" s="11" t="s">
        <v>60</v>
      </c>
    </row>
    <row r="29" spans="1:5" x14ac:dyDescent="0.3">
      <c r="A29" s="11" t="s">
        <v>351</v>
      </c>
      <c r="B29" s="18">
        <v>9641.2799999999988</v>
      </c>
      <c r="C29" s="18">
        <v>9641.2800000000007</v>
      </c>
      <c r="D29" s="19">
        <v>0</v>
      </c>
      <c r="E29" s="11" t="s">
        <v>60</v>
      </c>
    </row>
    <row r="30" spans="1:5" x14ac:dyDescent="0.3">
      <c r="A30" s="11" t="s">
        <v>352</v>
      </c>
      <c r="B30" s="18">
        <v>0</v>
      </c>
      <c r="C30" s="18">
        <v>0</v>
      </c>
      <c r="D30" s="19">
        <v>0</v>
      </c>
      <c r="E30" s="11" t="s">
        <v>60</v>
      </c>
    </row>
    <row r="31" spans="1:5" x14ac:dyDescent="0.3">
      <c r="A31" s="11" t="s">
        <v>353</v>
      </c>
      <c r="B31" s="18">
        <v>0</v>
      </c>
      <c r="C31" s="18">
        <v>0</v>
      </c>
      <c r="D31" s="19">
        <v>0</v>
      </c>
      <c r="E31" s="11" t="s">
        <v>60</v>
      </c>
    </row>
    <row r="32" spans="1:5" x14ac:dyDescent="0.3">
      <c r="A32" s="11" t="s">
        <v>354</v>
      </c>
      <c r="B32" s="18">
        <v>15740.060000000001</v>
      </c>
      <c r="C32" s="18">
        <v>22149.85</v>
      </c>
      <c r="D32" s="19">
        <v>-6409.7899999999972</v>
      </c>
      <c r="E32" s="20" t="s">
        <v>355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0"/>
  <sheetViews>
    <sheetView showGridLines="0" workbookViewId="0">
      <selection activeCell="Q8" sqref="Q8:Q10"/>
    </sheetView>
  </sheetViews>
  <sheetFormatPr defaultRowHeight="14.4" x14ac:dyDescent="0.3"/>
  <cols>
    <col min="1" max="1" width="10.33203125" bestFit="1" customWidth="1"/>
    <col min="2" max="2" width="28" bestFit="1" customWidth="1"/>
    <col min="3" max="3" width="15.44140625" bestFit="1" customWidth="1"/>
    <col min="4" max="4" width="18.88671875" bestFit="1" customWidth="1"/>
    <col min="5" max="5" width="22.5546875" bestFit="1" customWidth="1"/>
    <col min="6" max="6" width="9" bestFit="1" customWidth="1"/>
    <col min="7" max="7" width="22.6640625" bestFit="1" customWidth="1"/>
    <col min="8" max="8" width="17.88671875" bestFit="1" customWidth="1"/>
    <col min="9" max="9" width="12.44140625" bestFit="1" customWidth="1"/>
    <col min="10" max="10" width="4" bestFit="1" customWidth="1"/>
    <col min="11" max="11" width="3.44140625" bestFit="1" customWidth="1"/>
    <col min="12" max="12" width="20.44140625" bestFit="1" customWidth="1"/>
    <col min="13" max="13" width="11.5546875" bestFit="1" customWidth="1"/>
    <col min="14" max="14" width="8" bestFit="1" customWidth="1"/>
    <col min="15" max="15" width="7.109375" bestFit="1" customWidth="1"/>
    <col min="16" max="16" width="12.6640625" bestFit="1" customWidth="1"/>
    <col min="17" max="17" width="12.109375" bestFit="1" customWidth="1"/>
    <col min="18" max="18" width="6.33203125" bestFit="1" customWidth="1"/>
    <col min="19" max="19" width="12.109375" bestFit="1" customWidth="1"/>
    <col min="20" max="20" width="10.6640625" bestFit="1" customWidth="1"/>
    <col min="21" max="21" width="15.109375" bestFit="1" customWidth="1"/>
    <col min="22" max="22" width="27" bestFit="1" customWidth="1"/>
  </cols>
  <sheetData>
    <row r="1" spans="1:23" x14ac:dyDescent="0.3">
      <c r="A1" s="21" t="s">
        <v>126</v>
      </c>
      <c r="B1" s="21" t="s">
        <v>356</v>
      </c>
      <c r="C1" s="21" t="s">
        <v>357</v>
      </c>
      <c r="D1" s="21" t="s">
        <v>130</v>
      </c>
      <c r="E1" s="21" t="s">
        <v>131</v>
      </c>
      <c r="F1" s="21" t="s">
        <v>358</v>
      </c>
      <c r="G1" s="21" t="s">
        <v>132</v>
      </c>
      <c r="H1" s="21" t="s">
        <v>359</v>
      </c>
      <c r="I1" s="21" t="s">
        <v>360</v>
      </c>
      <c r="J1" s="21" t="s">
        <v>148</v>
      </c>
      <c r="K1" s="21" t="s">
        <v>149</v>
      </c>
      <c r="L1" s="21" t="s">
        <v>361</v>
      </c>
      <c r="M1" s="21" t="s">
        <v>362</v>
      </c>
      <c r="N1" s="21" t="s">
        <v>139</v>
      </c>
      <c r="O1" s="21" t="s">
        <v>363</v>
      </c>
      <c r="P1" s="21" t="s">
        <v>158</v>
      </c>
      <c r="Q1" s="21" t="s">
        <v>364</v>
      </c>
      <c r="R1" s="21" t="s">
        <v>141</v>
      </c>
      <c r="S1" s="21" t="s">
        <v>365</v>
      </c>
      <c r="T1" s="21" t="s">
        <v>366</v>
      </c>
      <c r="U1" s="21" t="s">
        <v>367</v>
      </c>
      <c r="V1" s="21" t="s">
        <v>368</v>
      </c>
    </row>
    <row r="2" spans="1:23" x14ac:dyDescent="0.3">
      <c r="A2" s="22" t="s">
        <v>369</v>
      </c>
      <c r="B2" s="22" t="s">
        <v>370</v>
      </c>
      <c r="C2" s="22" t="s">
        <v>371</v>
      </c>
      <c r="D2" s="22" t="s">
        <v>164</v>
      </c>
      <c r="E2" s="22" t="s">
        <v>165</v>
      </c>
      <c r="F2" s="22">
        <v>2414682</v>
      </c>
      <c r="G2" s="22" t="s">
        <v>331</v>
      </c>
      <c r="H2" s="23">
        <v>1049.6600000000001</v>
      </c>
      <c r="I2" s="23">
        <v>2523.8200000000002</v>
      </c>
      <c r="J2" s="22"/>
      <c r="K2" s="22"/>
      <c r="L2" s="22"/>
      <c r="M2" s="22" t="s">
        <v>60</v>
      </c>
      <c r="N2" s="24">
        <v>71.47</v>
      </c>
      <c r="O2" s="24">
        <v>23.82</v>
      </c>
      <c r="P2" s="25" t="s">
        <v>60</v>
      </c>
      <c r="Q2" s="25">
        <v>3668.77</v>
      </c>
      <c r="R2" s="24">
        <v>0</v>
      </c>
      <c r="S2" s="25">
        <v>20</v>
      </c>
      <c r="T2" s="25">
        <v>135615</v>
      </c>
      <c r="U2" s="22" t="s">
        <v>372</v>
      </c>
      <c r="V2" s="22" t="s">
        <v>373</v>
      </c>
    </row>
    <row r="3" spans="1:23" x14ac:dyDescent="0.3">
      <c r="A3" s="22" t="s">
        <v>374</v>
      </c>
      <c r="B3" s="22" t="s">
        <v>370</v>
      </c>
      <c r="C3" s="22" t="s">
        <v>371</v>
      </c>
      <c r="D3" s="22" t="s">
        <v>164</v>
      </c>
      <c r="E3" s="22" t="s">
        <v>165</v>
      </c>
      <c r="F3" s="22">
        <v>2414845</v>
      </c>
      <c r="G3" s="22" t="s">
        <v>331</v>
      </c>
      <c r="H3" s="23">
        <v>1102.08</v>
      </c>
      <c r="I3" s="23">
        <v>2649.86</v>
      </c>
      <c r="J3" s="22"/>
      <c r="K3" s="22"/>
      <c r="L3" s="22"/>
      <c r="M3" s="22" t="s">
        <v>60</v>
      </c>
      <c r="N3" s="24">
        <v>75.040000000000006</v>
      </c>
      <c r="O3" s="24">
        <v>25.01</v>
      </c>
      <c r="P3" s="25" t="s">
        <v>60</v>
      </c>
      <c r="Q3" s="25">
        <v>3851.99</v>
      </c>
      <c r="R3" s="24">
        <v>0</v>
      </c>
      <c r="S3" s="25">
        <v>20</v>
      </c>
      <c r="T3" s="25">
        <v>135616</v>
      </c>
      <c r="U3" s="22" t="s">
        <v>372</v>
      </c>
      <c r="V3" s="22" t="s">
        <v>373</v>
      </c>
    </row>
    <row r="4" spans="1:23" x14ac:dyDescent="0.3">
      <c r="A4" s="22" t="s">
        <v>375</v>
      </c>
      <c r="B4" s="22" t="s">
        <v>370</v>
      </c>
      <c r="C4" s="22" t="s">
        <v>371</v>
      </c>
      <c r="D4" s="22" t="s">
        <v>164</v>
      </c>
      <c r="E4" s="22" t="s">
        <v>165</v>
      </c>
      <c r="F4" s="22">
        <v>2415008</v>
      </c>
      <c r="G4" s="22" t="s">
        <v>331</v>
      </c>
      <c r="H4" s="23">
        <v>1033.1500000000001</v>
      </c>
      <c r="I4" s="23">
        <v>2484.12</v>
      </c>
      <c r="J4" s="22"/>
      <c r="K4" s="22"/>
      <c r="L4" s="22"/>
      <c r="M4" s="22" t="s">
        <v>60</v>
      </c>
      <c r="N4" s="24">
        <v>70.349999999999994</v>
      </c>
      <c r="O4" s="24">
        <v>23.45</v>
      </c>
      <c r="P4" s="25" t="s">
        <v>60</v>
      </c>
      <c r="Q4" s="25">
        <v>3611.07</v>
      </c>
      <c r="R4" s="24">
        <v>0</v>
      </c>
      <c r="S4" s="25">
        <v>20</v>
      </c>
      <c r="T4" s="25">
        <v>135617</v>
      </c>
      <c r="U4" s="22" t="s">
        <v>372</v>
      </c>
      <c r="V4" s="22" t="s">
        <v>373</v>
      </c>
    </row>
    <row r="5" spans="1:23" x14ac:dyDescent="0.3">
      <c r="A5" s="22" t="s">
        <v>376</v>
      </c>
      <c r="B5" s="22" t="s">
        <v>171</v>
      </c>
      <c r="C5" s="22" t="s">
        <v>172</v>
      </c>
      <c r="D5" s="22" t="s">
        <v>164</v>
      </c>
      <c r="E5" s="22" t="s">
        <v>165</v>
      </c>
      <c r="F5" s="22">
        <v>2413846</v>
      </c>
      <c r="G5" s="22" t="s">
        <v>343</v>
      </c>
      <c r="H5" s="23">
        <v>8055.94</v>
      </c>
      <c r="I5" s="23">
        <v>0</v>
      </c>
      <c r="J5" s="22"/>
      <c r="K5" s="22"/>
      <c r="L5" s="22"/>
      <c r="M5" s="22" t="s">
        <v>60</v>
      </c>
      <c r="N5" s="24">
        <v>161.12</v>
      </c>
      <c r="O5" s="24">
        <v>24.17</v>
      </c>
      <c r="P5" s="25" t="s">
        <v>60</v>
      </c>
      <c r="Q5" s="25">
        <v>8241.23</v>
      </c>
      <c r="R5" s="24">
        <v>0</v>
      </c>
      <c r="S5" s="25">
        <v>9</v>
      </c>
      <c r="T5" s="25">
        <v>135618</v>
      </c>
      <c r="U5" s="22" t="s">
        <v>372</v>
      </c>
      <c r="V5" s="22" t="s">
        <v>373</v>
      </c>
    </row>
    <row r="6" spans="1:23" x14ac:dyDescent="0.3">
      <c r="A6" s="22" t="s">
        <v>377</v>
      </c>
      <c r="B6" s="22" t="s">
        <v>236</v>
      </c>
      <c r="C6" s="22" t="s">
        <v>237</v>
      </c>
      <c r="D6" s="22" t="s">
        <v>164</v>
      </c>
      <c r="E6" s="22" t="s">
        <v>165</v>
      </c>
      <c r="F6" s="22">
        <v>2415738</v>
      </c>
      <c r="G6" s="22" t="s">
        <v>343</v>
      </c>
      <c r="H6" s="23">
        <v>898.99</v>
      </c>
      <c r="I6" s="23">
        <v>2234.08</v>
      </c>
      <c r="J6" s="22"/>
      <c r="K6" s="22"/>
      <c r="L6" s="22"/>
      <c r="M6" s="22" t="s">
        <v>60</v>
      </c>
      <c r="N6" s="24">
        <v>62.66</v>
      </c>
      <c r="O6" s="24">
        <v>9.4</v>
      </c>
      <c r="P6" s="25" t="s">
        <v>60</v>
      </c>
      <c r="Q6" s="25">
        <v>3205.13</v>
      </c>
      <c r="R6" s="24">
        <v>0</v>
      </c>
      <c r="S6" s="25">
        <v>9</v>
      </c>
      <c r="T6" s="25">
        <v>135661</v>
      </c>
      <c r="U6" s="22" t="s">
        <v>372</v>
      </c>
      <c r="V6" s="22" t="s">
        <v>373</v>
      </c>
    </row>
    <row r="7" spans="1:23" x14ac:dyDescent="0.3">
      <c r="A7" s="22" t="s">
        <v>378</v>
      </c>
      <c r="B7" s="22" t="s">
        <v>236</v>
      </c>
      <c r="C7" s="22" t="s">
        <v>237</v>
      </c>
      <c r="D7" s="22" t="s">
        <v>164</v>
      </c>
      <c r="E7" s="22" t="s">
        <v>165</v>
      </c>
      <c r="F7" s="22">
        <v>2415902</v>
      </c>
      <c r="G7" s="22" t="s">
        <v>343</v>
      </c>
      <c r="H7" s="23">
        <v>898.99</v>
      </c>
      <c r="I7" s="23">
        <v>2234.08</v>
      </c>
      <c r="J7" s="22"/>
      <c r="K7" s="22"/>
      <c r="L7" s="22"/>
      <c r="M7" s="22" t="s">
        <v>60</v>
      </c>
      <c r="N7" s="24">
        <v>62.66</v>
      </c>
      <c r="O7" s="24">
        <v>9.4</v>
      </c>
      <c r="P7" s="25" t="s">
        <v>60</v>
      </c>
      <c r="Q7" s="25">
        <v>3205.13</v>
      </c>
      <c r="R7" s="24">
        <v>0</v>
      </c>
      <c r="S7" s="25">
        <v>9</v>
      </c>
      <c r="T7" s="25">
        <v>135662</v>
      </c>
      <c r="U7" s="22" t="s">
        <v>372</v>
      </c>
      <c r="V7" s="22" t="s">
        <v>373</v>
      </c>
    </row>
    <row r="8" spans="1:23" x14ac:dyDescent="0.3">
      <c r="A8" s="130" t="s">
        <v>379</v>
      </c>
      <c r="B8" s="130" t="s">
        <v>380</v>
      </c>
      <c r="C8" s="130" t="s">
        <v>381</v>
      </c>
      <c r="D8" s="130" t="s">
        <v>164</v>
      </c>
      <c r="E8" s="130" t="s">
        <v>165</v>
      </c>
      <c r="F8" s="130">
        <v>2472360</v>
      </c>
      <c r="G8" s="130" t="s">
        <v>343</v>
      </c>
      <c r="H8" s="131">
        <v>7619.52</v>
      </c>
      <c r="I8" s="131">
        <v>122.4</v>
      </c>
      <c r="J8" s="130"/>
      <c r="K8" s="130"/>
      <c r="L8" s="130"/>
      <c r="M8" s="130" t="s">
        <v>60</v>
      </c>
      <c r="N8" s="132">
        <v>154.84</v>
      </c>
      <c r="O8" s="132">
        <v>23.23</v>
      </c>
      <c r="P8" s="133" t="s">
        <v>60</v>
      </c>
      <c r="Q8" s="133">
        <v>7919.99</v>
      </c>
      <c r="R8" s="132">
        <v>0</v>
      </c>
      <c r="S8" s="133">
        <v>9</v>
      </c>
      <c r="T8" s="133">
        <v>135954</v>
      </c>
      <c r="U8" s="130" t="s">
        <v>372</v>
      </c>
      <c r="V8" s="130" t="s">
        <v>373</v>
      </c>
      <c r="W8" t="s">
        <v>382</v>
      </c>
    </row>
    <row r="9" spans="1:23" x14ac:dyDescent="0.3">
      <c r="A9" s="130" t="s">
        <v>383</v>
      </c>
      <c r="B9" s="130" t="s">
        <v>85</v>
      </c>
      <c r="C9" s="130" t="s">
        <v>308</v>
      </c>
      <c r="D9" s="130" t="s">
        <v>164</v>
      </c>
      <c r="E9" s="130" t="s">
        <v>165</v>
      </c>
      <c r="F9" s="130">
        <v>2503465</v>
      </c>
      <c r="G9" s="130" t="s">
        <v>331</v>
      </c>
      <c r="H9" s="131">
        <v>2303.59</v>
      </c>
      <c r="I9" s="131">
        <v>18.43</v>
      </c>
      <c r="J9" s="130"/>
      <c r="K9" s="130"/>
      <c r="L9" s="130"/>
      <c r="M9" s="130" t="s">
        <v>60</v>
      </c>
      <c r="N9" s="132">
        <v>46.44</v>
      </c>
      <c r="O9" s="132">
        <v>15.48</v>
      </c>
      <c r="P9" s="133" t="s">
        <v>60</v>
      </c>
      <c r="Q9" s="133">
        <v>2383.94</v>
      </c>
      <c r="R9" s="132">
        <v>0</v>
      </c>
      <c r="S9" s="133">
        <v>20</v>
      </c>
      <c r="T9" s="133">
        <v>136054</v>
      </c>
      <c r="U9" s="130" t="s">
        <v>372</v>
      </c>
      <c r="V9" s="130" t="s">
        <v>373</v>
      </c>
      <c r="W9" t="s">
        <v>382</v>
      </c>
    </row>
    <row r="10" spans="1:23" x14ac:dyDescent="0.3">
      <c r="A10" s="130" t="s">
        <v>384</v>
      </c>
      <c r="B10" s="130" t="s">
        <v>85</v>
      </c>
      <c r="C10" s="130" t="s">
        <v>308</v>
      </c>
      <c r="D10" s="130" t="s">
        <v>164</v>
      </c>
      <c r="E10" s="130" t="s">
        <v>165</v>
      </c>
      <c r="F10" s="130">
        <v>2503652</v>
      </c>
      <c r="G10" s="130" t="s">
        <v>331</v>
      </c>
      <c r="H10" s="131">
        <v>2263.33</v>
      </c>
      <c r="I10" s="131">
        <v>18.11</v>
      </c>
      <c r="J10" s="130"/>
      <c r="K10" s="130"/>
      <c r="L10" s="130"/>
      <c r="M10" s="130" t="s">
        <v>60</v>
      </c>
      <c r="N10" s="132">
        <v>45.63</v>
      </c>
      <c r="O10" s="132">
        <v>15.21</v>
      </c>
      <c r="P10" s="133" t="s">
        <v>60</v>
      </c>
      <c r="Q10" s="133">
        <v>2342.2800000000002</v>
      </c>
      <c r="R10" s="132">
        <v>0</v>
      </c>
      <c r="S10" s="133">
        <v>20</v>
      </c>
      <c r="T10" s="133">
        <v>136055</v>
      </c>
      <c r="U10" s="130" t="s">
        <v>372</v>
      </c>
      <c r="V10" s="130" t="s">
        <v>373</v>
      </c>
      <c r="W10" t="s">
        <v>382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GK97"/>
  <sheetViews>
    <sheetView showGridLines="0" workbookViewId="0">
      <selection activeCell="K1" sqref="K1"/>
    </sheetView>
  </sheetViews>
  <sheetFormatPr defaultRowHeight="14.4" x14ac:dyDescent="0.3"/>
  <cols>
    <col min="1" max="1" width="10.6640625" bestFit="1" customWidth="1"/>
    <col min="2" max="2" width="7.5546875" bestFit="1" customWidth="1"/>
    <col min="3" max="3" width="42.109375" bestFit="1" customWidth="1"/>
    <col min="4" max="4" width="15.44140625" bestFit="1" customWidth="1"/>
    <col min="5" max="5" width="6.6640625" bestFit="1" customWidth="1"/>
    <col min="6" max="6" width="18.88671875" bestFit="1" customWidth="1"/>
    <col min="7" max="7" width="22.5546875" bestFit="1" customWidth="1"/>
    <col min="8" max="8" width="10.5546875" bestFit="1" customWidth="1"/>
    <col min="9" max="9" width="17.88671875" bestFit="1" customWidth="1"/>
    <col min="10" max="10" width="13.33203125" bestFit="1" customWidth="1"/>
    <col min="11" max="12" width="16.88671875" bestFit="1" customWidth="1"/>
    <col min="13" max="13" width="15.109375" bestFit="1" customWidth="1"/>
    <col min="14" max="14" width="16.88671875" bestFit="1" customWidth="1"/>
    <col min="15" max="15" width="21.6640625" bestFit="1" customWidth="1"/>
    <col min="16" max="16" width="10.44140625" bestFit="1" customWidth="1"/>
    <col min="17" max="17" width="8" bestFit="1" customWidth="1"/>
    <col min="18" max="18" width="21.109375" bestFit="1" customWidth="1"/>
    <col min="19" max="19" width="7.109375" bestFit="1" customWidth="1"/>
    <col min="20" max="47" width="9.33203125" bestFit="1" customWidth="1"/>
    <col min="48" max="49" width="8.44140625" bestFit="1" customWidth="1"/>
    <col min="50" max="50" width="9.33203125" bestFit="1" customWidth="1"/>
    <col min="51" max="52" width="8.44140625" bestFit="1" customWidth="1"/>
    <col min="53" max="53" width="9.33203125" bestFit="1" customWidth="1"/>
    <col min="54" max="54" width="8.44140625" bestFit="1" customWidth="1"/>
    <col min="55" max="59" width="9.33203125" bestFit="1" customWidth="1"/>
    <col min="60" max="61" width="8.44140625" bestFit="1" customWidth="1"/>
    <col min="62" max="62" width="9.33203125" bestFit="1" customWidth="1"/>
    <col min="63" max="64" width="8.44140625" bestFit="1" customWidth="1"/>
    <col min="65" max="65" width="9.33203125" bestFit="1" customWidth="1"/>
    <col min="66" max="66" width="8.44140625" bestFit="1" customWidth="1"/>
    <col min="67" max="71" width="9.33203125" bestFit="1" customWidth="1"/>
    <col min="72" max="73" width="8.44140625" bestFit="1" customWidth="1"/>
    <col min="74" max="74" width="9.33203125" bestFit="1" customWidth="1"/>
    <col min="75" max="76" width="8.44140625" bestFit="1" customWidth="1"/>
    <col min="77" max="77" width="9.33203125" bestFit="1" customWidth="1"/>
    <col min="78" max="78" width="8.44140625" bestFit="1" customWidth="1"/>
    <col min="79" max="83" width="9.33203125" bestFit="1" customWidth="1"/>
    <col min="84" max="85" width="8.44140625" bestFit="1" customWidth="1"/>
    <col min="86" max="86" width="9.33203125" bestFit="1" customWidth="1"/>
    <col min="87" max="88" width="8.44140625" bestFit="1" customWidth="1"/>
    <col min="89" max="89" width="9.33203125" bestFit="1" customWidth="1"/>
    <col min="90" max="90" width="8.44140625" bestFit="1" customWidth="1"/>
    <col min="91" max="95" width="9.33203125" bestFit="1" customWidth="1"/>
    <col min="96" max="97" width="8.44140625" bestFit="1" customWidth="1"/>
    <col min="98" max="98" width="9.33203125" bestFit="1" customWidth="1"/>
    <col min="99" max="100" width="8.44140625" bestFit="1" customWidth="1"/>
    <col min="101" max="101" width="9.33203125" bestFit="1" customWidth="1"/>
    <col min="102" max="102" width="8.44140625" bestFit="1" customWidth="1"/>
    <col min="103" max="107" width="9.33203125" bestFit="1" customWidth="1"/>
    <col min="108" max="109" width="8.44140625" bestFit="1" customWidth="1"/>
    <col min="110" max="110" width="9.33203125" bestFit="1" customWidth="1"/>
    <col min="111" max="112" width="8.44140625" bestFit="1" customWidth="1"/>
    <col min="113" max="113" width="9.33203125" bestFit="1" customWidth="1"/>
    <col min="114" max="114" width="8.44140625" bestFit="1" customWidth="1"/>
    <col min="115" max="119" width="9.33203125" bestFit="1" customWidth="1"/>
    <col min="120" max="121" width="8.44140625" bestFit="1" customWidth="1"/>
    <col min="122" max="122" width="9.33203125" bestFit="1" customWidth="1"/>
    <col min="123" max="124" width="8.44140625" bestFit="1" customWidth="1"/>
    <col min="125" max="125" width="9.33203125" bestFit="1" customWidth="1"/>
    <col min="126" max="126" width="8.44140625" bestFit="1" customWidth="1"/>
    <col min="127" max="131" width="9.33203125" bestFit="1" customWidth="1"/>
    <col min="132" max="133" width="8.44140625" bestFit="1" customWidth="1"/>
    <col min="134" max="134" width="9.33203125" bestFit="1" customWidth="1"/>
    <col min="135" max="136" width="8.44140625" bestFit="1" customWidth="1"/>
    <col min="137" max="137" width="9.33203125" bestFit="1" customWidth="1"/>
    <col min="138" max="138" width="8.44140625" bestFit="1" customWidth="1"/>
    <col min="139" max="143" width="9.33203125" bestFit="1" customWidth="1"/>
    <col min="144" max="145" width="8.44140625" bestFit="1" customWidth="1"/>
    <col min="146" max="146" width="9.33203125" bestFit="1" customWidth="1"/>
    <col min="147" max="148" width="8.44140625" bestFit="1" customWidth="1"/>
    <col min="149" max="149" width="9.33203125" bestFit="1" customWidth="1"/>
    <col min="150" max="150" width="8.44140625" bestFit="1" customWidth="1"/>
    <col min="151" max="155" width="9.33203125" bestFit="1" customWidth="1"/>
    <col min="156" max="157" width="8.44140625" bestFit="1" customWidth="1"/>
    <col min="158" max="158" width="9.33203125" bestFit="1" customWidth="1"/>
    <col min="159" max="160" width="8.44140625" bestFit="1" customWidth="1"/>
    <col min="161" max="161" width="9.33203125" bestFit="1" customWidth="1"/>
    <col min="162" max="162" width="8.44140625" bestFit="1" customWidth="1"/>
    <col min="163" max="163" width="9.33203125" bestFit="1" customWidth="1"/>
    <col min="164" max="165" width="8.44140625" bestFit="1" customWidth="1"/>
    <col min="166" max="166" width="9.33203125" bestFit="1" customWidth="1"/>
    <col min="167" max="174" width="8.44140625" bestFit="1" customWidth="1"/>
    <col min="175" max="175" width="9.33203125" bestFit="1" customWidth="1"/>
    <col min="176" max="177" width="8.44140625" bestFit="1" customWidth="1"/>
    <col min="178" max="178" width="9.33203125" bestFit="1" customWidth="1"/>
    <col min="179" max="186" width="8.44140625" bestFit="1" customWidth="1"/>
    <col min="187" max="187" width="9.33203125" bestFit="1" customWidth="1"/>
    <col min="188" max="190" width="8.44140625" bestFit="1" customWidth="1"/>
    <col min="191" max="191" width="10.6640625" bestFit="1" customWidth="1"/>
    <col min="192" max="192" width="0" hidden="1" customWidth="1"/>
    <col min="193" max="193" width="255" customWidth="1"/>
  </cols>
  <sheetData>
    <row r="1" spans="1:193" x14ac:dyDescent="0.3">
      <c r="J1" s="134">
        <f>SUBTOTAL(9,J3:J97)</f>
        <v>25783.32</v>
      </c>
      <c r="K1" s="134">
        <f>SUBTOTAL(9,K3:K97)</f>
        <v>22445068.639537934</v>
      </c>
      <c r="L1" s="134">
        <f>SUBTOTAL(9,L3:L97)-J6-J7-J12-J37-J88</f>
        <v>22458205.749537934</v>
      </c>
      <c r="M1" s="134"/>
      <c r="N1" s="134">
        <f>SUBTOTAL(9,N3:N97)</f>
        <v>22470851.959537935</v>
      </c>
      <c r="O1" s="134">
        <f>SUBTOTAL(9,O3:O97)</f>
        <v>20415663.091250151</v>
      </c>
      <c r="R1" s="134">
        <f>SUBTOTAL(9,R3:R97)</f>
        <v>29884581.762090974</v>
      </c>
    </row>
    <row r="2" spans="1:193" x14ac:dyDescent="0.3">
      <c r="A2" s="21" t="s">
        <v>385</v>
      </c>
      <c r="B2" s="21" t="s">
        <v>386</v>
      </c>
      <c r="C2" s="21" t="s">
        <v>127</v>
      </c>
      <c r="D2" s="21" t="s">
        <v>357</v>
      </c>
      <c r="E2" s="21" t="s">
        <v>387</v>
      </c>
      <c r="F2" s="21" t="s">
        <v>130</v>
      </c>
      <c r="G2" s="21" t="s">
        <v>131</v>
      </c>
      <c r="H2" s="29" t="s">
        <v>388</v>
      </c>
      <c r="I2" s="21" t="s">
        <v>389</v>
      </c>
      <c r="J2" s="21" t="s">
        <v>122</v>
      </c>
      <c r="K2" s="21" t="s">
        <v>390</v>
      </c>
      <c r="L2" s="21" t="s">
        <v>91</v>
      </c>
      <c r="M2" s="21" t="s">
        <v>391</v>
      </c>
      <c r="N2" s="21" t="s">
        <v>392</v>
      </c>
      <c r="O2" s="29" t="s">
        <v>393</v>
      </c>
      <c r="P2" s="29" t="s">
        <v>394</v>
      </c>
      <c r="Q2" s="29" t="s">
        <v>395</v>
      </c>
      <c r="R2" s="29" t="s">
        <v>396</v>
      </c>
      <c r="S2" s="21" t="s">
        <v>397</v>
      </c>
      <c r="T2" s="21" t="s">
        <v>398</v>
      </c>
      <c r="U2" s="21" t="s">
        <v>399</v>
      </c>
      <c r="V2" s="21" t="s">
        <v>400</v>
      </c>
      <c r="W2" s="21" t="s">
        <v>401</v>
      </c>
      <c r="X2" s="21" t="s">
        <v>402</v>
      </c>
      <c r="Y2" s="21" t="s">
        <v>403</v>
      </c>
      <c r="Z2" s="21" t="s">
        <v>404</v>
      </c>
      <c r="AA2" s="21" t="s">
        <v>405</v>
      </c>
      <c r="AB2" s="21" t="s">
        <v>406</v>
      </c>
      <c r="AC2" s="21" t="s">
        <v>407</v>
      </c>
      <c r="AD2" s="21" t="s">
        <v>408</v>
      </c>
      <c r="AE2" s="21" t="s">
        <v>409</v>
      </c>
      <c r="AF2" s="21" t="s">
        <v>410</v>
      </c>
      <c r="AG2" s="21" t="s">
        <v>411</v>
      </c>
      <c r="AH2" s="21" t="s">
        <v>412</v>
      </c>
      <c r="AI2" s="21" t="s">
        <v>413</v>
      </c>
      <c r="AJ2" s="21" t="s">
        <v>414</v>
      </c>
      <c r="AK2" s="21" t="s">
        <v>415</v>
      </c>
      <c r="AL2" s="21" t="s">
        <v>416</v>
      </c>
      <c r="AM2" s="21" t="s">
        <v>417</v>
      </c>
      <c r="AN2" s="21" t="s">
        <v>418</v>
      </c>
      <c r="AO2" s="21" t="s">
        <v>419</v>
      </c>
      <c r="AP2" s="21" t="s">
        <v>420</v>
      </c>
      <c r="AQ2" s="21" t="s">
        <v>421</v>
      </c>
      <c r="AR2" s="21" t="s">
        <v>422</v>
      </c>
      <c r="AS2" s="21" t="s">
        <v>423</v>
      </c>
      <c r="AT2" s="21" t="s">
        <v>424</v>
      </c>
      <c r="AU2" s="21" t="s">
        <v>425</v>
      </c>
      <c r="AV2" s="21" t="s">
        <v>426</v>
      </c>
      <c r="AW2" s="21" t="s">
        <v>427</v>
      </c>
      <c r="AX2" s="21" t="s">
        <v>428</v>
      </c>
      <c r="AY2" s="21" t="s">
        <v>429</v>
      </c>
      <c r="AZ2" s="21" t="s">
        <v>430</v>
      </c>
      <c r="BA2" s="21" t="s">
        <v>431</v>
      </c>
      <c r="BB2" s="21" t="s">
        <v>432</v>
      </c>
      <c r="BC2" s="21" t="s">
        <v>433</v>
      </c>
      <c r="BD2" s="21" t="s">
        <v>434</v>
      </c>
      <c r="BE2" s="21" t="s">
        <v>435</v>
      </c>
      <c r="BF2" s="21" t="s">
        <v>436</v>
      </c>
      <c r="BG2" s="21" t="s">
        <v>437</v>
      </c>
      <c r="BH2" s="21" t="s">
        <v>438</v>
      </c>
      <c r="BI2" s="21" t="s">
        <v>439</v>
      </c>
      <c r="BJ2" s="21" t="s">
        <v>440</v>
      </c>
      <c r="BK2" s="21" t="s">
        <v>441</v>
      </c>
      <c r="BL2" s="21" t="s">
        <v>442</v>
      </c>
      <c r="BM2" s="21" t="s">
        <v>443</v>
      </c>
      <c r="BN2" s="21" t="s">
        <v>444</v>
      </c>
      <c r="BO2" s="21" t="s">
        <v>445</v>
      </c>
      <c r="BP2" s="21" t="s">
        <v>446</v>
      </c>
      <c r="BQ2" s="21" t="s">
        <v>447</v>
      </c>
      <c r="BR2" s="21" t="s">
        <v>448</v>
      </c>
      <c r="BS2" s="21" t="s">
        <v>449</v>
      </c>
      <c r="BT2" s="21" t="s">
        <v>450</v>
      </c>
      <c r="BU2" s="21" t="s">
        <v>451</v>
      </c>
      <c r="BV2" s="21" t="s">
        <v>452</v>
      </c>
      <c r="BW2" s="21" t="s">
        <v>453</v>
      </c>
      <c r="BX2" s="21" t="s">
        <v>454</v>
      </c>
      <c r="BY2" s="21" t="s">
        <v>455</v>
      </c>
      <c r="BZ2" s="21" t="s">
        <v>456</v>
      </c>
      <c r="CA2" s="21" t="s">
        <v>457</v>
      </c>
      <c r="CB2" s="21" t="s">
        <v>458</v>
      </c>
      <c r="CC2" s="21" t="s">
        <v>459</v>
      </c>
      <c r="CD2" s="21" t="s">
        <v>460</v>
      </c>
      <c r="CE2" s="21" t="s">
        <v>461</v>
      </c>
      <c r="CF2" s="21" t="s">
        <v>462</v>
      </c>
      <c r="CG2" s="21" t="s">
        <v>463</v>
      </c>
      <c r="CH2" s="21" t="s">
        <v>464</v>
      </c>
      <c r="CI2" s="21" t="s">
        <v>465</v>
      </c>
      <c r="CJ2" s="21" t="s">
        <v>466</v>
      </c>
      <c r="CK2" s="21" t="s">
        <v>467</v>
      </c>
      <c r="CL2" s="21" t="s">
        <v>468</v>
      </c>
      <c r="CM2" s="21" t="s">
        <v>469</v>
      </c>
      <c r="CN2" s="21" t="s">
        <v>470</v>
      </c>
      <c r="CO2" s="21" t="s">
        <v>471</v>
      </c>
      <c r="CP2" s="21" t="s">
        <v>472</v>
      </c>
      <c r="CQ2" s="21" t="s">
        <v>473</v>
      </c>
      <c r="CR2" s="21" t="s">
        <v>474</v>
      </c>
      <c r="CS2" s="21" t="s">
        <v>475</v>
      </c>
      <c r="CT2" s="21" t="s">
        <v>476</v>
      </c>
      <c r="CU2" s="21" t="s">
        <v>477</v>
      </c>
      <c r="CV2" s="21" t="s">
        <v>478</v>
      </c>
      <c r="CW2" s="21" t="s">
        <v>479</v>
      </c>
      <c r="CX2" s="21" t="s">
        <v>480</v>
      </c>
      <c r="CY2" s="21" t="s">
        <v>481</v>
      </c>
      <c r="CZ2" s="21" t="s">
        <v>482</v>
      </c>
      <c r="DA2" s="21" t="s">
        <v>483</v>
      </c>
      <c r="DB2" s="21" t="s">
        <v>484</v>
      </c>
      <c r="DC2" s="21" t="s">
        <v>485</v>
      </c>
      <c r="DD2" s="21" t="s">
        <v>486</v>
      </c>
      <c r="DE2" s="21" t="s">
        <v>487</v>
      </c>
      <c r="DF2" s="21" t="s">
        <v>488</v>
      </c>
      <c r="DG2" s="21" t="s">
        <v>489</v>
      </c>
      <c r="DH2" s="21" t="s">
        <v>490</v>
      </c>
      <c r="DI2" s="21" t="s">
        <v>491</v>
      </c>
      <c r="DJ2" s="21" t="s">
        <v>492</v>
      </c>
      <c r="DK2" s="21" t="s">
        <v>493</v>
      </c>
      <c r="DL2" s="21" t="s">
        <v>494</v>
      </c>
      <c r="DM2" s="21" t="s">
        <v>495</v>
      </c>
      <c r="DN2" s="21" t="s">
        <v>496</v>
      </c>
      <c r="DO2" s="21" t="s">
        <v>497</v>
      </c>
      <c r="DP2" s="21" t="s">
        <v>498</v>
      </c>
      <c r="DQ2" s="21" t="s">
        <v>499</v>
      </c>
      <c r="DR2" s="21" t="s">
        <v>500</v>
      </c>
      <c r="DS2" s="21" t="s">
        <v>501</v>
      </c>
      <c r="DT2" s="21" t="s">
        <v>502</v>
      </c>
      <c r="DU2" s="21" t="s">
        <v>503</v>
      </c>
      <c r="DV2" s="21" t="s">
        <v>504</v>
      </c>
      <c r="DW2" s="21" t="s">
        <v>505</v>
      </c>
      <c r="DX2" s="21" t="s">
        <v>506</v>
      </c>
      <c r="DY2" s="21" t="s">
        <v>507</v>
      </c>
      <c r="DZ2" s="21" t="s">
        <v>508</v>
      </c>
      <c r="EA2" s="21" t="s">
        <v>509</v>
      </c>
      <c r="EB2" s="21" t="s">
        <v>510</v>
      </c>
      <c r="EC2" s="21" t="s">
        <v>511</v>
      </c>
      <c r="ED2" s="21" t="s">
        <v>512</v>
      </c>
      <c r="EE2" s="21" t="s">
        <v>513</v>
      </c>
      <c r="EF2" s="21" t="s">
        <v>514</v>
      </c>
      <c r="EG2" s="21" t="s">
        <v>515</v>
      </c>
      <c r="EH2" s="21" t="s">
        <v>516</v>
      </c>
      <c r="EI2" s="21" t="s">
        <v>517</v>
      </c>
      <c r="EJ2" s="21" t="s">
        <v>518</v>
      </c>
      <c r="EK2" s="21" t="s">
        <v>519</v>
      </c>
      <c r="EL2" s="21" t="s">
        <v>520</v>
      </c>
      <c r="EM2" s="21" t="s">
        <v>521</v>
      </c>
      <c r="EN2" s="21" t="s">
        <v>522</v>
      </c>
      <c r="EO2" s="21" t="s">
        <v>523</v>
      </c>
      <c r="EP2" s="21" t="s">
        <v>524</v>
      </c>
      <c r="EQ2" s="21" t="s">
        <v>525</v>
      </c>
      <c r="ER2" s="21" t="s">
        <v>526</v>
      </c>
      <c r="ES2" s="21" t="s">
        <v>527</v>
      </c>
      <c r="ET2" s="21" t="s">
        <v>528</v>
      </c>
      <c r="EU2" s="21" t="s">
        <v>529</v>
      </c>
      <c r="EV2" s="21" t="s">
        <v>530</v>
      </c>
      <c r="EW2" s="21" t="s">
        <v>531</v>
      </c>
      <c r="EX2" s="21" t="s">
        <v>532</v>
      </c>
      <c r="EY2" s="21" t="s">
        <v>533</v>
      </c>
      <c r="EZ2" s="21" t="s">
        <v>534</v>
      </c>
      <c r="FA2" s="21" t="s">
        <v>535</v>
      </c>
      <c r="FB2" s="21" t="s">
        <v>536</v>
      </c>
      <c r="FC2" s="21" t="s">
        <v>537</v>
      </c>
      <c r="FD2" s="21" t="s">
        <v>538</v>
      </c>
      <c r="FE2" s="21" t="s">
        <v>539</v>
      </c>
      <c r="FF2" s="21" t="s">
        <v>540</v>
      </c>
      <c r="FG2" s="21" t="s">
        <v>541</v>
      </c>
      <c r="FH2" s="21" t="s">
        <v>542</v>
      </c>
      <c r="FI2" s="21" t="s">
        <v>543</v>
      </c>
      <c r="FJ2" s="21" t="s">
        <v>544</v>
      </c>
      <c r="FK2" s="21" t="s">
        <v>545</v>
      </c>
      <c r="FL2" s="21" t="s">
        <v>546</v>
      </c>
      <c r="FM2" s="21" t="s">
        <v>547</v>
      </c>
      <c r="FN2" s="21" t="s">
        <v>548</v>
      </c>
      <c r="FO2" s="21" t="s">
        <v>549</v>
      </c>
      <c r="FP2" s="21" t="s">
        <v>550</v>
      </c>
      <c r="FQ2" s="21" t="s">
        <v>551</v>
      </c>
      <c r="FR2" s="21" t="s">
        <v>552</v>
      </c>
      <c r="FS2" s="21" t="s">
        <v>553</v>
      </c>
      <c r="FT2" s="21" t="s">
        <v>554</v>
      </c>
      <c r="FU2" s="21" t="s">
        <v>555</v>
      </c>
      <c r="FV2" s="21" t="s">
        <v>556</v>
      </c>
      <c r="FW2" s="21" t="s">
        <v>557</v>
      </c>
      <c r="FX2" s="21" t="s">
        <v>558</v>
      </c>
      <c r="FY2" s="21" t="s">
        <v>559</v>
      </c>
      <c r="FZ2" s="21" t="s">
        <v>560</v>
      </c>
      <c r="GA2" s="21" t="s">
        <v>561</v>
      </c>
      <c r="GB2" s="21" t="s">
        <v>562</v>
      </c>
      <c r="GC2" s="21" t="s">
        <v>563</v>
      </c>
      <c r="GD2" s="21" t="s">
        <v>564</v>
      </c>
      <c r="GE2" s="21" t="s">
        <v>565</v>
      </c>
      <c r="GF2" s="21" t="s">
        <v>566</v>
      </c>
      <c r="GG2" s="21" t="s">
        <v>567</v>
      </c>
      <c r="GH2" s="21" t="s">
        <v>568</v>
      </c>
      <c r="GI2" s="21" t="s">
        <v>366</v>
      </c>
      <c r="GJ2" s="13"/>
      <c r="GK2" s="13"/>
    </row>
    <row r="3" spans="1:193" x14ac:dyDescent="0.3">
      <c r="A3" s="22">
        <v>135922</v>
      </c>
      <c r="B3" s="22">
        <v>6494</v>
      </c>
      <c r="C3" s="22" t="s">
        <v>82</v>
      </c>
      <c r="D3" s="22" t="s">
        <v>305</v>
      </c>
      <c r="E3" s="26">
        <v>0.100339</v>
      </c>
      <c r="F3" s="22" t="s">
        <v>164</v>
      </c>
      <c r="G3" s="22" t="s">
        <v>165</v>
      </c>
      <c r="H3" s="108" t="str">
        <f>VLOOKUP(B3,Elegibilidade!A:I,9,0)</f>
        <v>Elegível</v>
      </c>
      <c r="I3" s="27">
        <v>161</v>
      </c>
      <c r="J3" s="23">
        <v>0</v>
      </c>
      <c r="K3" s="23">
        <f t="shared" ref="K3:K40" si="0">NPV(0.8%,T3:GH3)</f>
        <v>365935.67235158168</v>
      </c>
      <c r="L3" s="23">
        <f t="shared" ref="L3:L34" si="1">J3+K3</f>
        <v>365935.67235158168</v>
      </c>
      <c r="M3" s="22" t="s">
        <v>167</v>
      </c>
      <c r="N3" s="23">
        <v>365935.67235158168</v>
      </c>
      <c r="O3" s="23">
        <f t="shared" ref="O3:O34" si="2">NPV((1+12%)^(1/12)-1,T3:GH3)</f>
        <v>333880.11124632222</v>
      </c>
      <c r="P3" s="23">
        <f>Vendas!$J$1</f>
        <v>885.12919963447951</v>
      </c>
      <c r="Q3" s="109">
        <v>413.88</v>
      </c>
      <c r="R3" s="23">
        <f t="shared" ref="R3:R34" si="3">P3*Q3</f>
        <v>366337.27314471838</v>
      </c>
      <c r="S3" s="28">
        <f t="shared" ref="S3:S34" si="4">O3/R3</f>
        <v>0.91140087488292731</v>
      </c>
      <c r="T3" s="107">
        <v>4504.17</v>
      </c>
      <c r="U3" s="107">
        <v>2872.2</v>
      </c>
      <c r="V3" s="107">
        <v>2872.2</v>
      </c>
      <c r="W3" s="107">
        <v>2872.2</v>
      </c>
      <c r="X3" s="107">
        <v>2872.2</v>
      </c>
      <c r="Y3" s="107">
        <v>2872.2</v>
      </c>
      <c r="Z3" s="107">
        <v>2872.2</v>
      </c>
      <c r="AA3" s="107">
        <v>2872.2</v>
      </c>
      <c r="AB3" s="107">
        <v>2872.2</v>
      </c>
      <c r="AC3" s="107">
        <v>18038.93</v>
      </c>
      <c r="AD3" s="107">
        <v>2872.2</v>
      </c>
      <c r="AE3" s="107">
        <v>2872.2</v>
      </c>
      <c r="AF3" s="107">
        <v>2872.2</v>
      </c>
      <c r="AG3" s="107">
        <v>2872.2</v>
      </c>
      <c r="AH3" s="107">
        <v>2872.2</v>
      </c>
      <c r="AI3" s="107">
        <v>2872.2</v>
      </c>
      <c r="AJ3" s="107">
        <v>2872.2</v>
      </c>
      <c r="AK3" s="107">
        <v>2872.2</v>
      </c>
      <c r="AL3" s="107">
        <v>2872.2</v>
      </c>
      <c r="AM3" s="107">
        <v>2872.2</v>
      </c>
      <c r="AN3" s="107">
        <v>2872.2</v>
      </c>
      <c r="AO3" s="107">
        <v>18038.93</v>
      </c>
      <c r="AP3" s="107">
        <v>2872.2</v>
      </c>
      <c r="AQ3" s="107">
        <v>2872.2</v>
      </c>
      <c r="AR3" s="107">
        <v>2872.2</v>
      </c>
      <c r="AS3" s="107">
        <v>2872.2</v>
      </c>
      <c r="AT3" s="107">
        <v>2872.2</v>
      </c>
      <c r="AU3" s="107">
        <v>2872.2</v>
      </c>
      <c r="AV3" s="107">
        <v>2872.2</v>
      </c>
      <c r="AW3" s="107">
        <v>2872.2</v>
      </c>
      <c r="AX3" s="107">
        <v>2872.2</v>
      </c>
      <c r="AY3" s="107">
        <v>2872.2</v>
      </c>
      <c r="AZ3" s="107">
        <v>2872.2</v>
      </c>
      <c r="BA3" s="107">
        <v>18038.93</v>
      </c>
      <c r="BB3" s="107">
        <v>2872.2</v>
      </c>
      <c r="BC3" s="107">
        <v>2872.2</v>
      </c>
      <c r="BD3" s="107">
        <v>2872.2</v>
      </c>
      <c r="BE3" s="107">
        <v>2872.2</v>
      </c>
      <c r="BF3" s="107">
        <v>2872.2</v>
      </c>
      <c r="BG3" s="107">
        <v>2872.2</v>
      </c>
      <c r="BH3" s="107">
        <v>2872.2</v>
      </c>
      <c r="BI3" s="107">
        <v>2872.2</v>
      </c>
      <c r="BJ3" s="107">
        <v>2872.2</v>
      </c>
      <c r="BK3" s="107">
        <v>2872.2</v>
      </c>
      <c r="BL3" s="107">
        <v>2872.2</v>
      </c>
      <c r="BM3" s="107">
        <v>18038.93</v>
      </c>
      <c r="BN3" s="107">
        <v>2872.2</v>
      </c>
      <c r="BO3" s="107">
        <v>2872.2</v>
      </c>
      <c r="BP3" s="107">
        <v>2872.2</v>
      </c>
      <c r="BQ3" s="107">
        <v>2872.2</v>
      </c>
      <c r="BR3" s="107">
        <v>2872.2</v>
      </c>
      <c r="BS3" s="107">
        <v>2872.2</v>
      </c>
      <c r="BT3" s="107">
        <v>2872.2</v>
      </c>
      <c r="BU3" s="107">
        <v>2872.2</v>
      </c>
      <c r="BV3" s="107">
        <v>2872.2</v>
      </c>
      <c r="BW3" s="107">
        <v>2872.2</v>
      </c>
      <c r="BX3" s="107">
        <v>2872.2</v>
      </c>
      <c r="BY3" s="107">
        <v>18038.93</v>
      </c>
      <c r="BZ3" s="107">
        <v>2872.2</v>
      </c>
      <c r="CA3" s="107">
        <v>2872.2</v>
      </c>
      <c r="CB3" s="107">
        <v>2872.2</v>
      </c>
      <c r="CC3" s="107">
        <v>2872.2</v>
      </c>
      <c r="CD3" s="107">
        <v>2872.2</v>
      </c>
      <c r="CE3" s="107">
        <v>2872.2</v>
      </c>
      <c r="CF3" s="107">
        <v>2872.2</v>
      </c>
      <c r="CG3" s="107">
        <v>2872.2</v>
      </c>
      <c r="CH3" s="107">
        <v>2872.2</v>
      </c>
      <c r="CI3" s="107">
        <v>2872.2</v>
      </c>
      <c r="CJ3" s="107">
        <v>2872.2</v>
      </c>
      <c r="CK3" s="107">
        <v>18038.93</v>
      </c>
      <c r="CL3" s="107">
        <v>2872.2</v>
      </c>
      <c r="CM3" s="107">
        <v>2872.2</v>
      </c>
      <c r="CN3" s="107">
        <v>2872.2</v>
      </c>
      <c r="CO3" s="107">
        <v>2872.2</v>
      </c>
      <c r="CP3" s="107">
        <v>2872.2</v>
      </c>
      <c r="CQ3" s="107">
        <v>2872.2</v>
      </c>
      <c r="CR3" s="107">
        <v>2872.2</v>
      </c>
      <c r="CS3" s="107">
        <v>2872.2</v>
      </c>
      <c r="CT3" s="107">
        <v>2872.2</v>
      </c>
      <c r="CU3" s="107">
        <v>2872.2</v>
      </c>
      <c r="CV3" s="107">
        <v>2872.2</v>
      </c>
      <c r="CW3" s="107">
        <v>18038.93</v>
      </c>
      <c r="CX3" s="107">
        <v>2872.2</v>
      </c>
      <c r="CY3" s="107">
        <v>2872.2</v>
      </c>
      <c r="CZ3" s="107">
        <v>2872.2</v>
      </c>
      <c r="DA3" s="107">
        <v>2872.2</v>
      </c>
      <c r="DB3" s="107">
        <v>2872.2</v>
      </c>
      <c r="DC3" s="107">
        <v>2872.2</v>
      </c>
      <c r="DD3" s="107">
        <v>2872.2</v>
      </c>
      <c r="DE3" s="107">
        <v>2872.2</v>
      </c>
      <c r="DF3" s="107">
        <v>2872.2</v>
      </c>
      <c r="DG3" s="107">
        <v>2872.2</v>
      </c>
      <c r="DH3" s="107">
        <v>2872.2</v>
      </c>
      <c r="DI3" s="107">
        <v>18038.93</v>
      </c>
      <c r="DJ3" s="107">
        <v>2872.2</v>
      </c>
      <c r="DK3" s="107">
        <v>2872.2</v>
      </c>
      <c r="DL3" s="107">
        <v>2872.2</v>
      </c>
      <c r="DM3" s="107">
        <v>2872.2</v>
      </c>
      <c r="DN3" s="107">
        <v>2872.2</v>
      </c>
      <c r="DO3" s="107">
        <v>2872.2</v>
      </c>
      <c r="DP3" s="107">
        <v>2872.2</v>
      </c>
      <c r="DQ3" s="107">
        <v>2872.2</v>
      </c>
      <c r="DR3" s="107">
        <v>2872.2</v>
      </c>
      <c r="DS3" s="107">
        <v>2872.2</v>
      </c>
      <c r="DT3" s="107">
        <v>2872.2</v>
      </c>
      <c r="DU3" s="107">
        <v>18038.93</v>
      </c>
      <c r="DV3" s="107">
        <v>2872.2</v>
      </c>
      <c r="DW3" s="107">
        <v>2872.2</v>
      </c>
      <c r="DX3" s="107">
        <v>2872.2</v>
      </c>
      <c r="DY3" s="107">
        <v>2872.2</v>
      </c>
      <c r="DZ3" s="107">
        <v>2872.2</v>
      </c>
      <c r="EA3" s="107">
        <v>2872.2</v>
      </c>
      <c r="EB3" s="107">
        <v>2872.2</v>
      </c>
      <c r="EC3" s="107">
        <v>2872.2</v>
      </c>
      <c r="ED3" s="107">
        <v>2872.2</v>
      </c>
      <c r="EE3" s="107">
        <v>2872.2</v>
      </c>
      <c r="EF3" s="107">
        <v>2872.2</v>
      </c>
      <c r="EG3" s="107">
        <v>18038.93</v>
      </c>
      <c r="EH3" s="107">
        <v>2872.2</v>
      </c>
      <c r="EI3" s="107">
        <v>2872.2</v>
      </c>
      <c r="EJ3" s="107">
        <v>2872.2</v>
      </c>
      <c r="EK3" s="107">
        <v>2872.2</v>
      </c>
      <c r="EL3" s="107">
        <v>2872.2</v>
      </c>
      <c r="EM3" s="107">
        <v>2872.2</v>
      </c>
      <c r="EN3" s="107">
        <v>2872.2</v>
      </c>
      <c r="EO3" s="107">
        <v>2872.2</v>
      </c>
      <c r="EP3" s="107">
        <v>2872.2</v>
      </c>
      <c r="EQ3" s="107">
        <v>2872.2</v>
      </c>
      <c r="ER3" s="107">
        <v>2872.2</v>
      </c>
      <c r="ES3" s="107">
        <v>18038.93</v>
      </c>
      <c r="ET3" s="107">
        <v>2872.2</v>
      </c>
      <c r="EU3" s="107">
        <v>2872.2</v>
      </c>
      <c r="EV3" s="107">
        <v>2872.2</v>
      </c>
      <c r="EW3" s="107">
        <v>2872.2</v>
      </c>
      <c r="EX3" s="107">
        <v>2872.2</v>
      </c>
      <c r="EY3" s="107">
        <v>2872.2</v>
      </c>
      <c r="EZ3" s="107">
        <v>2872.2</v>
      </c>
      <c r="FA3" s="107">
        <v>2872.2</v>
      </c>
      <c r="FB3" s="107">
        <v>2872.2</v>
      </c>
      <c r="FC3" s="107">
        <v>2872.2</v>
      </c>
      <c r="FD3" s="107">
        <v>2872.2</v>
      </c>
      <c r="FE3" s="107">
        <v>18038.919999999998</v>
      </c>
      <c r="FF3" s="107">
        <v>2872.2</v>
      </c>
      <c r="FG3" s="107">
        <v>2872.2</v>
      </c>
      <c r="FH3" s="107">
        <v>2872.2</v>
      </c>
      <c r="FI3" s="107">
        <v>2872.2</v>
      </c>
      <c r="FJ3" s="107">
        <v>2872.2</v>
      </c>
      <c r="FK3" s="107">
        <v>2872.2</v>
      </c>
      <c r="FL3" s="107">
        <v>2872.2</v>
      </c>
      <c r="FM3" s="107">
        <v>2872.2</v>
      </c>
      <c r="FN3" s="107">
        <v>2872.2</v>
      </c>
      <c r="FO3" s="107">
        <v>2872.2</v>
      </c>
      <c r="FP3" s="107">
        <v>2872.2</v>
      </c>
      <c r="FQ3" s="107">
        <v>2872.2</v>
      </c>
      <c r="FR3" s="107">
        <v>2872.2</v>
      </c>
      <c r="FS3" s="107">
        <v>2872.2</v>
      </c>
      <c r="FT3" s="107">
        <v>2872.2</v>
      </c>
      <c r="FU3" s="107">
        <v>2872.2</v>
      </c>
      <c r="FV3" s="107">
        <v>2872.2</v>
      </c>
      <c r="FW3" s="107">
        <v>2872.2</v>
      </c>
      <c r="FX3" s="107">
        <v>2871.74</v>
      </c>
      <c r="FY3" s="107">
        <v>0</v>
      </c>
      <c r="FZ3" s="107">
        <v>0</v>
      </c>
      <c r="GA3" s="107">
        <v>0</v>
      </c>
      <c r="GB3" s="107">
        <v>0</v>
      </c>
      <c r="GC3" s="107">
        <v>0</v>
      </c>
      <c r="GD3" s="107">
        <v>0</v>
      </c>
      <c r="GE3" s="107">
        <v>0</v>
      </c>
      <c r="GF3" s="107">
        <v>0</v>
      </c>
      <c r="GG3" s="107">
        <v>0</v>
      </c>
      <c r="GH3" s="107">
        <v>0</v>
      </c>
      <c r="GI3" s="22">
        <v>135922</v>
      </c>
      <c r="GJ3" s="13"/>
      <c r="GK3" s="13"/>
    </row>
    <row r="4" spans="1:193" x14ac:dyDescent="0.3">
      <c r="A4" s="22">
        <v>135688</v>
      </c>
      <c r="B4" s="22">
        <v>6451</v>
      </c>
      <c r="C4" s="22" t="s">
        <v>83</v>
      </c>
      <c r="D4" s="22" t="s">
        <v>317</v>
      </c>
      <c r="E4" s="26">
        <v>0.1003</v>
      </c>
      <c r="F4" s="22" t="s">
        <v>164</v>
      </c>
      <c r="G4" s="22" t="s">
        <v>165</v>
      </c>
      <c r="H4" s="108" t="str">
        <f>VLOOKUP(B4,Elegibilidade!A:I,9,0)</f>
        <v>Elegível</v>
      </c>
      <c r="I4" s="27">
        <v>155</v>
      </c>
      <c r="J4" s="23">
        <v>0</v>
      </c>
      <c r="K4" s="23">
        <f t="shared" si="0"/>
        <v>360759.47872414021</v>
      </c>
      <c r="L4" s="23">
        <f t="shared" si="1"/>
        <v>360759.47872414021</v>
      </c>
      <c r="M4" s="22" t="s">
        <v>167</v>
      </c>
      <c r="N4" s="23">
        <v>360759.47872414021</v>
      </c>
      <c r="O4" s="23">
        <f t="shared" si="2"/>
        <v>329660.45137102553</v>
      </c>
      <c r="P4" s="23">
        <f>Vendas!$J$1</f>
        <v>885.12919963447951</v>
      </c>
      <c r="Q4" s="109">
        <v>408.49</v>
      </c>
      <c r="R4" s="23">
        <f t="shared" si="3"/>
        <v>361566.42675868853</v>
      </c>
      <c r="S4" s="28">
        <f t="shared" si="4"/>
        <v>0.91175625548619532</v>
      </c>
      <c r="T4" s="107">
        <v>4069.57</v>
      </c>
      <c r="U4" s="107">
        <v>4069.57</v>
      </c>
      <c r="V4" s="107">
        <v>4069.57</v>
      </c>
      <c r="W4" s="107">
        <v>4069.57</v>
      </c>
      <c r="X4" s="107">
        <v>4069.57</v>
      </c>
      <c r="Y4" s="107">
        <v>4069.57</v>
      </c>
      <c r="Z4" s="107">
        <v>4069.57</v>
      </c>
      <c r="AA4" s="107">
        <v>4069.57</v>
      </c>
      <c r="AB4" s="107">
        <v>4069.57</v>
      </c>
      <c r="AC4" s="107">
        <v>4069.57</v>
      </c>
      <c r="AD4" s="107">
        <v>4069.57</v>
      </c>
      <c r="AE4" s="107">
        <v>4069.57</v>
      </c>
      <c r="AF4" s="107">
        <v>4069.57</v>
      </c>
      <c r="AG4" s="107">
        <v>4069.57</v>
      </c>
      <c r="AH4" s="107">
        <v>4069.57</v>
      </c>
      <c r="AI4" s="107">
        <v>4069.57</v>
      </c>
      <c r="AJ4" s="107">
        <v>4069.57</v>
      </c>
      <c r="AK4" s="107">
        <v>4069.57</v>
      </c>
      <c r="AL4" s="107">
        <v>4069.57</v>
      </c>
      <c r="AM4" s="107">
        <v>4069.57</v>
      </c>
      <c r="AN4" s="107">
        <v>4069.57</v>
      </c>
      <c r="AO4" s="107">
        <v>4069.57</v>
      </c>
      <c r="AP4" s="107">
        <v>4069.57</v>
      </c>
      <c r="AQ4" s="107">
        <v>4069.57</v>
      </c>
      <c r="AR4" s="107">
        <v>4069.57</v>
      </c>
      <c r="AS4" s="107">
        <v>4069.57</v>
      </c>
      <c r="AT4" s="107">
        <v>4069.57</v>
      </c>
      <c r="AU4" s="107">
        <v>4069.57</v>
      </c>
      <c r="AV4" s="107">
        <v>4069.57</v>
      </c>
      <c r="AW4" s="107">
        <v>4069.57</v>
      </c>
      <c r="AX4" s="107">
        <v>4069.57</v>
      </c>
      <c r="AY4" s="107">
        <v>4069.57</v>
      </c>
      <c r="AZ4" s="107">
        <v>4069.57</v>
      </c>
      <c r="BA4" s="107">
        <v>4069.57</v>
      </c>
      <c r="BB4" s="107">
        <v>4069.57</v>
      </c>
      <c r="BC4" s="107">
        <v>4069.57</v>
      </c>
      <c r="BD4" s="107">
        <v>4069.57</v>
      </c>
      <c r="BE4" s="107">
        <v>4069.57</v>
      </c>
      <c r="BF4" s="107">
        <v>4069.57</v>
      </c>
      <c r="BG4" s="107">
        <v>4069.57</v>
      </c>
      <c r="BH4" s="107">
        <v>4069.57</v>
      </c>
      <c r="BI4" s="107">
        <v>4069.57</v>
      </c>
      <c r="BJ4" s="107">
        <v>4069.57</v>
      </c>
      <c r="BK4" s="107">
        <v>4069.57</v>
      </c>
      <c r="BL4" s="107">
        <v>4069.57</v>
      </c>
      <c r="BM4" s="107">
        <v>4069.57</v>
      </c>
      <c r="BN4" s="107">
        <v>4069.57</v>
      </c>
      <c r="BO4" s="107">
        <v>4069.57</v>
      </c>
      <c r="BP4" s="107">
        <v>4069.57</v>
      </c>
      <c r="BQ4" s="107">
        <v>4069.57</v>
      </c>
      <c r="BR4" s="107">
        <v>4069.57</v>
      </c>
      <c r="BS4" s="107">
        <v>4069.57</v>
      </c>
      <c r="BT4" s="107">
        <v>4069.57</v>
      </c>
      <c r="BU4" s="107">
        <v>4069.57</v>
      </c>
      <c r="BV4" s="107">
        <v>4069.57</v>
      </c>
      <c r="BW4" s="107">
        <v>4069.57</v>
      </c>
      <c r="BX4" s="107">
        <v>4069.57</v>
      </c>
      <c r="BY4" s="107">
        <v>4069.57</v>
      </c>
      <c r="BZ4" s="107">
        <v>4069.57</v>
      </c>
      <c r="CA4" s="107">
        <v>4069.57</v>
      </c>
      <c r="CB4" s="107">
        <v>4069.57</v>
      </c>
      <c r="CC4" s="107">
        <v>4069.57</v>
      </c>
      <c r="CD4" s="107">
        <v>4069.57</v>
      </c>
      <c r="CE4" s="107">
        <v>4069.57</v>
      </c>
      <c r="CF4" s="107">
        <v>4069.57</v>
      </c>
      <c r="CG4" s="107">
        <v>4069.57</v>
      </c>
      <c r="CH4" s="107">
        <v>4069.57</v>
      </c>
      <c r="CI4" s="107">
        <v>4069.57</v>
      </c>
      <c r="CJ4" s="107">
        <v>4069.57</v>
      </c>
      <c r="CK4" s="107">
        <v>4069.57</v>
      </c>
      <c r="CL4" s="107">
        <v>4069.57</v>
      </c>
      <c r="CM4" s="107">
        <v>4069.57</v>
      </c>
      <c r="CN4" s="107">
        <v>4069.57</v>
      </c>
      <c r="CO4" s="107">
        <v>4069.57</v>
      </c>
      <c r="CP4" s="107">
        <v>4069.57</v>
      </c>
      <c r="CQ4" s="107">
        <v>4069.57</v>
      </c>
      <c r="CR4" s="107">
        <v>4069.57</v>
      </c>
      <c r="CS4" s="107">
        <v>4069.57</v>
      </c>
      <c r="CT4" s="107">
        <v>4069.57</v>
      </c>
      <c r="CU4" s="107">
        <v>4069.57</v>
      </c>
      <c r="CV4" s="107">
        <v>4069.57</v>
      </c>
      <c r="CW4" s="107">
        <v>4069.57</v>
      </c>
      <c r="CX4" s="107">
        <v>4069.57</v>
      </c>
      <c r="CY4" s="107">
        <v>4069.57</v>
      </c>
      <c r="CZ4" s="107">
        <v>4069.57</v>
      </c>
      <c r="DA4" s="107">
        <v>4069.57</v>
      </c>
      <c r="DB4" s="107">
        <v>4069.57</v>
      </c>
      <c r="DC4" s="107">
        <v>4069.57</v>
      </c>
      <c r="DD4" s="107">
        <v>4069.57</v>
      </c>
      <c r="DE4" s="107">
        <v>4069.57</v>
      </c>
      <c r="DF4" s="107">
        <v>4069.57</v>
      </c>
      <c r="DG4" s="107">
        <v>4069.57</v>
      </c>
      <c r="DH4" s="107">
        <v>4069.57</v>
      </c>
      <c r="DI4" s="107">
        <v>4069.57</v>
      </c>
      <c r="DJ4" s="107">
        <v>4069.57</v>
      </c>
      <c r="DK4" s="107">
        <v>4069.57</v>
      </c>
      <c r="DL4" s="107">
        <v>4069.57</v>
      </c>
      <c r="DM4" s="107">
        <v>4069.57</v>
      </c>
      <c r="DN4" s="107">
        <v>4069.57</v>
      </c>
      <c r="DO4" s="107">
        <v>4069.57</v>
      </c>
      <c r="DP4" s="107">
        <v>4069.57</v>
      </c>
      <c r="DQ4" s="107">
        <v>4069.57</v>
      </c>
      <c r="DR4" s="107">
        <v>4069.57</v>
      </c>
      <c r="DS4" s="107">
        <v>4069.57</v>
      </c>
      <c r="DT4" s="107">
        <v>4069.57</v>
      </c>
      <c r="DU4" s="107">
        <v>4069.57</v>
      </c>
      <c r="DV4" s="107">
        <v>4069.57</v>
      </c>
      <c r="DW4" s="107">
        <v>4069.57</v>
      </c>
      <c r="DX4" s="107">
        <v>4069.57</v>
      </c>
      <c r="DY4" s="107">
        <v>4069.57</v>
      </c>
      <c r="DZ4" s="107">
        <v>4069.57</v>
      </c>
      <c r="EA4" s="107">
        <v>4069.57</v>
      </c>
      <c r="EB4" s="107">
        <v>4069.57</v>
      </c>
      <c r="EC4" s="107">
        <v>4069.57</v>
      </c>
      <c r="ED4" s="107">
        <v>4069.57</v>
      </c>
      <c r="EE4" s="107">
        <v>4069.57</v>
      </c>
      <c r="EF4" s="107">
        <v>4069.57</v>
      </c>
      <c r="EG4" s="107">
        <v>4069.57</v>
      </c>
      <c r="EH4" s="107">
        <v>4069.57</v>
      </c>
      <c r="EI4" s="107">
        <v>4069.57</v>
      </c>
      <c r="EJ4" s="107">
        <v>4069.57</v>
      </c>
      <c r="EK4" s="107">
        <v>4069.57</v>
      </c>
      <c r="EL4" s="107">
        <v>4069.57</v>
      </c>
      <c r="EM4" s="107">
        <v>4069.57</v>
      </c>
      <c r="EN4" s="107">
        <v>4069.57</v>
      </c>
      <c r="EO4" s="107">
        <v>4069.57</v>
      </c>
      <c r="EP4" s="107">
        <v>4069.57</v>
      </c>
      <c r="EQ4" s="107">
        <v>4069.57</v>
      </c>
      <c r="ER4" s="107">
        <v>4069.57</v>
      </c>
      <c r="ES4" s="107">
        <v>4069.57</v>
      </c>
      <c r="ET4" s="107">
        <v>4069.57</v>
      </c>
      <c r="EU4" s="107">
        <v>4069.57</v>
      </c>
      <c r="EV4" s="107">
        <v>4069.57</v>
      </c>
      <c r="EW4" s="107">
        <v>4069.57</v>
      </c>
      <c r="EX4" s="107">
        <v>4069.57</v>
      </c>
      <c r="EY4" s="107">
        <v>4069.57</v>
      </c>
      <c r="EZ4" s="107">
        <v>4069.57</v>
      </c>
      <c r="FA4" s="107">
        <v>4069.57</v>
      </c>
      <c r="FB4" s="107">
        <v>4069.57</v>
      </c>
      <c r="FC4" s="107">
        <v>4069.57</v>
      </c>
      <c r="FD4" s="107">
        <v>4069.57</v>
      </c>
      <c r="FE4" s="107">
        <v>4069.57</v>
      </c>
      <c r="FF4" s="107">
        <v>4069.57</v>
      </c>
      <c r="FG4" s="107">
        <v>4069.57</v>
      </c>
      <c r="FH4" s="107">
        <v>4069.57</v>
      </c>
      <c r="FI4" s="107">
        <v>4069.57</v>
      </c>
      <c r="FJ4" s="107">
        <v>4069.57</v>
      </c>
      <c r="FK4" s="107">
        <v>4069.57</v>
      </c>
      <c r="FL4" s="107">
        <v>4069.57</v>
      </c>
      <c r="FM4" s="107">
        <v>4069.57</v>
      </c>
      <c r="FN4" s="107">
        <v>4069.57</v>
      </c>
      <c r="FO4" s="107">
        <v>4069.57</v>
      </c>
      <c r="FP4" s="107">
        <v>4069.57</v>
      </c>
      <c r="FQ4" s="107">
        <v>4069.57</v>
      </c>
      <c r="FR4" s="107">
        <v>4069.48</v>
      </c>
      <c r="FS4" s="107">
        <v>0</v>
      </c>
      <c r="FT4" s="107">
        <v>0</v>
      </c>
      <c r="FU4" s="107">
        <v>0</v>
      </c>
      <c r="FV4" s="107">
        <v>0</v>
      </c>
      <c r="FW4" s="107">
        <v>0</v>
      </c>
      <c r="FX4" s="107">
        <v>0</v>
      </c>
      <c r="FY4" s="107">
        <v>0</v>
      </c>
      <c r="FZ4" s="107">
        <v>0</v>
      </c>
      <c r="GA4" s="107">
        <v>0</v>
      </c>
      <c r="GB4" s="107">
        <v>0</v>
      </c>
      <c r="GC4" s="107">
        <v>0</v>
      </c>
      <c r="GD4" s="107">
        <v>0</v>
      </c>
      <c r="GE4" s="107">
        <v>0</v>
      </c>
      <c r="GF4" s="107">
        <v>0</v>
      </c>
      <c r="GG4" s="107">
        <v>0</v>
      </c>
      <c r="GH4" s="107">
        <v>0</v>
      </c>
      <c r="GI4" s="22">
        <v>135688</v>
      </c>
      <c r="GJ4" s="13"/>
      <c r="GK4" s="13"/>
    </row>
    <row r="5" spans="1:193" x14ac:dyDescent="0.3">
      <c r="A5" s="22">
        <v>135667</v>
      </c>
      <c r="B5" s="22">
        <v>6402</v>
      </c>
      <c r="C5" s="22" t="s">
        <v>84</v>
      </c>
      <c r="D5" s="22" t="s">
        <v>246</v>
      </c>
      <c r="E5" s="26">
        <v>0.1003</v>
      </c>
      <c r="F5" s="22" t="s">
        <v>164</v>
      </c>
      <c r="G5" s="22" t="s">
        <v>165</v>
      </c>
      <c r="H5" s="108" t="str">
        <f>VLOOKUP(B5,Elegibilidade!A:I,9,0)</f>
        <v>Elegível</v>
      </c>
      <c r="I5" s="27">
        <v>150</v>
      </c>
      <c r="J5" s="23">
        <v>0</v>
      </c>
      <c r="K5" s="23">
        <f t="shared" si="0"/>
        <v>349726.42279674008</v>
      </c>
      <c r="L5" s="23">
        <f t="shared" si="1"/>
        <v>349726.42279674008</v>
      </c>
      <c r="M5" s="22" t="s">
        <v>167</v>
      </c>
      <c r="N5" s="23">
        <v>349726.42279674008</v>
      </c>
      <c r="O5" s="23">
        <f t="shared" si="2"/>
        <v>320265.56235069397</v>
      </c>
      <c r="P5" s="23">
        <f>Vendas!$J$1</f>
        <v>885.12919963447951</v>
      </c>
      <c r="Q5" s="109">
        <v>460.99</v>
      </c>
      <c r="R5" s="23">
        <f t="shared" si="3"/>
        <v>408035.70973949874</v>
      </c>
      <c r="S5" s="28">
        <f t="shared" si="4"/>
        <v>0.78489591647544854</v>
      </c>
      <c r="T5" s="107">
        <v>4011.98</v>
      </c>
      <c r="U5" s="107">
        <v>4011.98</v>
      </c>
      <c r="V5" s="107">
        <v>4011.98</v>
      </c>
      <c r="W5" s="107">
        <v>4011.98</v>
      </c>
      <c r="X5" s="107">
        <v>4011.98</v>
      </c>
      <c r="Y5" s="107">
        <v>4011.98</v>
      </c>
      <c r="Z5" s="107">
        <v>4011.98</v>
      </c>
      <c r="AA5" s="107">
        <v>4011.98</v>
      </c>
      <c r="AB5" s="107">
        <v>4011.98</v>
      </c>
      <c r="AC5" s="107">
        <v>4011.98</v>
      </c>
      <c r="AD5" s="107">
        <v>4011.98</v>
      </c>
      <c r="AE5" s="107">
        <v>4011.98</v>
      </c>
      <c r="AF5" s="107">
        <v>4011.98</v>
      </c>
      <c r="AG5" s="107">
        <v>4011.98</v>
      </c>
      <c r="AH5" s="107">
        <v>4011.98</v>
      </c>
      <c r="AI5" s="107">
        <v>4011.98</v>
      </c>
      <c r="AJ5" s="107">
        <v>4011.98</v>
      </c>
      <c r="AK5" s="107">
        <v>4011.98</v>
      </c>
      <c r="AL5" s="107">
        <v>4011.98</v>
      </c>
      <c r="AM5" s="107">
        <v>4011.98</v>
      </c>
      <c r="AN5" s="107">
        <v>4011.98</v>
      </c>
      <c r="AO5" s="107">
        <v>4011.98</v>
      </c>
      <c r="AP5" s="107">
        <v>4011.98</v>
      </c>
      <c r="AQ5" s="107">
        <v>4011.98</v>
      </c>
      <c r="AR5" s="107">
        <v>4011.98</v>
      </c>
      <c r="AS5" s="107">
        <v>4011.98</v>
      </c>
      <c r="AT5" s="107">
        <v>4011.98</v>
      </c>
      <c r="AU5" s="107">
        <v>4011.98</v>
      </c>
      <c r="AV5" s="107">
        <v>4011.98</v>
      </c>
      <c r="AW5" s="107">
        <v>4011.98</v>
      </c>
      <c r="AX5" s="107">
        <v>4011.98</v>
      </c>
      <c r="AY5" s="107">
        <v>4011.98</v>
      </c>
      <c r="AZ5" s="107">
        <v>4011.98</v>
      </c>
      <c r="BA5" s="107">
        <v>4011.98</v>
      </c>
      <c r="BB5" s="107">
        <v>4011.98</v>
      </c>
      <c r="BC5" s="107">
        <v>4011.98</v>
      </c>
      <c r="BD5" s="107">
        <v>4011.98</v>
      </c>
      <c r="BE5" s="107">
        <v>4011.98</v>
      </c>
      <c r="BF5" s="107">
        <v>4011.98</v>
      </c>
      <c r="BG5" s="107">
        <v>4011.98</v>
      </c>
      <c r="BH5" s="107">
        <v>4011.98</v>
      </c>
      <c r="BI5" s="107">
        <v>4011.98</v>
      </c>
      <c r="BJ5" s="107">
        <v>4011.98</v>
      </c>
      <c r="BK5" s="107">
        <v>4011.98</v>
      </c>
      <c r="BL5" s="107">
        <v>4011.98</v>
      </c>
      <c r="BM5" s="107">
        <v>4011.98</v>
      </c>
      <c r="BN5" s="107">
        <v>4011.98</v>
      </c>
      <c r="BO5" s="107">
        <v>4011.98</v>
      </c>
      <c r="BP5" s="107">
        <v>4011.98</v>
      </c>
      <c r="BQ5" s="107">
        <v>4011.98</v>
      </c>
      <c r="BR5" s="107">
        <v>4011.98</v>
      </c>
      <c r="BS5" s="107">
        <v>4011.98</v>
      </c>
      <c r="BT5" s="107">
        <v>4011.98</v>
      </c>
      <c r="BU5" s="107">
        <v>4011.98</v>
      </c>
      <c r="BV5" s="107">
        <v>4011.98</v>
      </c>
      <c r="BW5" s="107">
        <v>4011.98</v>
      </c>
      <c r="BX5" s="107">
        <v>4011.98</v>
      </c>
      <c r="BY5" s="107">
        <v>4011.98</v>
      </c>
      <c r="BZ5" s="107">
        <v>4011.98</v>
      </c>
      <c r="CA5" s="107">
        <v>4011.98</v>
      </c>
      <c r="CB5" s="107">
        <v>4011.98</v>
      </c>
      <c r="CC5" s="107">
        <v>4011.98</v>
      </c>
      <c r="CD5" s="107">
        <v>4011.98</v>
      </c>
      <c r="CE5" s="107">
        <v>4011.98</v>
      </c>
      <c r="CF5" s="107">
        <v>4011.98</v>
      </c>
      <c r="CG5" s="107">
        <v>4011.98</v>
      </c>
      <c r="CH5" s="107">
        <v>4011.98</v>
      </c>
      <c r="CI5" s="107">
        <v>4011.98</v>
      </c>
      <c r="CJ5" s="107">
        <v>4011.98</v>
      </c>
      <c r="CK5" s="107">
        <v>4011.98</v>
      </c>
      <c r="CL5" s="107">
        <v>4011.98</v>
      </c>
      <c r="CM5" s="107">
        <v>4011.98</v>
      </c>
      <c r="CN5" s="107">
        <v>4011.98</v>
      </c>
      <c r="CO5" s="107">
        <v>4011.98</v>
      </c>
      <c r="CP5" s="107">
        <v>4011.98</v>
      </c>
      <c r="CQ5" s="107">
        <v>4011.98</v>
      </c>
      <c r="CR5" s="107">
        <v>4011.98</v>
      </c>
      <c r="CS5" s="107">
        <v>4011.98</v>
      </c>
      <c r="CT5" s="107">
        <v>4011.98</v>
      </c>
      <c r="CU5" s="107">
        <v>4011.98</v>
      </c>
      <c r="CV5" s="107">
        <v>4011.98</v>
      </c>
      <c r="CW5" s="107">
        <v>4011.98</v>
      </c>
      <c r="CX5" s="107">
        <v>4011.98</v>
      </c>
      <c r="CY5" s="107">
        <v>4011.98</v>
      </c>
      <c r="CZ5" s="107">
        <v>4011.98</v>
      </c>
      <c r="DA5" s="107">
        <v>4011.98</v>
      </c>
      <c r="DB5" s="107">
        <v>4011.98</v>
      </c>
      <c r="DC5" s="107">
        <v>4011.98</v>
      </c>
      <c r="DD5" s="107">
        <v>4011.98</v>
      </c>
      <c r="DE5" s="107">
        <v>4011.98</v>
      </c>
      <c r="DF5" s="107">
        <v>4011.98</v>
      </c>
      <c r="DG5" s="107">
        <v>4011.98</v>
      </c>
      <c r="DH5" s="107">
        <v>4011.98</v>
      </c>
      <c r="DI5" s="107">
        <v>4011.98</v>
      </c>
      <c r="DJ5" s="107">
        <v>4011.98</v>
      </c>
      <c r="DK5" s="107">
        <v>4011.98</v>
      </c>
      <c r="DL5" s="107">
        <v>4011.98</v>
      </c>
      <c r="DM5" s="107">
        <v>4011.98</v>
      </c>
      <c r="DN5" s="107">
        <v>4011.98</v>
      </c>
      <c r="DO5" s="107">
        <v>4011.98</v>
      </c>
      <c r="DP5" s="107">
        <v>4011.98</v>
      </c>
      <c r="DQ5" s="107">
        <v>4011.98</v>
      </c>
      <c r="DR5" s="107">
        <v>4011.98</v>
      </c>
      <c r="DS5" s="107">
        <v>4011.98</v>
      </c>
      <c r="DT5" s="107">
        <v>4011.98</v>
      </c>
      <c r="DU5" s="107">
        <v>4011.98</v>
      </c>
      <c r="DV5" s="107">
        <v>4011.98</v>
      </c>
      <c r="DW5" s="107">
        <v>4011.98</v>
      </c>
      <c r="DX5" s="107">
        <v>4011.98</v>
      </c>
      <c r="DY5" s="107">
        <v>4011.98</v>
      </c>
      <c r="DZ5" s="107">
        <v>4011.98</v>
      </c>
      <c r="EA5" s="107">
        <v>4011.98</v>
      </c>
      <c r="EB5" s="107">
        <v>4011.98</v>
      </c>
      <c r="EC5" s="107">
        <v>4011.98</v>
      </c>
      <c r="ED5" s="107">
        <v>4011.98</v>
      </c>
      <c r="EE5" s="107">
        <v>4011.98</v>
      </c>
      <c r="EF5" s="107">
        <v>4011.98</v>
      </c>
      <c r="EG5" s="107">
        <v>4011.98</v>
      </c>
      <c r="EH5" s="107">
        <v>4011.98</v>
      </c>
      <c r="EI5" s="107">
        <v>4011.98</v>
      </c>
      <c r="EJ5" s="107">
        <v>4011.98</v>
      </c>
      <c r="EK5" s="107">
        <v>4011.98</v>
      </c>
      <c r="EL5" s="107">
        <v>4011.98</v>
      </c>
      <c r="EM5" s="107">
        <v>4011.98</v>
      </c>
      <c r="EN5" s="107">
        <v>4011.98</v>
      </c>
      <c r="EO5" s="107">
        <v>4011.98</v>
      </c>
      <c r="EP5" s="107">
        <v>4011.98</v>
      </c>
      <c r="EQ5" s="107">
        <v>4011.98</v>
      </c>
      <c r="ER5" s="107">
        <v>4011.98</v>
      </c>
      <c r="ES5" s="107">
        <v>4011.98</v>
      </c>
      <c r="ET5" s="107">
        <v>4011.98</v>
      </c>
      <c r="EU5" s="107">
        <v>4011.98</v>
      </c>
      <c r="EV5" s="107">
        <v>4011.98</v>
      </c>
      <c r="EW5" s="107">
        <v>4011.98</v>
      </c>
      <c r="EX5" s="107">
        <v>4011.98</v>
      </c>
      <c r="EY5" s="107">
        <v>4011.98</v>
      </c>
      <c r="EZ5" s="107">
        <v>4011.98</v>
      </c>
      <c r="FA5" s="107">
        <v>4011.98</v>
      </c>
      <c r="FB5" s="107">
        <v>4011.98</v>
      </c>
      <c r="FC5" s="107">
        <v>4011.98</v>
      </c>
      <c r="FD5" s="107">
        <v>4011.98</v>
      </c>
      <c r="FE5" s="107">
        <v>4011.98</v>
      </c>
      <c r="FF5" s="107">
        <v>4011.98</v>
      </c>
      <c r="FG5" s="107">
        <v>4011.98</v>
      </c>
      <c r="FH5" s="107">
        <v>4011.98</v>
      </c>
      <c r="FI5" s="107">
        <v>4011.98</v>
      </c>
      <c r="FJ5" s="107">
        <v>4011.98</v>
      </c>
      <c r="FK5" s="107">
        <v>4011.98</v>
      </c>
      <c r="FL5" s="107">
        <v>4011.98</v>
      </c>
      <c r="FM5" s="107">
        <v>4011.91</v>
      </c>
      <c r="FN5" s="107">
        <v>0</v>
      </c>
      <c r="FO5" s="107">
        <v>0</v>
      </c>
      <c r="FP5" s="107">
        <v>0</v>
      </c>
      <c r="FQ5" s="107">
        <v>0</v>
      </c>
      <c r="FR5" s="107">
        <v>0</v>
      </c>
      <c r="FS5" s="107">
        <v>0</v>
      </c>
      <c r="FT5" s="107">
        <v>0</v>
      </c>
      <c r="FU5" s="107">
        <v>0</v>
      </c>
      <c r="FV5" s="107">
        <v>0</v>
      </c>
      <c r="FW5" s="107">
        <v>0</v>
      </c>
      <c r="FX5" s="107">
        <v>0</v>
      </c>
      <c r="FY5" s="107">
        <v>0</v>
      </c>
      <c r="FZ5" s="107">
        <v>0</v>
      </c>
      <c r="GA5" s="107">
        <v>0</v>
      </c>
      <c r="GB5" s="107">
        <v>0</v>
      </c>
      <c r="GC5" s="107">
        <v>0</v>
      </c>
      <c r="GD5" s="107">
        <v>0</v>
      </c>
      <c r="GE5" s="107">
        <v>0</v>
      </c>
      <c r="GF5" s="107">
        <v>0</v>
      </c>
      <c r="GG5" s="107">
        <v>0</v>
      </c>
      <c r="GH5" s="107">
        <v>0</v>
      </c>
      <c r="GI5" s="22">
        <v>135667</v>
      </c>
      <c r="GJ5" s="13"/>
      <c r="GK5" s="13"/>
    </row>
    <row r="6" spans="1:193" hidden="1" x14ac:dyDescent="0.3">
      <c r="A6" s="22">
        <v>136054</v>
      </c>
      <c r="B6" s="22">
        <v>5412</v>
      </c>
      <c r="C6" s="22" t="s">
        <v>85</v>
      </c>
      <c r="D6" s="22" t="s">
        <v>308</v>
      </c>
      <c r="E6" s="26">
        <v>0.100339</v>
      </c>
      <c r="F6" s="22" t="s">
        <v>164</v>
      </c>
      <c r="G6" s="22" t="s">
        <v>165</v>
      </c>
      <c r="H6" s="108" t="str">
        <f>VLOOKUP(B6,Elegibilidade!A:I,9,0)</f>
        <v>Inelegível</v>
      </c>
      <c r="I6" s="27">
        <v>171</v>
      </c>
      <c r="J6" s="23">
        <v>2383.94</v>
      </c>
      <c r="K6" s="23">
        <f t="shared" si="0"/>
        <v>341349.56250585563</v>
      </c>
      <c r="L6" s="23">
        <f t="shared" si="1"/>
        <v>343733.50250585563</v>
      </c>
      <c r="M6" s="22" t="s">
        <v>372</v>
      </c>
      <c r="N6" s="23">
        <v>343733.50250585563</v>
      </c>
      <c r="O6" s="23">
        <f t="shared" si="2"/>
        <v>311715.91674642108</v>
      </c>
      <c r="P6" s="23">
        <f>Vendas!$J$1</f>
        <v>885.12919963447951</v>
      </c>
      <c r="Q6" s="109">
        <v>360</v>
      </c>
      <c r="R6" s="23">
        <f t="shared" si="3"/>
        <v>318646.51186841261</v>
      </c>
      <c r="S6" s="28">
        <f t="shared" si="4"/>
        <v>0.97824989490280823</v>
      </c>
      <c r="T6" s="107">
        <v>9088.74</v>
      </c>
      <c r="U6" s="107">
        <v>9088.74</v>
      </c>
      <c r="V6" s="107">
        <v>16491.05</v>
      </c>
      <c r="W6" s="107">
        <v>2323.1999999999998</v>
      </c>
      <c r="X6" s="107">
        <v>2323.1999999999998</v>
      </c>
      <c r="Y6" s="107">
        <v>2323.1999999999998</v>
      </c>
      <c r="Z6" s="107">
        <v>2323.1999999999998</v>
      </c>
      <c r="AA6" s="107">
        <v>2323.1999999999998</v>
      </c>
      <c r="AB6" s="107">
        <v>2323.1999999999998</v>
      </c>
      <c r="AC6" s="107">
        <v>2323.1999999999998</v>
      </c>
      <c r="AD6" s="107">
        <v>2323.1999999999998</v>
      </c>
      <c r="AE6" s="107">
        <v>2323.1999999999998</v>
      </c>
      <c r="AF6" s="107">
        <v>2323.1999999999998</v>
      </c>
      <c r="AG6" s="107">
        <v>2323.1999999999998</v>
      </c>
      <c r="AH6" s="107">
        <v>16491.05</v>
      </c>
      <c r="AI6" s="107">
        <v>2323.1999999999998</v>
      </c>
      <c r="AJ6" s="107">
        <v>2323.1999999999998</v>
      </c>
      <c r="AK6" s="107">
        <v>2323.1999999999998</v>
      </c>
      <c r="AL6" s="107">
        <v>2323.1999999999998</v>
      </c>
      <c r="AM6" s="107">
        <v>2323.1999999999998</v>
      </c>
      <c r="AN6" s="107">
        <v>2323.1999999999998</v>
      </c>
      <c r="AO6" s="107">
        <v>2323.1999999999998</v>
      </c>
      <c r="AP6" s="107">
        <v>2323.1999999999998</v>
      </c>
      <c r="AQ6" s="107">
        <v>2323.1999999999998</v>
      </c>
      <c r="AR6" s="107">
        <v>2323.1999999999998</v>
      </c>
      <c r="AS6" s="107">
        <v>2323.1999999999998</v>
      </c>
      <c r="AT6" s="107">
        <v>16491.05</v>
      </c>
      <c r="AU6" s="107">
        <v>2323.1999999999998</v>
      </c>
      <c r="AV6" s="107">
        <v>2323.1999999999998</v>
      </c>
      <c r="AW6" s="107">
        <v>2323.1999999999998</v>
      </c>
      <c r="AX6" s="107">
        <v>2323.1999999999998</v>
      </c>
      <c r="AY6" s="107">
        <v>2323.1999999999998</v>
      </c>
      <c r="AZ6" s="107">
        <v>2323.1999999999998</v>
      </c>
      <c r="BA6" s="107">
        <v>2323.1999999999998</v>
      </c>
      <c r="BB6" s="107">
        <v>2323.1999999999998</v>
      </c>
      <c r="BC6" s="107">
        <v>2323.1999999999998</v>
      </c>
      <c r="BD6" s="107">
        <v>2323.1999999999998</v>
      </c>
      <c r="BE6" s="107">
        <v>2323.1999999999998</v>
      </c>
      <c r="BF6" s="107">
        <v>16491.05</v>
      </c>
      <c r="BG6" s="107">
        <v>2323.1999999999998</v>
      </c>
      <c r="BH6" s="107">
        <v>2323.1999999999998</v>
      </c>
      <c r="BI6" s="107">
        <v>2323.1999999999998</v>
      </c>
      <c r="BJ6" s="107">
        <v>2323.1999999999998</v>
      </c>
      <c r="BK6" s="107">
        <v>2323.1999999999998</v>
      </c>
      <c r="BL6" s="107">
        <v>2323.1999999999998</v>
      </c>
      <c r="BM6" s="107">
        <v>2323.1999999999998</v>
      </c>
      <c r="BN6" s="107">
        <v>2323.1999999999998</v>
      </c>
      <c r="BO6" s="107">
        <v>2323.1999999999998</v>
      </c>
      <c r="BP6" s="107">
        <v>2323.1999999999998</v>
      </c>
      <c r="BQ6" s="107">
        <v>2323.1999999999998</v>
      </c>
      <c r="BR6" s="107">
        <v>16491.05</v>
      </c>
      <c r="BS6" s="107">
        <v>2323.1999999999998</v>
      </c>
      <c r="BT6" s="107">
        <v>2323.1999999999998</v>
      </c>
      <c r="BU6" s="107">
        <v>2323.1999999999998</v>
      </c>
      <c r="BV6" s="107">
        <v>2323.1999999999998</v>
      </c>
      <c r="BW6" s="107">
        <v>2323.1999999999998</v>
      </c>
      <c r="BX6" s="107">
        <v>2323.1999999999998</v>
      </c>
      <c r="BY6" s="107">
        <v>2323.1999999999998</v>
      </c>
      <c r="BZ6" s="107">
        <v>2323.1999999999998</v>
      </c>
      <c r="CA6" s="107">
        <v>2323.1999999999998</v>
      </c>
      <c r="CB6" s="107">
        <v>2323.1999999999998</v>
      </c>
      <c r="CC6" s="107">
        <v>2323.1999999999998</v>
      </c>
      <c r="CD6" s="107">
        <v>16491.05</v>
      </c>
      <c r="CE6" s="107">
        <v>2323.1999999999998</v>
      </c>
      <c r="CF6" s="107">
        <v>2323.1999999999998</v>
      </c>
      <c r="CG6" s="107">
        <v>2323.1999999999998</v>
      </c>
      <c r="CH6" s="107">
        <v>2323.1999999999998</v>
      </c>
      <c r="CI6" s="107">
        <v>2323.1999999999998</v>
      </c>
      <c r="CJ6" s="107">
        <v>2323.1999999999998</v>
      </c>
      <c r="CK6" s="107">
        <v>2323.1999999999998</v>
      </c>
      <c r="CL6" s="107">
        <v>2323.1999999999998</v>
      </c>
      <c r="CM6" s="107">
        <v>2323.1999999999998</v>
      </c>
      <c r="CN6" s="107">
        <v>2323.1999999999998</v>
      </c>
      <c r="CO6" s="107">
        <v>2323.1999999999998</v>
      </c>
      <c r="CP6" s="107">
        <v>16491.05</v>
      </c>
      <c r="CQ6" s="107">
        <v>2323.1999999999998</v>
      </c>
      <c r="CR6" s="107">
        <v>2323.1999999999998</v>
      </c>
      <c r="CS6" s="107">
        <v>2323.1999999999998</v>
      </c>
      <c r="CT6" s="107">
        <v>2323.1999999999998</v>
      </c>
      <c r="CU6" s="107">
        <v>2323.1999999999998</v>
      </c>
      <c r="CV6" s="107">
        <v>2323.1999999999998</v>
      </c>
      <c r="CW6" s="107">
        <v>2323.1999999999998</v>
      </c>
      <c r="CX6" s="107">
        <v>2323.1999999999998</v>
      </c>
      <c r="CY6" s="107">
        <v>2323.1999999999998</v>
      </c>
      <c r="CZ6" s="107">
        <v>2323.1999999999998</v>
      </c>
      <c r="DA6" s="107">
        <v>2323.1999999999998</v>
      </c>
      <c r="DB6" s="107">
        <v>16491.05</v>
      </c>
      <c r="DC6" s="107">
        <v>2323.1999999999998</v>
      </c>
      <c r="DD6" s="107">
        <v>2323.1999999999998</v>
      </c>
      <c r="DE6" s="107">
        <v>2323.1999999999998</v>
      </c>
      <c r="DF6" s="107">
        <v>2323.1999999999998</v>
      </c>
      <c r="DG6" s="107">
        <v>2323.1999999999998</v>
      </c>
      <c r="DH6" s="107">
        <v>2323.1999999999998</v>
      </c>
      <c r="DI6" s="107">
        <v>2323.1999999999998</v>
      </c>
      <c r="DJ6" s="107">
        <v>2323.1999999999998</v>
      </c>
      <c r="DK6" s="107">
        <v>2323.1999999999998</v>
      </c>
      <c r="DL6" s="107">
        <v>2323.1999999999998</v>
      </c>
      <c r="DM6" s="107">
        <v>2323.1999999999998</v>
      </c>
      <c r="DN6" s="107">
        <v>16491.05</v>
      </c>
      <c r="DO6" s="107">
        <v>2323.1999999999998</v>
      </c>
      <c r="DP6" s="107">
        <v>2323.1999999999998</v>
      </c>
      <c r="DQ6" s="107">
        <v>2323.1999999999998</v>
      </c>
      <c r="DR6" s="107">
        <v>2323.1999999999998</v>
      </c>
      <c r="DS6" s="107">
        <v>2323.1999999999998</v>
      </c>
      <c r="DT6" s="107">
        <v>2323.1999999999998</v>
      </c>
      <c r="DU6" s="107">
        <v>2323.1999999999998</v>
      </c>
      <c r="DV6" s="107">
        <v>2323.1999999999998</v>
      </c>
      <c r="DW6" s="107">
        <v>2323.1999999999998</v>
      </c>
      <c r="DX6" s="107">
        <v>2323.1999999999998</v>
      </c>
      <c r="DY6" s="107">
        <v>2323.1999999999998</v>
      </c>
      <c r="DZ6" s="107">
        <v>16491.05</v>
      </c>
      <c r="EA6" s="107">
        <v>2323.1999999999998</v>
      </c>
      <c r="EB6" s="107">
        <v>2323.1999999999998</v>
      </c>
      <c r="EC6" s="107">
        <v>2323.1999999999998</v>
      </c>
      <c r="ED6" s="107">
        <v>2323.1999999999998</v>
      </c>
      <c r="EE6" s="107">
        <v>2323.1999999999998</v>
      </c>
      <c r="EF6" s="107">
        <v>2323.1999999999998</v>
      </c>
      <c r="EG6" s="107">
        <v>2323.1999999999998</v>
      </c>
      <c r="EH6" s="107">
        <v>2323.1999999999998</v>
      </c>
      <c r="EI6" s="107">
        <v>2323.1999999999998</v>
      </c>
      <c r="EJ6" s="107">
        <v>2323.1999999999998</v>
      </c>
      <c r="EK6" s="107">
        <v>2323.1999999999998</v>
      </c>
      <c r="EL6" s="107">
        <v>16491.05</v>
      </c>
      <c r="EM6" s="107">
        <v>2323.1999999999998</v>
      </c>
      <c r="EN6" s="107">
        <v>2323.1999999999998</v>
      </c>
      <c r="EO6" s="107">
        <v>2323.1999999999998</v>
      </c>
      <c r="EP6" s="107">
        <v>2323.1999999999998</v>
      </c>
      <c r="EQ6" s="107">
        <v>2323.1999999999998</v>
      </c>
      <c r="ER6" s="107">
        <v>2323.1999999999998</v>
      </c>
      <c r="ES6" s="107">
        <v>2323.1999999999998</v>
      </c>
      <c r="ET6" s="107">
        <v>2323.1999999999998</v>
      </c>
      <c r="EU6" s="107">
        <v>2323.1999999999998</v>
      </c>
      <c r="EV6" s="107">
        <v>2323.1999999999998</v>
      </c>
      <c r="EW6" s="107">
        <v>2323.1999999999998</v>
      </c>
      <c r="EX6" s="107">
        <v>16491.05</v>
      </c>
      <c r="EY6" s="107">
        <v>2323.1999999999998</v>
      </c>
      <c r="EZ6" s="107">
        <v>2323.1999999999998</v>
      </c>
      <c r="FA6" s="107">
        <v>2323.1999999999998</v>
      </c>
      <c r="FB6" s="107">
        <v>2323.1999999999998</v>
      </c>
      <c r="FC6" s="107">
        <v>2323.1999999999998</v>
      </c>
      <c r="FD6" s="107">
        <v>2323.1999999999998</v>
      </c>
      <c r="FE6" s="107">
        <v>2323.1999999999998</v>
      </c>
      <c r="FF6" s="107">
        <v>2323.1999999999998</v>
      </c>
      <c r="FG6" s="107">
        <v>2323.1999999999998</v>
      </c>
      <c r="FH6" s="107">
        <v>2323.1999999999998</v>
      </c>
      <c r="FI6" s="107">
        <v>2323.1999999999998</v>
      </c>
      <c r="FJ6" s="107">
        <v>16491.05</v>
      </c>
      <c r="FK6" s="107">
        <v>2323.1999999999998</v>
      </c>
      <c r="FL6" s="107">
        <v>2323.1999999999998</v>
      </c>
      <c r="FM6" s="107">
        <v>2323.1999999999998</v>
      </c>
      <c r="FN6" s="107">
        <v>2323.1999999999998</v>
      </c>
      <c r="FO6" s="107">
        <v>2323.1999999999998</v>
      </c>
      <c r="FP6" s="107">
        <v>2323.1999999999998</v>
      </c>
      <c r="FQ6" s="107">
        <v>2323.1999999999998</v>
      </c>
      <c r="FR6" s="107">
        <v>2323.1999999999998</v>
      </c>
      <c r="FS6" s="107">
        <v>2323.1999999999998</v>
      </c>
      <c r="FT6" s="107">
        <v>2323.1999999999998</v>
      </c>
      <c r="FU6" s="107">
        <v>2323.1999999999998</v>
      </c>
      <c r="FV6" s="107">
        <v>16491.05</v>
      </c>
      <c r="FW6" s="107">
        <v>2323.1999999999998</v>
      </c>
      <c r="FX6" s="107">
        <v>2323.1999999999998</v>
      </c>
      <c r="FY6" s="107">
        <v>2323.1999999999998</v>
      </c>
      <c r="FZ6" s="107">
        <v>2323.1999999999998</v>
      </c>
      <c r="GA6" s="107">
        <v>2323.1999999999998</v>
      </c>
      <c r="GB6" s="107">
        <v>2323.1999999999998</v>
      </c>
      <c r="GC6" s="107">
        <v>2323.1999999999998</v>
      </c>
      <c r="GD6" s="107">
        <v>2323.1999999999998</v>
      </c>
      <c r="GE6" s="107">
        <v>2323.1999999999998</v>
      </c>
      <c r="GF6" s="107">
        <v>2323.1999999999998</v>
      </c>
      <c r="GG6" s="107">
        <v>2323.1999999999998</v>
      </c>
      <c r="GH6" s="107">
        <v>2323.1999999999998</v>
      </c>
      <c r="GI6" s="22">
        <v>136054</v>
      </c>
      <c r="GJ6" s="13"/>
      <c r="GK6" s="13"/>
    </row>
    <row r="7" spans="1:193" hidden="1" x14ac:dyDescent="0.3">
      <c r="A7" s="22">
        <v>136055</v>
      </c>
      <c r="B7" s="22">
        <v>5413</v>
      </c>
      <c r="C7" s="22" t="s">
        <v>85</v>
      </c>
      <c r="D7" s="22" t="s">
        <v>308</v>
      </c>
      <c r="E7" s="26">
        <v>0.100339</v>
      </c>
      <c r="F7" s="22" t="s">
        <v>164</v>
      </c>
      <c r="G7" s="22" t="s">
        <v>165</v>
      </c>
      <c r="H7" s="108" t="str">
        <f>VLOOKUP(B7,Elegibilidade!A:I,9,0)</f>
        <v>Inelegível</v>
      </c>
      <c r="I7" s="27">
        <v>171</v>
      </c>
      <c r="J7" s="23">
        <v>2342.2800000000002</v>
      </c>
      <c r="K7" s="23">
        <f t="shared" si="0"/>
        <v>335382.66522193811</v>
      </c>
      <c r="L7" s="23">
        <f t="shared" si="1"/>
        <v>337724.94522193813</v>
      </c>
      <c r="M7" s="22" t="s">
        <v>372</v>
      </c>
      <c r="N7" s="23">
        <v>337724.94522193813</v>
      </c>
      <c r="O7" s="23">
        <f t="shared" si="2"/>
        <v>306267.02369452704</v>
      </c>
      <c r="P7" s="23">
        <f>Vendas!$J$1</f>
        <v>885.12919963447951</v>
      </c>
      <c r="Q7" s="109">
        <v>413.88</v>
      </c>
      <c r="R7" s="23">
        <f t="shared" si="3"/>
        <v>366337.27314471838</v>
      </c>
      <c r="S7" s="28">
        <f t="shared" si="4"/>
        <v>0.83602474044059094</v>
      </c>
      <c r="T7" s="107">
        <v>8929.86</v>
      </c>
      <c r="U7" s="107">
        <v>8929.86</v>
      </c>
      <c r="V7" s="107">
        <v>16202.78</v>
      </c>
      <c r="W7" s="107">
        <v>2282.59</v>
      </c>
      <c r="X7" s="107">
        <v>2282.59</v>
      </c>
      <c r="Y7" s="107">
        <v>2282.59</v>
      </c>
      <c r="Z7" s="107">
        <v>2282.59</v>
      </c>
      <c r="AA7" s="107">
        <v>2282.59</v>
      </c>
      <c r="AB7" s="107">
        <v>2282.59</v>
      </c>
      <c r="AC7" s="107">
        <v>2282.59</v>
      </c>
      <c r="AD7" s="107">
        <v>2282.59</v>
      </c>
      <c r="AE7" s="107">
        <v>2282.59</v>
      </c>
      <c r="AF7" s="107">
        <v>2282.59</v>
      </c>
      <c r="AG7" s="107">
        <v>2282.59</v>
      </c>
      <c r="AH7" s="107">
        <v>16202.78</v>
      </c>
      <c r="AI7" s="107">
        <v>2282.59</v>
      </c>
      <c r="AJ7" s="107">
        <v>2282.59</v>
      </c>
      <c r="AK7" s="107">
        <v>2282.59</v>
      </c>
      <c r="AL7" s="107">
        <v>2282.59</v>
      </c>
      <c r="AM7" s="107">
        <v>2282.59</v>
      </c>
      <c r="AN7" s="107">
        <v>2282.59</v>
      </c>
      <c r="AO7" s="107">
        <v>2282.59</v>
      </c>
      <c r="AP7" s="107">
        <v>2282.59</v>
      </c>
      <c r="AQ7" s="107">
        <v>2282.59</v>
      </c>
      <c r="AR7" s="107">
        <v>2282.59</v>
      </c>
      <c r="AS7" s="107">
        <v>2282.59</v>
      </c>
      <c r="AT7" s="107">
        <v>16202.78</v>
      </c>
      <c r="AU7" s="107">
        <v>2282.59</v>
      </c>
      <c r="AV7" s="107">
        <v>2282.59</v>
      </c>
      <c r="AW7" s="107">
        <v>2282.59</v>
      </c>
      <c r="AX7" s="107">
        <v>2282.59</v>
      </c>
      <c r="AY7" s="107">
        <v>2282.59</v>
      </c>
      <c r="AZ7" s="107">
        <v>2282.59</v>
      </c>
      <c r="BA7" s="107">
        <v>2282.59</v>
      </c>
      <c r="BB7" s="107">
        <v>2282.59</v>
      </c>
      <c r="BC7" s="107">
        <v>2282.59</v>
      </c>
      <c r="BD7" s="107">
        <v>2282.59</v>
      </c>
      <c r="BE7" s="107">
        <v>2282.59</v>
      </c>
      <c r="BF7" s="107">
        <v>16202.78</v>
      </c>
      <c r="BG7" s="107">
        <v>2282.59</v>
      </c>
      <c r="BH7" s="107">
        <v>2282.59</v>
      </c>
      <c r="BI7" s="107">
        <v>2282.59</v>
      </c>
      <c r="BJ7" s="107">
        <v>2282.59</v>
      </c>
      <c r="BK7" s="107">
        <v>2282.59</v>
      </c>
      <c r="BL7" s="107">
        <v>2282.59</v>
      </c>
      <c r="BM7" s="107">
        <v>2282.59</v>
      </c>
      <c r="BN7" s="107">
        <v>2282.59</v>
      </c>
      <c r="BO7" s="107">
        <v>2282.59</v>
      </c>
      <c r="BP7" s="107">
        <v>2282.59</v>
      </c>
      <c r="BQ7" s="107">
        <v>2282.59</v>
      </c>
      <c r="BR7" s="107">
        <v>16202.78</v>
      </c>
      <c r="BS7" s="107">
        <v>2282.59</v>
      </c>
      <c r="BT7" s="107">
        <v>2282.59</v>
      </c>
      <c r="BU7" s="107">
        <v>2282.59</v>
      </c>
      <c r="BV7" s="107">
        <v>2282.59</v>
      </c>
      <c r="BW7" s="107">
        <v>2282.59</v>
      </c>
      <c r="BX7" s="107">
        <v>2282.59</v>
      </c>
      <c r="BY7" s="107">
        <v>2282.59</v>
      </c>
      <c r="BZ7" s="107">
        <v>2282.59</v>
      </c>
      <c r="CA7" s="107">
        <v>2282.59</v>
      </c>
      <c r="CB7" s="107">
        <v>2282.59</v>
      </c>
      <c r="CC7" s="107">
        <v>2282.59</v>
      </c>
      <c r="CD7" s="107">
        <v>16202.78</v>
      </c>
      <c r="CE7" s="107">
        <v>2282.59</v>
      </c>
      <c r="CF7" s="107">
        <v>2282.59</v>
      </c>
      <c r="CG7" s="107">
        <v>2282.59</v>
      </c>
      <c r="CH7" s="107">
        <v>2282.59</v>
      </c>
      <c r="CI7" s="107">
        <v>2282.59</v>
      </c>
      <c r="CJ7" s="107">
        <v>2282.59</v>
      </c>
      <c r="CK7" s="107">
        <v>2282.59</v>
      </c>
      <c r="CL7" s="107">
        <v>2282.59</v>
      </c>
      <c r="CM7" s="107">
        <v>2282.59</v>
      </c>
      <c r="CN7" s="107">
        <v>2282.59</v>
      </c>
      <c r="CO7" s="107">
        <v>2282.59</v>
      </c>
      <c r="CP7" s="107">
        <v>16202.78</v>
      </c>
      <c r="CQ7" s="107">
        <v>2282.59</v>
      </c>
      <c r="CR7" s="107">
        <v>2282.59</v>
      </c>
      <c r="CS7" s="107">
        <v>2282.59</v>
      </c>
      <c r="CT7" s="107">
        <v>2282.59</v>
      </c>
      <c r="CU7" s="107">
        <v>2282.59</v>
      </c>
      <c r="CV7" s="107">
        <v>2282.59</v>
      </c>
      <c r="CW7" s="107">
        <v>2282.59</v>
      </c>
      <c r="CX7" s="107">
        <v>2282.59</v>
      </c>
      <c r="CY7" s="107">
        <v>2282.59</v>
      </c>
      <c r="CZ7" s="107">
        <v>2282.59</v>
      </c>
      <c r="DA7" s="107">
        <v>2282.59</v>
      </c>
      <c r="DB7" s="107">
        <v>16202.78</v>
      </c>
      <c r="DC7" s="107">
        <v>2282.59</v>
      </c>
      <c r="DD7" s="107">
        <v>2282.59</v>
      </c>
      <c r="DE7" s="107">
        <v>2282.59</v>
      </c>
      <c r="DF7" s="107">
        <v>2282.59</v>
      </c>
      <c r="DG7" s="107">
        <v>2282.59</v>
      </c>
      <c r="DH7" s="107">
        <v>2282.59</v>
      </c>
      <c r="DI7" s="107">
        <v>2282.59</v>
      </c>
      <c r="DJ7" s="107">
        <v>2282.59</v>
      </c>
      <c r="DK7" s="107">
        <v>2282.59</v>
      </c>
      <c r="DL7" s="107">
        <v>2282.59</v>
      </c>
      <c r="DM7" s="107">
        <v>2282.59</v>
      </c>
      <c r="DN7" s="107">
        <v>16202.78</v>
      </c>
      <c r="DO7" s="107">
        <v>2282.59</v>
      </c>
      <c r="DP7" s="107">
        <v>2282.59</v>
      </c>
      <c r="DQ7" s="107">
        <v>2282.59</v>
      </c>
      <c r="DR7" s="107">
        <v>2282.59</v>
      </c>
      <c r="DS7" s="107">
        <v>2282.59</v>
      </c>
      <c r="DT7" s="107">
        <v>2282.59</v>
      </c>
      <c r="DU7" s="107">
        <v>2282.59</v>
      </c>
      <c r="DV7" s="107">
        <v>2282.59</v>
      </c>
      <c r="DW7" s="107">
        <v>2282.59</v>
      </c>
      <c r="DX7" s="107">
        <v>2282.59</v>
      </c>
      <c r="DY7" s="107">
        <v>2282.59</v>
      </c>
      <c r="DZ7" s="107">
        <v>16202.78</v>
      </c>
      <c r="EA7" s="107">
        <v>2282.59</v>
      </c>
      <c r="EB7" s="107">
        <v>2282.59</v>
      </c>
      <c r="EC7" s="107">
        <v>2282.59</v>
      </c>
      <c r="ED7" s="107">
        <v>2282.59</v>
      </c>
      <c r="EE7" s="107">
        <v>2282.59</v>
      </c>
      <c r="EF7" s="107">
        <v>2282.59</v>
      </c>
      <c r="EG7" s="107">
        <v>2282.59</v>
      </c>
      <c r="EH7" s="107">
        <v>2282.59</v>
      </c>
      <c r="EI7" s="107">
        <v>2282.59</v>
      </c>
      <c r="EJ7" s="107">
        <v>2282.59</v>
      </c>
      <c r="EK7" s="107">
        <v>2282.59</v>
      </c>
      <c r="EL7" s="107">
        <v>16202.78</v>
      </c>
      <c r="EM7" s="107">
        <v>2282.59</v>
      </c>
      <c r="EN7" s="107">
        <v>2282.59</v>
      </c>
      <c r="EO7" s="107">
        <v>2282.59</v>
      </c>
      <c r="EP7" s="107">
        <v>2282.59</v>
      </c>
      <c r="EQ7" s="107">
        <v>2282.59</v>
      </c>
      <c r="ER7" s="107">
        <v>2282.59</v>
      </c>
      <c r="ES7" s="107">
        <v>2282.59</v>
      </c>
      <c r="ET7" s="107">
        <v>2282.59</v>
      </c>
      <c r="EU7" s="107">
        <v>2282.59</v>
      </c>
      <c r="EV7" s="107">
        <v>2282.59</v>
      </c>
      <c r="EW7" s="107">
        <v>2282.59</v>
      </c>
      <c r="EX7" s="107">
        <v>16202.78</v>
      </c>
      <c r="EY7" s="107">
        <v>2282.59</v>
      </c>
      <c r="EZ7" s="107">
        <v>2282.59</v>
      </c>
      <c r="FA7" s="107">
        <v>2282.59</v>
      </c>
      <c r="FB7" s="107">
        <v>2282.59</v>
      </c>
      <c r="FC7" s="107">
        <v>2282.59</v>
      </c>
      <c r="FD7" s="107">
        <v>2282.59</v>
      </c>
      <c r="FE7" s="107">
        <v>2282.59</v>
      </c>
      <c r="FF7" s="107">
        <v>2282.59</v>
      </c>
      <c r="FG7" s="107">
        <v>2282.59</v>
      </c>
      <c r="FH7" s="107">
        <v>2282.59</v>
      </c>
      <c r="FI7" s="107">
        <v>2282.59</v>
      </c>
      <c r="FJ7" s="107">
        <v>16202.78</v>
      </c>
      <c r="FK7" s="107">
        <v>2282.59</v>
      </c>
      <c r="FL7" s="107">
        <v>2282.59</v>
      </c>
      <c r="FM7" s="107">
        <v>2282.59</v>
      </c>
      <c r="FN7" s="107">
        <v>2282.59</v>
      </c>
      <c r="FO7" s="107">
        <v>2282.59</v>
      </c>
      <c r="FP7" s="107">
        <v>2282.59</v>
      </c>
      <c r="FQ7" s="107">
        <v>2282.59</v>
      </c>
      <c r="FR7" s="107">
        <v>2282.59</v>
      </c>
      <c r="FS7" s="107">
        <v>2282.59</v>
      </c>
      <c r="FT7" s="107">
        <v>2282.59</v>
      </c>
      <c r="FU7" s="107">
        <v>2282.59</v>
      </c>
      <c r="FV7" s="107">
        <v>16202.78</v>
      </c>
      <c r="FW7" s="107">
        <v>2282.59</v>
      </c>
      <c r="FX7" s="107">
        <v>2282.59</v>
      </c>
      <c r="FY7" s="107">
        <v>2282.59</v>
      </c>
      <c r="FZ7" s="107">
        <v>2282.59</v>
      </c>
      <c r="GA7" s="107">
        <v>2282.59</v>
      </c>
      <c r="GB7" s="107">
        <v>2282.59</v>
      </c>
      <c r="GC7" s="107">
        <v>2282.59</v>
      </c>
      <c r="GD7" s="107">
        <v>2282.59</v>
      </c>
      <c r="GE7" s="107">
        <v>2282.59</v>
      </c>
      <c r="GF7" s="107">
        <v>2282.59</v>
      </c>
      <c r="GG7" s="107">
        <v>2282.59</v>
      </c>
      <c r="GH7" s="107">
        <v>2282.59</v>
      </c>
      <c r="GI7" s="22">
        <v>136055</v>
      </c>
      <c r="GJ7" s="13"/>
      <c r="GK7" s="13"/>
    </row>
    <row r="8" spans="1:193" x14ac:dyDescent="0.3">
      <c r="A8" s="22">
        <v>135924</v>
      </c>
      <c r="B8" s="22">
        <v>6498</v>
      </c>
      <c r="C8" s="22" t="s">
        <v>86</v>
      </c>
      <c r="D8" s="22" t="s">
        <v>307</v>
      </c>
      <c r="E8" s="26">
        <v>0.100339</v>
      </c>
      <c r="F8" s="22" t="s">
        <v>164</v>
      </c>
      <c r="G8" s="22" t="s">
        <v>165</v>
      </c>
      <c r="H8" s="108" t="str">
        <f>VLOOKUP(B8,Elegibilidade!A:I,9,0)</f>
        <v>Elegível</v>
      </c>
      <c r="I8" s="27">
        <v>161</v>
      </c>
      <c r="J8" s="23">
        <v>0</v>
      </c>
      <c r="K8" s="23">
        <f t="shared" si="0"/>
        <v>335412.06609918165</v>
      </c>
      <c r="L8" s="23">
        <f t="shared" si="1"/>
        <v>335412.06609918165</v>
      </c>
      <c r="M8" s="22" t="s">
        <v>167</v>
      </c>
      <c r="N8" s="23">
        <v>335412.06609918165</v>
      </c>
      <c r="O8" s="23">
        <f t="shared" si="2"/>
        <v>306030.33029958856</v>
      </c>
      <c r="P8" s="23">
        <f>Vendas!$J$1</f>
        <v>885.12919963447951</v>
      </c>
      <c r="Q8" s="109">
        <v>360.39</v>
      </c>
      <c r="R8" s="23">
        <f t="shared" si="3"/>
        <v>318991.71225627005</v>
      </c>
      <c r="S8" s="28">
        <f t="shared" si="4"/>
        <v>0.95936765295560833</v>
      </c>
      <c r="T8" s="107">
        <v>4128.46</v>
      </c>
      <c r="U8" s="107">
        <v>2632.62</v>
      </c>
      <c r="V8" s="107">
        <v>2632.62</v>
      </c>
      <c r="W8" s="107">
        <v>2632.62</v>
      </c>
      <c r="X8" s="107">
        <v>2632.62</v>
      </c>
      <c r="Y8" s="107">
        <v>2632.62</v>
      </c>
      <c r="Z8" s="107">
        <v>2632.62</v>
      </c>
      <c r="AA8" s="107">
        <v>2632.62</v>
      </c>
      <c r="AB8" s="107">
        <v>2632.62</v>
      </c>
      <c r="AC8" s="107">
        <v>16534.28</v>
      </c>
      <c r="AD8" s="107">
        <v>2632.62</v>
      </c>
      <c r="AE8" s="107">
        <v>2632.62</v>
      </c>
      <c r="AF8" s="107">
        <v>2632.62</v>
      </c>
      <c r="AG8" s="107">
        <v>2632.62</v>
      </c>
      <c r="AH8" s="107">
        <v>2632.62</v>
      </c>
      <c r="AI8" s="107">
        <v>2632.62</v>
      </c>
      <c r="AJ8" s="107">
        <v>2632.62</v>
      </c>
      <c r="AK8" s="107">
        <v>2632.62</v>
      </c>
      <c r="AL8" s="107">
        <v>2632.62</v>
      </c>
      <c r="AM8" s="107">
        <v>2632.62</v>
      </c>
      <c r="AN8" s="107">
        <v>2632.62</v>
      </c>
      <c r="AO8" s="107">
        <v>16534.28</v>
      </c>
      <c r="AP8" s="107">
        <v>2632.62</v>
      </c>
      <c r="AQ8" s="107">
        <v>2632.62</v>
      </c>
      <c r="AR8" s="107">
        <v>2632.62</v>
      </c>
      <c r="AS8" s="107">
        <v>2632.62</v>
      </c>
      <c r="AT8" s="107">
        <v>2632.62</v>
      </c>
      <c r="AU8" s="107">
        <v>2632.62</v>
      </c>
      <c r="AV8" s="107">
        <v>2632.62</v>
      </c>
      <c r="AW8" s="107">
        <v>2632.62</v>
      </c>
      <c r="AX8" s="107">
        <v>2632.62</v>
      </c>
      <c r="AY8" s="107">
        <v>2632.62</v>
      </c>
      <c r="AZ8" s="107">
        <v>2632.62</v>
      </c>
      <c r="BA8" s="107">
        <v>16534.28</v>
      </c>
      <c r="BB8" s="107">
        <v>2632.62</v>
      </c>
      <c r="BC8" s="107">
        <v>2632.62</v>
      </c>
      <c r="BD8" s="107">
        <v>2632.62</v>
      </c>
      <c r="BE8" s="107">
        <v>2632.62</v>
      </c>
      <c r="BF8" s="107">
        <v>2632.62</v>
      </c>
      <c r="BG8" s="107">
        <v>2632.62</v>
      </c>
      <c r="BH8" s="107">
        <v>2632.62</v>
      </c>
      <c r="BI8" s="107">
        <v>2632.62</v>
      </c>
      <c r="BJ8" s="107">
        <v>2632.62</v>
      </c>
      <c r="BK8" s="107">
        <v>2632.62</v>
      </c>
      <c r="BL8" s="107">
        <v>2632.62</v>
      </c>
      <c r="BM8" s="107">
        <v>16534.28</v>
      </c>
      <c r="BN8" s="107">
        <v>2632.62</v>
      </c>
      <c r="BO8" s="107">
        <v>2632.62</v>
      </c>
      <c r="BP8" s="107">
        <v>2632.62</v>
      </c>
      <c r="BQ8" s="107">
        <v>2632.62</v>
      </c>
      <c r="BR8" s="107">
        <v>2632.62</v>
      </c>
      <c r="BS8" s="107">
        <v>2632.62</v>
      </c>
      <c r="BT8" s="107">
        <v>2632.62</v>
      </c>
      <c r="BU8" s="107">
        <v>2632.62</v>
      </c>
      <c r="BV8" s="107">
        <v>2632.62</v>
      </c>
      <c r="BW8" s="107">
        <v>2632.62</v>
      </c>
      <c r="BX8" s="107">
        <v>2632.62</v>
      </c>
      <c r="BY8" s="107">
        <v>16534.28</v>
      </c>
      <c r="BZ8" s="107">
        <v>2632.62</v>
      </c>
      <c r="CA8" s="107">
        <v>2632.62</v>
      </c>
      <c r="CB8" s="107">
        <v>2632.62</v>
      </c>
      <c r="CC8" s="107">
        <v>2632.62</v>
      </c>
      <c r="CD8" s="107">
        <v>2632.62</v>
      </c>
      <c r="CE8" s="107">
        <v>2632.62</v>
      </c>
      <c r="CF8" s="107">
        <v>2632.62</v>
      </c>
      <c r="CG8" s="107">
        <v>2632.62</v>
      </c>
      <c r="CH8" s="107">
        <v>2632.62</v>
      </c>
      <c r="CI8" s="107">
        <v>2632.62</v>
      </c>
      <c r="CJ8" s="107">
        <v>2632.62</v>
      </c>
      <c r="CK8" s="107">
        <v>16534.28</v>
      </c>
      <c r="CL8" s="107">
        <v>2632.62</v>
      </c>
      <c r="CM8" s="107">
        <v>2632.62</v>
      </c>
      <c r="CN8" s="107">
        <v>2632.62</v>
      </c>
      <c r="CO8" s="107">
        <v>2632.62</v>
      </c>
      <c r="CP8" s="107">
        <v>2632.62</v>
      </c>
      <c r="CQ8" s="107">
        <v>2632.62</v>
      </c>
      <c r="CR8" s="107">
        <v>2632.62</v>
      </c>
      <c r="CS8" s="107">
        <v>2632.62</v>
      </c>
      <c r="CT8" s="107">
        <v>2632.62</v>
      </c>
      <c r="CU8" s="107">
        <v>2632.62</v>
      </c>
      <c r="CV8" s="107">
        <v>2632.62</v>
      </c>
      <c r="CW8" s="107">
        <v>16534.28</v>
      </c>
      <c r="CX8" s="107">
        <v>2632.62</v>
      </c>
      <c r="CY8" s="107">
        <v>2632.62</v>
      </c>
      <c r="CZ8" s="107">
        <v>2632.62</v>
      </c>
      <c r="DA8" s="107">
        <v>2632.62</v>
      </c>
      <c r="DB8" s="107">
        <v>2632.62</v>
      </c>
      <c r="DC8" s="107">
        <v>2632.62</v>
      </c>
      <c r="DD8" s="107">
        <v>2632.62</v>
      </c>
      <c r="DE8" s="107">
        <v>2632.62</v>
      </c>
      <c r="DF8" s="107">
        <v>2632.62</v>
      </c>
      <c r="DG8" s="107">
        <v>2632.62</v>
      </c>
      <c r="DH8" s="107">
        <v>2632.62</v>
      </c>
      <c r="DI8" s="107">
        <v>16534.28</v>
      </c>
      <c r="DJ8" s="107">
        <v>2632.62</v>
      </c>
      <c r="DK8" s="107">
        <v>2632.62</v>
      </c>
      <c r="DL8" s="107">
        <v>2632.62</v>
      </c>
      <c r="DM8" s="107">
        <v>2632.62</v>
      </c>
      <c r="DN8" s="107">
        <v>2632.62</v>
      </c>
      <c r="DO8" s="107">
        <v>2632.62</v>
      </c>
      <c r="DP8" s="107">
        <v>2632.62</v>
      </c>
      <c r="DQ8" s="107">
        <v>2632.62</v>
      </c>
      <c r="DR8" s="107">
        <v>2632.62</v>
      </c>
      <c r="DS8" s="107">
        <v>2632.62</v>
      </c>
      <c r="DT8" s="107">
        <v>2632.62</v>
      </c>
      <c r="DU8" s="107">
        <v>16534.28</v>
      </c>
      <c r="DV8" s="107">
        <v>2632.62</v>
      </c>
      <c r="DW8" s="107">
        <v>2632.62</v>
      </c>
      <c r="DX8" s="107">
        <v>2632.62</v>
      </c>
      <c r="DY8" s="107">
        <v>2632.62</v>
      </c>
      <c r="DZ8" s="107">
        <v>2632.62</v>
      </c>
      <c r="EA8" s="107">
        <v>2632.62</v>
      </c>
      <c r="EB8" s="107">
        <v>2632.62</v>
      </c>
      <c r="EC8" s="107">
        <v>2632.62</v>
      </c>
      <c r="ED8" s="107">
        <v>2632.62</v>
      </c>
      <c r="EE8" s="107">
        <v>2632.62</v>
      </c>
      <c r="EF8" s="107">
        <v>2632.62</v>
      </c>
      <c r="EG8" s="107">
        <v>16534.28</v>
      </c>
      <c r="EH8" s="107">
        <v>2632.62</v>
      </c>
      <c r="EI8" s="107">
        <v>2632.62</v>
      </c>
      <c r="EJ8" s="107">
        <v>2632.62</v>
      </c>
      <c r="EK8" s="107">
        <v>2632.62</v>
      </c>
      <c r="EL8" s="107">
        <v>2632.62</v>
      </c>
      <c r="EM8" s="107">
        <v>2632.62</v>
      </c>
      <c r="EN8" s="107">
        <v>2632.62</v>
      </c>
      <c r="EO8" s="107">
        <v>2632.62</v>
      </c>
      <c r="EP8" s="107">
        <v>2632.62</v>
      </c>
      <c r="EQ8" s="107">
        <v>2632.62</v>
      </c>
      <c r="ER8" s="107">
        <v>2632.62</v>
      </c>
      <c r="ES8" s="107">
        <v>16534.28</v>
      </c>
      <c r="ET8" s="107">
        <v>2632.62</v>
      </c>
      <c r="EU8" s="107">
        <v>2632.62</v>
      </c>
      <c r="EV8" s="107">
        <v>2632.62</v>
      </c>
      <c r="EW8" s="107">
        <v>2632.62</v>
      </c>
      <c r="EX8" s="107">
        <v>2632.62</v>
      </c>
      <c r="EY8" s="107">
        <v>2632.62</v>
      </c>
      <c r="EZ8" s="107">
        <v>2632.62</v>
      </c>
      <c r="FA8" s="107">
        <v>2632.62</v>
      </c>
      <c r="FB8" s="107">
        <v>2632.62</v>
      </c>
      <c r="FC8" s="107">
        <v>2632.62</v>
      </c>
      <c r="FD8" s="107">
        <v>2632.62</v>
      </c>
      <c r="FE8" s="107">
        <v>16534.240000000002</v>
      </c>
      <c r="FF8" s="107">
        <v>2632.62</v>
      </c>
      <c r="FG8" s="107">
        <v>2632.62</v>
      </c>
      <c r="FH8" s="107">
        <v>2632.62</v>
      </c>
      <c r="FI8" s="107">
        <v>2632.62</v>
      </c>
      <c r="FJ8" s="107">
        <v>2632.62</v>
      </c>
      <c r="FK8" s="107">
        <v>2632.62</v>
      </c>
      <c r="FL8" s="107">
        <v>2632.62</v>
      </c>
      <c r="FM8" s="107">
        <v>2632.62</v>
      </c>
      <c r="FN8" s="107">
        <v>2632.62</v>
      </c>
      <c r="FO8" s="107">
        <v>2632.62</v>
      </c>
      <c r="FP8" s="107">
        <v>2632.62</v>
      </c>
      <c r="FQ8" s="107">
        <v>2632.62</v>
      </c>
      <c r="FR8" s="107">
        <v>2632.62</v>
      </c>
      <c r="FS8" s="107">
        <v>2632.62</v>
      </c>
      <c r="FT8" s="107">
        <v>2632.62</v>
      </c>
      <c r="FU8" s="107">
        <v>2632.62</v>
      </c>
      <c r="FV8" s="107">
        <v>2632.62</v>
      </c>
      <c r="FW8" s="107">
        <v>2632.62</v>
      </c>
      <c r="FX8" s="107">
        <v>2632.49</v>
      </c>
      <c r="FY8" s="107">
        <v>0</v>
      </c>
      <c r="FZ8" s="107">
        <v>0</v>
      </c>
      <c r="GA8" s="107">
        <v>0</v>
      </c>
      <c r="GB8" s="107">
        <v>0</v>
      </c>
      <c r="GC8" s="107">
        <v>0</v>
      </c>
      <c r="GD8" s="107">
        <v>0</v>
      </c>
      <c r="GE8" s="107">
        <v>0</v>
      </c>
      <c r="GF8" s="107">
        <v>0</v>
      </c>
      <c r="GG8" s="107">
        <v>0</v>
      </c>
      <c r="GH8" s="107">
        <v>0</v>
      </c>
      <c r="GI8" s="22">
        <v>135924</v>
      </c>
      <c r="GJ8" s="13"/>
      <c r="GK8" s="13"/>
    </row>
    <row r="9" spans="1:193" x14ac:dyDescent="0.3">
      <c r="A9" s="22">
        <v>135654</v>
      </c>
      <c r="B9" s="22">
        <v>6379</v>
      </c>
      <c r="C9" s="22" t="s">
        <v>87</v>
      </c>
      <c r="D9" s="22" t="s">
        <v>229</v>
      </c>
      <c r="E9" s="26">
        <v>0.1003</v>
      </c>
      <c r="F9" s="22" t="s">
        <v>164</v>
      </c>
      <c r="G9" s="22" t="s">
        <v>165</v>
      </c>
      <c r="H9" s="108" t="str">
        <f>VLOOKUP(B9,Elegibilidade!A:I,9,0)</f>
        <v>Elegível</v>
      </c>
      <c r="I9" s="27">
        <v>145</v>
      </c>
      <c r="J9" s="23">
        <v>0</v>
      </c>
      <c r="K9" s="23">
        <f t="shared" si="0"/>
        <v>335341.20640331425</v>
      </c>
      <c r="L9" s="23">
        <f t="shared" si="1"/>
        <v>335341.20640331425</v>
      </c>
      <c r="M9" s="22" t="s">
        <v>167</v>
      </c>
      <c r="N9" s="23">
        <v>335341.20640331425</v>
      </c>
      <c r="O9" s="23">
        <f t="shared" si="2"/>
        <v>307766.29241870763</v>
      </c>
      <c r="P9" s="23">
        <f>Vendas!$J$1</f>
        <v>885.12919963447951</v>
      </c>
      <c r="Q9" s="109">
        <v>453.7</v>
      </c>
      <c r="R9" s="23">
        <f t="shared" si="3"/>
        <v>401583.11787416332</v>
      </c>
      <c r="S9" s="28">
        <f t="shared" si="4"/>
        <v>0.76638254627811986</v>
      </c>
      <c r="T9" s="107">
        <v>3916.03</v>
      </c>
      <c r="U9" s="107">
        <v>3916.03</v>
      </c>
      <c r="V9" s="107">
        <v>3916.03</v>
      </c>
      <c r="W9" s="107">
        <v>3916.03</v>
      </c>
      <c r="X9" s="107">
        <v>3916.03</v>
      </c>
      <c r="Y9" s="107">
        <v>3916.03</v>
      </c>
      <c r="Z9" s="107">
        <v>3916.03</v>
      </c>
      <c r="AA9" s="107">
        <v>3916.03</v>
      </c>
      <c r="AB9" s="107">
        <v>3916.03</v>
      </c>
      <c r="AC9" s="107">
        <v>3916.03</v>
      </c>
      <c r="AD9" s="107">
        <v>3916.03</v>
      </c>
      <c r="AE9" s="107">
        <v>3916.03</v>
      </c>
      <c r="AF9" s="107">
        <v>3916.03</v>
      </c>
      <c r="AG9" s="107">
        <v>3916.03</v>
      </c>
      <c r="AH9" s="107">
        <v>3916.03</v>
      </c>
      <c r="AI9" s="107">
        <v>3916.03</v>
      </c>
      <c r="AJ9" s="107">
        <v>3916.03</v>
      </c>
      <c r="AK9" s="107">
        <v>3916.03</v>
      </c>
      <c r="AL9" s="107">
        <v>3916.03</v>
      </c>
      <c r="AM9" s="107">
        <v>3916.03</v>
      </c>
      <c r="AN9" s="107">
        <v>3916.03</v>
      </c>
      <c r="AO9" s="107">
        <v>3916.03</v>
      </c>
      <c r="AP9" s="107">
        <v>3916.03</v>
      </c>
      <c r="AQ9" s="107">
        <v>3916.03</v>
      </c>
      <c r="AR9" s="107">
        <v>3916.03</v>
      </c>
      <c r="AS9" s="107">
        <v>3916.03</v>
      </c>
      <c r="AT9" s="107">
        <v>3916.03</v>
      </c>
      <c r="AU9" s="107">
        <v>3916.03</v>
      </c>
      <c r="AV9" s="107">
        <v>3916.03</v>
      </c>
      <c r="AW9" s="107">
        <v>3916.03</v>
      </c>
      <c r="AX9" s="107">
        <v>3916.03</v>
      </c>
      <c r="AY9" s="107">
        <v>3916.03</v>
      </c>
      <c r="AZ9" s="107">
        <v>3916.03</v>
      </c>
      <c r="BA9" s="107">
        <v>3916.03</v>
      </c>
      <c r="BB9" s="107">
        <v>3916.03</v>
      </c>
      <c r="BC9" s="107">
        <v>3916.03</v>
      </c>
      <c r="BD9" s="107">
        <v>3916.03</v>
      </c>
      <c r="BE9" s="107">
        <v>3916.03</v>
      </c>
      <c r="BF9" s="107">
        <v>3916.03</v>
      </c>
      <c r="BG9" s="107">
        <v>3916.03</v>
      </c>
      <c r="BH9" s="107">
        <v>3916.03</v>
      </c>
      <c r="BI9" s="107">
        <v>3916.03</v>
      </c>
      <c r="BJ9" s="107">
        <v>3916.03</v>
      </c>
      <c r="BK9" s="107">
        <v>3916.03</v>
      </c>
      <c r="BL9" s="107">
        <v>3916.03</v>
      </c>
      <c r="BM9" s="107">
        <v>3916.03</v>
      </c>
      <c r="BN9" s="107">
        <v>3916.03</v>
      </c>
      <c r="BO9" s="107">
        <v>3916.03</v>
      </c>
      <c r="BP9" s="107">
        <v>3916.03</v>
      </c>
      <c r="BQ9" s="107">
        <v>3916.03</v>
      </c>
      <c r="BR9" s="107">
        <v>3916.03</v>
      </c>
      <c r="BS9" s="107">
        <v>3916.03</v>
      </c>
      <c r="BT9" s="107">
        <v>3916.03</v>
      </c>
      <c r="BU9" s="107">
        <v>3916.03</v>
      </c>
      <c r="BV9" s="107">
        <v>3916.03</v>
      </c>
      <c r="BW9" s="107">
        <v>3916.03</v>
      </c>
      <c r="BX9" s="107">
        <v>3916.03</v>
      </c>
      <c r="BY9" s="107">
        <v>3916.03</v>
      </c>
      <c r="BZ9" s="107">
        <v>3916.03</v>
      </c>
      <c r="CA9" s="107">
        <v>3916.03</v>
      </c>
      <c r="CB9" s="107">
        <v>3916.03</v>
      </c>
      <c r="CC9" s="107">
        <v>3916.03</v>
      </c>
      <c r="CD9" s="107">
        <v>3916.03</v>
      </c>
      <c r="CE9" s="107">
        <v>3916.03</v>
      </c>
      <c r="CF9" s="107">
        <v>3916.03</v>
      </c>
      <c r="CG9" s="107">
        <v>3916.03</v>
      </c>
      <c r="CH9" s="107">
        <v>3916.03</v>
      </c>
      <c r="CI9" s="107">
        <v>3916.03</v>
      </c>
      <c r="CJ9" s="107">
        <v>3916.03</v>
      </c>
      <c r="CK9" s="107">
        <v>3916.03</v>
      </c>
      <c r="CL9" s="107">
        <v>3916.03</v>
      </c>
      <c r="CM9" s="107">
        <v>3916.03</v>
      </c>
      <c r="CN9" s="107">
        <v>3916.03</v>
      </c>
      <c r="CO9" s="107">
        <v>3916.03</v>
      </c>
      <c r="CP9" s="107">
        <v>3916.03</v>
      </c>
      <c r="CQ9" s="107">
        <v>3916.03</v>
      </c>
      <c r="CR9" s="107">
        <v>3916.03</v>
      </c>
      <c r="CS9" s="107">
        <v>3916.03</v>
      </c>
      <c r="CT9" s="107">
        <v>3916.03</v>
      </c>
      <c r="CU9" s="107">
        <v>3916.03</v>
      </c>
      <c r="CV9" s="107">
        <v>3916.03</v>
      </c>
      <c r="CW9" s="107">
        <v>3916.03</v>
      </c>
      <c r="CX9" s="107">
        <v>3916.03</v>
      </c>
      <c r="CY9" s="107">
        <v>3916.03</v>
      </c>
      <c r="CZ9" s="107">
        <v>3916.03</v>
      </c>
      <c r="DA9" s="107">
        <v>3916.03</v>
      </c>
      <c r="DB9" s="107">
        <v>3916.03</v>
      </c>
      <c r="DC9" s="107">
        <v>3916.03</v>
      </c>
      <c r="DD9" s="107">
        <v>3916.03</v>
      </c>
      <c r="DE9" s="107">
        <v>3916.03</v>
      </c>
      <c r="DF9" s="107">
        <v>3916.03</v>
      </c>
      <c r="DG9" s="107">
        <v>3916.03</v>
      </c>
      <c r="DH9" s="107">
        <v>3916.03</v>
      </c>
      <c r="DI9" s="107">
        <v>3916.03</v>
      </c>
      <c r="DJ9" s="107">
        <v>3916.03</v>
      </c>
      <c r="DK9" s="107">
        <v>3916.03</v>
      </c>
      <c r="DL9" s="107">
        <v>3916.03</v>
      </c>
      <c r="DM9" s="107">
        <v>3916.03</v>
      </c>
      <c r="DN9" s="107">
        <v>3916.03</v>
      </c>
      <c r="DO9" s="107">
        <v>3916.03</v>
      </c>
      <c r="DP9" s="107">
        <v>3916.03</v>
      </c>
      <c r="DQ9" s="107">
        <v>3916.03</v>
      </c>
      <c r="DR9" s="107">
        <v>3916.03</v>
      </c>
      <c r="DS9" s="107">
        <v>3916.03</v>
      </c>
      <c r="DT9" s="107">
        <v>3916.03</v>
      </c>
      <c r="DU9" s="107">
        <v>3916.03</v>
      </c>
      <c r="DV9" s="107">
        <v>3916.03</v>
      </c>
      <c r="DW9" s="107">
        <v>3916.03</v>
      </c>
      <c r="DX9" s="107">
        <v>3916.03</v>
      </c>
      <c r="DY9" s="107">
        <v>3916.03</v>
      </c>
      <c r="DZ9" s="107">
        <v>3916.03</v>
      </c>
      <c r="EA9" s="107">
        <v>3916.03</v>
      </c>
      <c r="EB9" s="107">
        <v>3916.03</v>
      </c>
      <c r="EC9" s="107">
        <v>3916.03</v>
      </c>
      <c r="ED9" s="107">
        <v>3916.03</v>
      </c>
      <c r="EE9" s="107">
        <v>3916.03</v>
      </c>
      <c r="EF9" s="107">
        <v>3916.03</v>
      </c>
      <c r="EG9" s="107">
        <v>3916.03</v>
      </c>
      <c r="EH9" s="107">
        <v>3916.03</v>
      </c>
      <c r="EI9" s="107">
        <v>3916.03</v>
      </c>
      <c r="EJ9" s="107">
        <v>3916.03</v>
      </c>
      <c r="EK9" s="107">
        <v>3916.03</v>
      </c>
      <c r="EL9" s="107">
        <v>3916.03</v>
      </c>
      <c r="EM9" s="107">
        <v>3916.03</v>
      </c>
      <c r="EN9" s="107">
        <v>3916.03</v>
      </c>
      <c r="EO9" s="107">
        <v>3916.03</v>
      </c>
      <c r="EP9" s="107">
        <v>3916.03</v>
      </c>
      <c r="EQ9" s="107">
        <v>3916.03</v>
      </c>
      <c r="ER9" s="107">
        <v>3916.03</v>
      </c>
      <c r="ES9" s="107">
        <v>3916.03</v>
      </c>
      <c r="ET9" s="107">
        <v>3916.03</v>
      </c>
      <c r="EU9" s="107">
        <v>3916.03</v>
      </c>
      <c r="EV9" s="107">
        <v>3916.03</v>
      </c>
      <c r="EW9" s="107">
        <v>3916.03</v>
      </c>
      <c r="EX9" s="107">
        <v>3916.03</v>
      </c>
      <c r="EY9" s="107">
        <v>3916.03</v>
      </c>
      <c r="EZ9" s="107">
        <v>3916.03</v>
      </c>
      <c r="FA9" s="107">
        <v>3916.03</v>
      </c>
      <c r="FB9" s="107">
        <v>3916.03</v>
      </c>
      <c r="FC9" s="107">
        <v>3916.03</v>
      </c>
      <c r="FD9" s="107">
        <v>3916.03</v>
      </c>
      <c r="FE9" s="107">
        <v>3916.03</v>
      </c>
      <c r="FF9" s="107">
        <v>3916.03</v>
      </c>
      <c r="FG9" s="107">
        <v>3916.03</v>
      </c>
      <c r="FH9" s="107">
        <v>3916.03</v>
      </c>
      <c r="FI9" s="107">
        <v>0</v>
      </c>
      <c r="FJ9" s="107">
        <v>0</v>
      </c>
      <c r="FK9" s="107">
        <v>0</v>
      </c>
      <c r="FL9" s="107">
        <v>0</v>
      </c>
      <c r="FM9" s="107">
        <v>0</v>
      </c>
      <c r="FN9" s="107">
        <v>0</v>
      </c>
      <c r="FO9" s="107">
        <v>0</v>
      </c>
      <c r="FP9" s="107">
        <v>0</v>
      </c>
      <c r="FQ9" s="107">
        <v>0</v>
      </c>
      <c r="FR9" s="107">
        <v>0</v>
      </c>
      <c r="FS9" s="107">
        <v>0</v>
      </c>
      <c r="FT9" s="107">
        <v>0</v>
      </c>
      <c r="FU9" s="107">
        <v>0</v>
      </c>
      <c r="FV9" s="107">
        <v>0</v>
      </c>
      <c r="FW9" s="107">
        <v>0</v>
      </c>
      <c r="FX9" s="107">
        <v>0</v>
      </c>
      <c r="FY9" s="107">
        <v>0</v>
      </c>
      <c r="FZ9" s="107">
        <v>0</v>
      </c>
      <c r="GA9" s="107">
        <v>0</v>
      </c>
      <c r="GB9" s="107">
        <v>0</v>
      </c>
      <c r="GC9" s="107">
        <v>0</v>
      </c>
      <c r="GD9" s="107">
        <v>0</v>
      </c>
      <c r="GE9" s="107">
        <v>0</v>
      </c>
      <c r="GF9" s="107">
        <v>0</v>
      </c>
      <c r="GG9" s="107">
        <v>0</v>
      </c>
      <c r="GH9" s="107">
        <v>0</v>
      </c>
      <c r="GI9" s="22">
        <v>135654</v>
      </c>
      <c r="GJ9" s="13"/>
      <c r="GK9" s="13"/>
    </row>
    <row r="10" spans="1:193" x14ac:dyDescent="0.3">
      <c r="A10" s="22">
        <v>135652</v>
      </c>
      <c r="B10" s="22">
        <v>6414</v>
      </c>
      <c r="C10" s="22" t="s">
        <v>88</v>
      </c>
      <c r="D10" s="22" t="s">
        <v>226</v>
      </c>
      <c r="E10" s="26">
        <v>0.1003</v>
      </c>
      <c r="F10" s="22" t="s">
        <v>164</v>
      </c>
      <c r="G10" s="22" t="s">
        <v>165</v>
      </c>
      <c r="H10" s="108" t="str">
        <f>VLOOKUP(B10,Elegibilidade!A:I,9,0)</f>
        <v>Elegível</v>
      </c>
      <c r="I10" s="27">
        <v>153</v>
      </c>
      <c r="J10" s="23">
        <v>0</v>
      </c>
      <c r="K10" s="23">
        <f t="shared" si="0"/>
        <v>332988.89191634307</v>
      </c>
      <c r="L10" s="23">
        <f t="shared" si="1"/>
        <v>332988.89191634307</v>
      </c>
      <c r="M10" s="22" t="s">
        <v>167</v>
      </c>
      <c r="N10" s="23">
        <v>332988.89191634307</v>
      </c>
      <c r="O10" s="23">
        <f t="shared" si="2"/>
        <v>304543.66920725856</v>
      </c>
      <c r="P10" s="23">
        <f>Vendas!$J$1</f>
        <v>885.12919963447951</v>
      </c>
      <c r="Q10" s="109">
        <v>385.77</v>
      </c>
      <c r="R10" s="23">
        <f t="shared" si="3"/>
        <v>341456.29134299315</v>
      </c>
      <c r="S10" s="28">
        <f t="shared" si="4"/>
        <v>0.89189649430516471</v>
      </c>
      <c r="T10" s="107">
        <v>3781.21</v>
      </c>
      <c r="U10" s="107">
        <v>3781.21</v>
      </c>
      <c r="V10" s="107">
        <v>3781.21</v>
      </c>
      <c r="W10" s="107">
        <v>3781.21</v>
      </c>
      <c r="X10" s="107">
        <v>3781.21</v>
      </c>
      <c r="Y10" s="107">
        <v>3781.21</v>
      </c>
      <c r="Z10" s="107">
        <v>3781.21</v>
      </c>
      <c r="AA10" s="107">
        <v>3781.21</v>
      </c>
      <c r="AB10" s="107">
        <v>3781.21</v>
      </c>
      <c r="AC10" s="107">
        <v>3781.21</v>
      </c>
      <c r="AD10" s="107">
        <v>3781.21</v>
      </c>
      <c r="AE10" s="107">
        <v>3781.21</v>
      </c>
      <c r="AF10" s="107">
        <v>3781.21</v>
      </c>
      <c r="AG10" s="107">
        <v>3781.21</v>
      </c>
      <c r="AH10" s="107">
        <v>3781.21</v>
      </c>
      <c r="AI10" s="107">
        <v>3781.21</v>
      </c>
      <c r="AJ10" s="107">
        <v>3781.21</v>
      </c>
      <c r="AK10" s="107">
        <v>3781.21</v>
      </c>
      <c r="AL10" s="107">
        <v>3781.21</v>
      </c>
      <c r="AM10" s="107">
        <v>3781.21</v>
      </c>
      <c r="AN10" s="107">
        <v>3781.21</v>
      </c>
      <c r="AO10" s="107">
        <v>3781.21</v>
      </c>
      <c r="AP10" s="107">
        <v>3781.21</v>
      </c>
      <c r="AQ10" s="107">
        <v>3781.21</v>
      </c>
      <c r="AR10" s="107">
        <v>3781.21</v>
      </c>
      <c r="AS10" s="107">
        <v>3781.21</v>
      </c>
      <c r="AT10" s="107">
        <v>3781.21</v>
      </c>
      <c r="AU10" s="107">
        <v>3781.21</v>
      </c>
      <c r="AV10" s="107">
        <v>3781.21</v>
      </c>
      <c r="AW10" s="107">
        <v>3781.21</v>
      </c>
      <c r="AX10" s="107">
        <v>3781.21</v>
      </c>
      <c r="AY10" s="107">
        <v>3781.21</v>
      </c>
      <c r="AZ10" s="107">
        <v>3781.21</v>
      </c>
      <c r="BA10" s="107">
        <v>3781.21</v>
      </c>
      <c r="BB10" s="107">
        <v>3781.21</v>
      </c>
      <c r="BC10" s="107">
        <v>3781.21</v>
      </c>
      <c r="BD10" s="107">
        <v>3781.21</v>
      </c>
      <c r="BE10" s="107">
        <v>3781.21</v>
      </c>
      <c r="BF10" s="107">
        <v>3781.21</v>
      </c>
      <c r="BG10" s="107">
        <v>3781.21</v>
      </c>
      <c r="BH10" s="107">
        <v>3781.21</v>
      </c>
      <c r="BI10" s="107">
        <v>3781.21</v>
      </c>
      <c r="BJ10" s="107">
        <v>3781.21</v>
      </c>
      <c r="BK10" s="107">
        <v>3781.21</v>
      </c>
      <c r="BL10" s="107">
        <v>3781.21</v>
      </c>
      <c r="BM10" s="107">
        <v>3781.21</v>
      </c>
      <c r="BN10" s="107">
        <v>3781.21</v>
      </c>
      <c r="BO10" s="107">
        <v>3781.21</v>
      </c>
      <c r="BP10" s="107">
        <v>3781.21</v>
      </c>
      <c r="BQ10" s="107">
        <v>3781.21</v>
      </c>
      <c r="BR10" s="107">
        <v>3781.21</v>
      </c>
      <c r="BS10" s="107">
        <v>3781.21</v>
      </c>
      <c r="BT10" s="107">
        <v>3781.21</v>
      </c>
      <c r="BU10" s="107">
        <v>3781.21</v>
      </c>
      <c r="BV10" s="107">
        <v>3781.21</v>
      </c>
      <c r="BW10" s="107">
        <v>3781.21</v>
      </c>
      <c r="BX10" s="107">
        <v>3781.21</v>
      </c>
      <c r="BY10" s="107">
        <v>3781.21</v>
      </c>
      <c r="BZ10" s="107">
        <v>3781.21</v>
      </c>
      <c r="CA10" s="107">
        <v>3781.21</v>
      </c>
      <c r="CB10" s="107">
        <v>3781.21</v>
      </c>
      <c r="CC10" s="107">
        <v>3781.21</v>
      </c>
      <c r="CD10" s="107">
        <v>3781.21</v>
      </c>
      <c r="CE10" s="107">
        <v>3781.21</v>
      </c>
      <c r="CF10" s="107">
        <v>3781.21</v>
      </c>
      <c r="CG10" s="107">
        <v>3781.21</v>
      </c>
      <c r="CH10" s="107">
        <v>3781.21</v>
      </c>
      <c r="CI10" s="107">
        <v>3781.21</v>
      </c>
      <c r="CJ10" s="107">
        <v>3781.21</v>
      </c>
      <c r="CK10" s="107">
        <v>3781.21</v>
      </c>
      <c r="CL10" s="107">
        <v>3781.21</v>
      </c>
      <c r="CM10" s="107">
        <v>3781.21</v>
      </c>
      <c r="CN10" s="107">
        <v>3781.21</v>
      </c>
      <c r="CO10" s="107">
        <v>3781.21</v>
      </c>
      <c r="CP10" s="107">
        <v>3781.21</v>
      </c>
      <c r="CQ10" s="107">
        <v>3781.21</v>
      </c>
      <c r="CR10" s="107">
        <v>3781.21</v>
      </c>
      <c r="CS10" s="107">
        <v>3781.21</v>
      </c>
      <c r="CT10" s="107">
        <v>3781.21</v>
      </c>
      <c r="CU10" s="107">
        <v>3781.21</v>
      </c>
      <c r="CV10" s="107">
        <v>3781.21</v>
      </c>
      <c r="CW10" s="107">
        <v>3781.21</v>
      </c>
      <c r="CX10" s="107">
        <v>3781.21</v>
      </c>
      <c r="CY10" s="107">
        <v>3781.21</v>
      </c>
      <c r="CZ10" s="107">
        <v>3781.21</v>
      </c>
      <c r="DA10" s="107">
        <v>3781.21</v>
      </c>
      <c r="DB10" s="107">
        <v>3781.21</v>
      </c>
      <c r="DC10" s="107">
        <v>3781.21</v>
      </c>
      <c r="DD10" s="107">
        <v>3781.21</v>
      </c>
      <c r="DE10" s="107">
        <v>3781.21</v>
      </c>
      <c r="DF10" s="107">
        <v>3781.21</v>
      </c>
      <c r="DG10" s="107">
        <v>3781.21</v>
      </c>
      <c r="DH10" s="107">
        <v>3781.21</v>
      </c>
      <c r="DI10" s="107">
        <v>3781.21</v>
      </c>
      <c r="DJ10" s="107">
        <v>3781.21</v>
      </c>
      <c r="DK10" s="107">
        <v>3781.21</v>
      </c>
      <c r="DL10" s="107">
        <v>3781.21</v>
      </c>
      <c r="DM10" s="107">
        <v>3781.21</v>
      </c>
      <c r="DN10" s="107">
        <v>3781.21</v>
      </c>
      <c r="DO10" s="107">
        <v>3781.21</v>
      </c>
      <c r="DP10" s="107">
        <v>3781.21</v>
      </c>
      <c r="DQ10" s="107">
        <v>3781.21</v>
      </c>
      <c r="DR10" s="107">
        <v>3781.21</v>
      </c>
      <c r="DS10" s="107">
        <v>3781.21</v>
      </c>
      <c r="DT10" s="107">
        <v>3781.21</v>
      </c>
      <c r="DU10" s="107">
        <v>3781.21</v>
      </c>
      <c r="DV10" s="107">
        <v>3781.21</v>
      </c>
      <c r="DW10" s="107">
        <v>3781.21</v>
      </c>
      <c r="DX10" s="107">
        <v>3781.21</v>
      </c>
      <c r="DY10" s="107">
        <v>3781.21</v>
      </c>
      <c r="DZ10" s="107">
        <v>3781.21</v>
      </c>
      <c r="EA10" s="107">
        <v>3781.21</v>
      </c>
      <c r="EB10" s="107">
        <v>3781.21</v>
      </c>
      <c r="EC10" s="107">
        <v>3781.21</v>
      </c>
      <c r="ED10" s="107">
        <v>3781.21</v>
      </c>
      <c r="EE10" s="107">
        <v>3781.21</v>
      </c>
      <c r="EF10" s="107">
        <v>3781.21</v>
      </c>
      <c r="EG10" s="107">
        <v>3781.21</v>
      </c>
      <c r="EH10" s="107">
        <v>3781.21</v>
      </c>
      <c r="EI10" s="107">
        <v>3781.21</v>
      </c>
      <c r="EJ10" s="107">
        <v>3781.21</v>
      </c>
      <c r="EK10" s="107">
        <v>3781.21</v>
      </c>
      <c r="EL10" s="107">
        <v>3781.21</v>
      </c>
      <c r="EM10" s="107">
        <v>3781.21</v>
      </c>
      <c r="EN10" s="107">
        <v>3781.21</v>
      </c>
      <c r="EO10" s="107">
        <v>3781.21</v>
      </c>
      <c r="EP10" s="107">
        <v>3781.21</v>
      </c>
      <c r="EQ10" s="107">
        <v>3781.21</v>
      </c>
      <c r="ER10" s="107">
        <v>3781.21</v>
      </c>
      <c r="ES10" s="107">
        <v>3781.21</v>
      </c>
      <c r="ET10" s="107">
        <v>3781.21</v>
      </c>
      <c r="EU10" s="107">
        <v>3781.21</v>
      </c>
      <c r="EV10" s="107">
        <v>3781.21</v>
      </c>
      <c r="EW10" s="107">
        <v>3781.21</v>
      </c>
      <c r="EX10" s="107">
        <v>3781.21</v>
      </c>
      <c r="EY10" s="107">
        <v>3781.21</v>
      </c>
      <c r="EZ10" s="107">
        <v>3781.21</v>
      </c>
      <c r="FA10" s="107">
        <v>3781.21</v>
      </c>
      <c r="FB10" s="107">
        <v>3781.21</v>
      </c>
      <c r="FC10" s="107">
        <v>3781.21</v>
      </c>
      <c r="FD10" s="107">
        <v>3781.21</v>
      </c>
      <c r="FE10" s="107">
        <v>3781.21</v>
      </c>
      <c r="FF10" s="107">
        <v>3781.21</v>
      </c>
      <c r="FG10" s="107">
        <v>3781.21</v>
      </c>
      <c r="FH10" s="107">
        <v>3781.21</v>
      </c>
      <c r="FI10" s="107">
        <v>3781.21</v>
      </c>
      <c r="FJ10" s="107">
        <v>3781.21</v>
      </c>
      <c r="FK10" s="107">
        <v>3781.21</v>
      </c>
      <c r="FL10" s="107">
        <v>3781.21</v>
      </c>
      <c r="FM10" s="107">
        <v>3781.21</v>
      </c>
      <c r="FN10" s="107">
        <v>3781.21</v>
      </c>
      <c r="FO10" s="107">
        <v>3781.21</v>
      </c>
      <c r="FP10" s="107">
        <v>3781.24</v>
      </c>
      <c r="FQ10" s="107">
        <v>0</v>
      </c>
      <c r="FR10" s="107">
        <v>0</v>
      </c>
      <c r="FS10" s="107">
        <v>0</v>
      </c>
      <c r="FT10" s="107">
        <v>0</v>
      </c>
      <c r="FU10" s="107">
        <v>0</v>
      </c>
      <c r="FV10" s="107">
        <v>0</v>
      </c>
      <c r="FW10" s="107">
        <v>0</v>
      </c>
      <c r="FX10" s="107">
        <v>0</v>
      </c>
      <c r="FY10" s="107">
        <v>0</v>
      </c>
      <c r="FZ10" s="107">
        <v>0</v>
      </c>
      <c r="GA10" s="107">
        <v>0</v>
      </c>
      <c r="GB10" s="107">
        <v>0</v>
      </c>
      <c r="GC10" s="107">
        <v>0</v>
      </c>
      <c r="GD10" s="107">
        <v>0</v>
      </c>
      <c r="GE10" s="107">
        <v>0</v>
      </c>
      <c r="GF10" s="107">
        <v>0</v>
      </c>
      <c r="GG10" s="107">
        <v>0</v>
      </c>
      <c r="GH10" s="107">
        <v>0</v>
      </c>
      <c r="GI10" s="22">
        <v>135652</v>
      </c>
      <c r="GJ10" s="13"/>
      <c r="GK10" s="13"/>
    </row>
    <row r="11" spans="1:193" x14ac:dyDescent="0.3">
      <c r="A11" s="22">
        <v>135923</v>
      </c>
      <c r="B11" s="22">
        <v>6497</v>
      </c>
      <c r="C11" s="22" t="s">
        <v>89</v>
      </c>
      <c r="D11" s="22" t="s">
        <v>306</v>
      </c>
      <c r="E11" s="26">
        <v>0.100339</v>
      </c>
      <c r="F11" s="22" t="s">
        <v>164</v>
      </c>
      <c r="G11" s="22" t="s">
        <v>165</v>
      </c>
      <c r="H11" s="108" t="str">
        <f>VLOOKUP(B11,Elegibilidade!A:I,9,0)</f>
        <v>Elegível</v>
      </c>
      <c r="I11" s="27">
        <v>160</v>
      </c>
      <c r="J11" s="23">
        <v>0</v>
      </c>
      <c r="K11" s="23">
        <f t="shared" si="0"/>
        <v>332426.52573220228</v>
      </c>
      <c r="L11" s="23">
        <f t="shared" si="1"/>
        <v>332426.52573220228</v>
      </c>
      <c r="M11" s="22" t="s">
        <v>167</v>
      </c>
      <c r="N11" s="23">
        <v>332426.52573220228</v>
      </c>
      <c r="O11" s="23">
        <f t="shared" si="2"/>
        <v>303396.13285682275</v>
      </c>
      <c r="P11" s="23">
        <f>Vendas!$J$1</f>
        <v>885.12919963447951</v>
      </c>
      <c r="Q11" s="109">
        <v>376.8</v>
      </c>
      <c r="R11" s="23">
        <f t="shared" si="3"/>
        <v>333516.68242227187</v>
      </c>
      <c r="S11" s="28">
        <f t="shared" si="4"/>
        <v>0.90968802715747543</v>
      </c>
      <c r="T11" s="107">
        <v>4100.63</v>
      </c>
      <c r="U11" s="107">
        <v>2614.88</v>
      </c>
      <c r="V11" s="107">
        <v>2614.88</v>
      </c>
      <c r="W11" s="107">
        <v>2614.88</v>
      </c>
      <c r="X11" s="107">
        <v>2614.88</v>
      </c>
      <c r="Y11" s="107">
        <v>2614.88</v>
      </c>
      <c r="Z11" s="107">
        <v>2614.88</v>
      </c>
      <c r="AA11" s="107">
        <v>2614.88</v>
      </c>
      <c r="AB11" s="107">
        <v>2614.88</v>
      </c>
      <c r="AC11" s="107">
        <v>16422.8</v>
      </c>
      <c r="AD11" s="107">
        <v>2614.88</v>
      </c>
      <c r="AE11" s="107">
        <v>2614.88</v>
      </c>
      <c r="AF11" s="107">
        <v>2614.88</v>
      </c>
      <c r="AG11" s="107">
        <v>2614.88</v>
      </c>
      <c r="AH11" s="107">
        <v>2614.88</v>
      </c>
      <c r="AI11" s="107">
        <v>2614.88</v>
      </c>
      <c r="AJ11" s="107">
        <v>2614.88</v>
      </c>
      <c r="AK11" s="107">
        <v>2614.88</v>
      </c>
      <c r="AL11" s="107">
        <v>2614.88</v>
      </c>
      <c r="AM11" s="107">
        <v>2614.88</v>
      </c>
      <c r="AN11" s="107">
        <v>2614.88</v>
      </c>
      <c r="AO11" s="107">
        <v>16422.8</v>
      </c>
      <c r="AP11" s="107">
        <v>2614.88</v>
      </c>
      <c r="AQ11" s="107">
        <v>2614.88</v>
      </c>
      <c r="AR11" s="107">
        <v>2614.88</v>
      </c>
      <c r="AS11" s="107">
        <v>2614.88</v>
      </c>
      <c r="AT11" s="107">
        <v>2614.88</v>
      </c>
      <c r="AU11" s="107">
        <v>2614.88</v>
      </c>
      <c r="AV11" s="107">
        <v>2614.88</v>
      </c>
      <c r="AW11" s="107">
        <v>2614.88</v>
      </c>
      <c r="AX11" s="107">
        <v>2614.88</v>
      </c>
      <c r="AY11" s="107">
        <v>2614.88</v>
      </c>
      <c r="AZ11" s="107">
        <v>2614.88</v>
      </c>
      <c r="BA11" s="107">
        <v>16422.8</v>
      </c>
      <c r="BB11" s="107">
        <v>2614.88</v>
      </c>
      <c r="BC11" s="107">
        <v>2614.88</v>
      </c>
      <c r="BD11" s="107">
        <v>2614.88</v>
      </c>
      <c r="BE11" s="107">
        <v>2614.88</v>
      </c>
      <c r="BF11" s="107">
        <v>2614.88</v>
      </c>
      <c r="BG11" s="107">
        <v>2614.88</v>
      </c>
      <c r="BH11" s="107">
        <v>2614.88</v>
      </c>
      <c r="BI11" s="107">
        <v>2614.88</v>
      </c>
      <c r="BJ11" s="107">
        <v>2614.88</v>
      </c>
      <c r="BK11" s="107">
        <v>2614.88</v>
      </c>
      <c r="BL11" s="107">
        <v>2614.88</v>
      </c>
      <c r="BM11" s="107">
        <v>16422.8</v>
      </c>
      <c r="BN11" s="107">
        <v>2614.88</v>
      </c>
      <c r="BO11" s="107">
        <v>2614.88</v>
      </c>
      <c r="BP11" s="107">
        <v>2614.88</v>
      </c>
      <c r="BQ11" s="107">
        <v>2614.88</v>
      </c>
      <c r="BR11" s="107">
        <v>2614.88</v>
      </c>
      <c r="BS11" s="107">
        <v>2614.88</v>
      </c>
      <c r="BT11" s="107">
        <v>2614.88</v>
      </c>
      <c r="BU11" s="107">
        <v>2614.88</v>
      </c>
      <c r="BV11" s="107">
        <v>2614.88</v>
      </c>
      <c r="BW11" s="107">
        <v>2614.88</v>
      </c>
      <c r="BX11" s="107">
        <v>2614.88</v>
      </c>
      <c r="BY11" s="107">
        <v>16422.8</v>
      </c>
      <c r="BZ11" s="107">
        <v>2614.88</v>
      </c>
      <c r="CA11" s="107">
        <v>2614.88</v>
      </c>
      <c r="CB11" s="107">
        <v>2614.88</v>
      </c>
      <c r="CC11" s="107">
        <v>2614.88</v>
      </c>
      <c r="CD11" s="107">
        <v>2614.88</v>
      </c>
      <c r="CE11" s="107">
        <v>2614.88</v>
      </c>
      <c r="CF11" s="107">
        <v>2614.88</v>
      </c>
      <c r="CG11" s="107">
        <v>2614.88</v>
      </c>
      <c r="CH11" s="107">
        <v>2614.88</v>
      </c>
      <c r="CI11" s="107">
        <v>2614.88</v>
      </c>
      <c r="CJ11" s="107">
        <v>2614.88</v>
      </c>
      <c r="CK11" s="107">
        <v>16422.8</v>
      </c>
      <c r="CL11" s="107">
        <v>2614.88</v>
      </c>
      <c r="CM11" s="107">
        <v>2614.88</v>
      </c>
      <c r="CN11" s="107">
        <v>2614.88</v>
      </c>
      <c r="CO11" s="107">
        <v>2614.88</v>
      </c>
      <c r="CP11" s="107">
        <v>2614.88</v>
      </c>
      <c r="CQ11" s="107">
        <v>2614.88</v>
      </c>
      <c r="CR11" s="107">
        <v>2614.88</v>
      </c>
      <c r="CS11" s="107">
        <v>2614.88</v>
      </c>
      <c r="CT11" s="107">
        <v>2614.88</v>
      </c>
      <c r="CU11" s="107">
        <v>2614.88</v>
      </c>
      <c r="CV11" s="107">
        <v>2614.88</v>
      </c>
      <c r="CW11" s="107">
        <v>16422.8</v>
      </c>
      <c r="CX11" s="107">
        <v>2614.88</v>
      </c>
      <c r="CY11" s="107">
        <v>2614.88</v>
      </c>
      <c r="CZ11" s="107">
        <v>2614.88</v>
      </c>
      <c r="DA11" s="107">
        <v>2614.88</v>
      </c>
      <c r="DB11" s="107">
        <v>2614.88</v>
      </c>
      <c r="DC11" s="107">
        <v>2614.88</v>
      </c>
      <c r="DD11" s="107">
        <v>2614.88</v>
      </c>
      <c r="DE11" s="107">
        <v>2614.88</v>
      </c>
      <c r="DF11" s="107">
        <v>2614.88</v>
      </c>
      <c r="DG11" s="107">
        <v>2614.88</v>
      </c>
      <c r="DH11" s="107">
        <v>2614.88</v>
      </c>
      <c r="DI11" s="107">
        <v>16422.8</v>
      </c>
      <c r="DJ11" s="107">
        <v>2614.88</v>
      </c>
      <c r="DK11" s="107">
        <v>2614.88</v>
      </c>
      <c r="DL11" s="107">
        <v>2614.88</v>
      </c>
      <c r="DM11" s="107">
        <v>2614.88</v>
      </c>
      <c r="DN11" s="107">
        <v>2614.88</v>
      </c>
      <c r="DO11" s="107">
        <v>2614.88</v>
      </c>
      <c r="DP11" s="107">
        <v>2614.88</v>
      </c>
      <c r="DQ11" s="107">
        <v>2614.88</v>
      </c>
      <c r="DR11" s="107">
        <v>2614.88</v>
      </c>
      <c r="DS11" s="107">
        <v>2614.88</v>
      </c>
      <c r="DT11" s="107">
        <v>2614.88</v>
      </c>
      <c r="DU11" s="107">
        <v>16422.8</v>
      </c>
      <c r="DV11" s="107">
        <v>2614.88</v>
      </c>
      <c r="DW11" s="107">
        <v>2614.88</v>
      </c>
      <c r="DX11" s="107">
        <v>2614.88</v>
      </c>
      <c r="DY11" s="107">
        <v>2614.88</v>
      </c>
      <c r="DZ11" s="107">
        <v>2614.88</v>
      </c>
      <c r="EA11" s="107">
        <v>2614.88</v>
      </c>
      <c r="EB11" s="107">
        <v>2614.88</v>
      </c>
      <c r="EC11" s="107">
        <v>2614.88</v>
      </c>
      <c r="ED11" s="107">
        <v>2614.88</v>
      </c>
      <c r="EE11" s="107">
        <v>2614.88</v>
      </c>
      <c r="EF11" s="107">
        <v>2614.88</v>
      </c>
      <c r="EG11" s="107">
        <v>16422.8</v>
      </c>
      <c r="EH11" s="107">
        <v>2614.88</v>
      </c>
      <c r="EI11" s="107">
        <v>2614.88</v>
      </c>
      <c r="EJ11" s="107">
        <v>2614.88</v>
      </c>
      <c r="EK11" s="107">
        <v>2614.88</v>
      </c>
      <c r="EL11" s="107">
        <v>2614.88</v>
      </c>
      <c r="EM11" s="107">
        <v>2614.88</v>
      </c>
      <c r="EN11" s="107">
        <v>2614.88</v>
      </c>
      <c r="EO11" s="107">
        <v>2614.88</v>
      </c>
      <c r="EP11" s="107">
        <v>2614.88</v>
      </c>
      <c r="EQ11" s="107">
        <v>2614.88</v>
      </c>
      <c r="ER11" s="107">
        <v>2614.88</v>
      </c>
      <c r="ES11" s="107">
        <v>16422.8</v>
      </c>
      <c r="ET11" s="107">
        <v>2614.88</v>
      </c>
      <c r="EU11" s="107">
        <v>2614.88</v>
      </c>
      <c r="EV11" s="107">
        <v>2614.88</v>
      </c>
      <c r="EW11" s="107">
        <v>2614.88</v>
      </c>
      <c r="EX11" s="107">
        <v>2614.88</v>
      </c>
      <c r="EY11" s="107">
        <v>2614.88</v>
      </c>
      <c r="EZ11" s="107">
        <v>2614.88</v>
      </c>
      <c r="FA11" s="107">
        <v>2614.88</v>
      </c>
      <c r="FB11" s="107">
        <v>2614.88</v>
      </c>
      <c r="FC11" s="107">
        <v>2614.88</v>
      </c>
      <c r="FD11" s="107">
        <v>2614.88</v>
      </c>
      <c r="FE11" s="107">
        <v>16422.77</v>
      </c>
      <c r="FF11" s="107">
        <v>2614.88</v>
      </c>
      <c r="FG11" s="107">
        <v>2614.88</v>
      </c>
      <c r="FH11" s="107">
        <v>2614.88</v>
      </c>
      <c r="FI11" s="107">
        <v>2614.88</v>
      </c>
      <c r="FJ11" s="107">
        <v>2614.88</v>
      </c>
      <c r="FK11" s="107">
        <v>2614.88</v>
      </c>
      <c r="FL11" s="107">
        <v>2614.88</v>
      </c>
      <c r="FM11" s="107">
        <v>2614.88</v>
      </c>
      <c r="FN11" s="107">
        <v>2614.88</v>
      </c>
      <c r="FO11" s="107">
        <v>2614.88</v>
      </c>
      <c r="FP11" s="107">
        <v>2614.88</v>
      </c>
      <c r="FQ11" s="107">
        <v>2614.88</v>
      </c>
      <c r="FR11" s="107">
        <v>2614.88</v>
      </c>
      <c r="FS11" s="107">
        <v>2614.88</v>
      </c>
      <c r="FT11" s="107">
        <v>2614.88</v>
      </c>
      <c r="FU11" s="107">
        <v>2614.88</v>
      </c>
      <c r="FV11" s="107">
        <v>2614.88</v>
      </c>
      <c r="FW11" s="107">
        <v>2614.88</v>
      </c>
      <c r="FX11" s="107">
        <v>0</v>
      </c>
      <c r="FY11" s="107">
        <v>0</v>
      </c>
      <c r="FZ11" s="107">
        <v>0</v>
      </c>
      <c r="GA11" s="107">
        <v>0</v>
      </c>
      <c r="GB11" s="107">
        <v>0</v>
      </c>
      <c r="GC11" s="107">
        <v>0</v>
      </c>
      <c r="GD11" s="107">
        <v>0</v>
      </c>
      <c r="GE11" s="107">
        <v>0</v>
      </c>
      <c r="GF11" s="107">
        <v>0</v>
      </c>
      <c r="GG11" s="107">
        <v>0</v>
      </c>
      <c r="GH11" s="107">
        <v>0</v>
      </c>
      <c r="GI11" s="22">
        <v>135923</v>
      </c>
      <c r="GJ11" s="13"/>
      <c r="GK11" s="13"/>
    </row>
    <row r="12" spans="1:193" hidden="1" x14ac:dyDescent="0.3">
      <c r="A12" s="22">
        <v>136100</v>
      </c>
      <c r="B12" s="22">
        <v>5420</v>
      </c>
      <c r="C12" s="22" t="s">
        <v>90</v>
      </c>
      <c r="D12" s="22" t="s">
        <v>311</v>
      </c>
      <c r="E12" s="26">
        <v>0.100339</v>
      </c>
      <c r="F12" s="22" t="s">
        <v>164</v>
      </c>
      <c r="G12" s="22" t="s">
        <v>165</v>
      </c>
      <c r="H12" s="108" t="str">
        <f>VLOOKUP(B12,Elegibilidade!A:I,9,0)</f>
        <v>Inelegível</v>
      </c>
      <c r="I12" s="27">
        <v>170</v>
      </c>
      <c r="J12" s="23">
        <v>0</v>
      </c>
      <c r="K12" s="23">
        <f t="shared" si="0"/>
        <v>331477.9743760018</v>
      </c>
      <c r="L12" s="23">
        <f t="shared" si="1"/>
        <v>331477.9743760018</v>
      </c>
      <c r="M12" s="22" t="s">
        <v>167</v>
      </c>
      <c r="N12" s="23">
        <v>331477.9743760018</v>
      </c>
      <c r="O12" s="23">
        <f t="shared" si="2"/>
        <v>301937.18140219676</v>
      </c>
      <c r="P12" s="23">
        <f>Vendas!$J$1</f>
        <v>885.12919963447951</v>
      </c>
      <c r="Q12" s="109">
        <v>375.43</v>
      </c>
      <c r="R12" s="23">
        <f t="shared" si="3"/>
        <v>332304.05541877262</v>
      </c>
      <c r="S12" s="28">
        <f t="shared" si="4"/>
        <v>0.90861720306630855</v>
      </c>
      <c r="T12" s="107">
        <v>11290.22</v>
      </c>
      <c r="U12" s="107">
        <v>11290.22</v>
      </c>
      <c r="V12" s="107">
        <v>2266.62</v>
      </c>
      <c r="W12" s="107">
        <v>2266.62</v>
      </c>
      <c r="X12" s="107">
        <v>2266.62</v>
      </c>
      <c r="Y12" s="107">
        <v>2266.62</v>
      </c>
      <c r="Z12" s="107">
        <v>2266.62</v>
      </c>
      <c r="AA12" s="107">
        <v>2266.62</v>
      </c>
      <c r="AB12" s="107">
        <v>2266.62</v>
      </c>
      <c r="AC12" s="107">
        <v>2266.62</v>
      </c>
      <c r="AD12" s="107">
        <v>2266.62</v>
      </c>
      <c r="AE12" s="107">
        <v>16332.94</v>
      </c>
      <c r="AF12" s="107">
        <v>2266.62</v>
      </c>
      <c r="AG12" s="107">
        <v>2266.62</v>
      </c>
      <c r="AH12" s="107">
        <v>2266.62</v>
      </c>
      <c r="AI12" s="107">
        <v>2266.62</v>
      </c>
      <c r="AJ12" s="107">
        <v>2266.62</v>
      </c>
      <c r="AK12" s="107">
        <v>2266.62</v>
      </c>
      <c r="AL12" s="107">
        <v>2266.62</v>
      </c>
      <c r="AM12" s="107">
        <v>2266.62</v>
      </c>
      <c r="AN12" s="107">
        <v>2266.62</v>
      </c>
      <c r="AO12" s="107">
        <v>2266.62</v>
      </c>
      <c r="AP12" s="107">
        <v>2266.62</v>
      </c>
      <c r="AQ12" s="107">
        <v>16332.94</v>
      </c>
      <c r="AR12" s="107">
        <v>2266.62</v>
      </c>
      <c r="AS12" s="107">
        <v>2266.62</v>
      </c>
      <c r="AT12" s="107">
        <v>2266.62</v>
      </c>
      <c r="AU12" s="107">
        <v>2266.62</v>
      </c>
      <c r="AV12" s="107">
        <v>2266.62</v>
      </c>
      <c r="AW12" s="107">
        <v>2266.62</v>
      </c>
      <c r="AX12" s="107">
        <v>2266.62</v>
      </c>
      <c r="AY12" s="107">
        <v>2266.62</v>
      </c>
      <c r="AZ12" s="107">
        <v>2266.62</v>
      </c>
      <c r="BA12" s="107">
        <v>2266.62</v>
      </c>
      <c r="BB12" s="107">
        <v>2266.62</v>
      </c>
      <c r="BC12" s="107">
        <v>16332.94</v>
      </c>
      <c r="BD12" s="107">
        <v>2266.62</v>
      </c>
      <c r="BE12" s="107">
        <v>2266.62</v>
      </c>
      <c r="BF12" s="107">
        <v>2266.62</v>
      </c>
      <c r="BG12" s="107">
        <v>2266.62</v>
      </c>
      <c r="BH12" s="107">
        <v>2266.62</v>
      </c>
      <c r="BI12" s="107">
        <v>2266.62</v>
      </c>
      <c r="BJ12" s="107">
        <v>2266.62</v>
      </c>
      <c r="BK12" s="107">
        <v>2266.62</v>
      </c>
      <c r="BL12" s="107">
        <v>2266.62</v>
      </c>
      <c r="BM12" s="107">
        <v>2266.62</v>
      </c>
      <c r="BN12" s="107">
        <v>2266.62</v>
      </c>
      <c r="BO12" s="107">
        <v>16332.94</v>
      </c>
      <c r="BP12" s="107">
        <v>2266.62</v>
      </c>
      <c r="BQ12" s="107">
        <v>2266.62</v>
      </c>
      <c r="BR12" s="107">
        <v>2266.62</v>
      </c>
      <c r="BS12" s="107">
        <v>2266.62</v>
      </c>
      <c r="BT12" s="107">
        <v>2266.62</v>
      </c>
      <c r="BU12" s="107">
        <v>2266.62</v>
      </c>
      <c r="BV12" s="107">
        <v>2266.62</v>
      </c>
      <c r="BW12" s="107">
        <v>2266.62</v>
      </c>
      <c r="BX12" s="107">
        <v>2266.62</v>
      </c>
      <c r="BY12" s="107">
        <v>2266.62</v>
      </c>
      <c r="BZ12" s="107">
        <v>2266.62</v>
      </c>
      <c r="CA12" s="107">
        <v>16332.94</v>
      </c>
      <c r="CB12" s="107">
        <v>2266.62</v>
      </c>
      <c r="CC12" s="107">
        <v>2266.62</v>
      </c>
      <c r="CD12" s="107">
        <v>2266.62</v>
      </c>
      <c r="CE12" s="107">
        <v>2266.62</v>
      </c>
      <c r="CF12" s="107">
        <v>2266.62</v>
      </c>
      <c r="CG12" s="107">
        <v>2266.62</v>
      </c>
      <c r="CH12" s="107">
        <v>2266.62</v>
      </c>
      <c r="CI12" s="107">
        <v>2266.62</v>
      </c>
      <c r="CJ12" s="107">
        <v>2266.62</v>
      </c>
      <c r="CK12" s="107">
        <v>2266.62</v>
      </c>
      <c r="CL12" s="107">
        <v>2266.62</v>
      </c>
      <c r="CM12" s="107">
        <v>16332.94</v>
      </c>
      <c r="CN12" s="107">
        <v>2266.62</v>
      </c>
      <c r="CO12" s="107">
        <v>2266.62</v>
      </c>
      <c r="CP12" s="107">
        <v>2266.62</v>
      </c>
      <c r="CQ12" s="107">
        <v>2266.62</v>
      </c>
      <c r="CR12" s="107">
        <v>2266.62</v>
      </c>
      <c r="CS12" s="107">
        <v>2266.62</v>
      </c>
      <c r="CT12" s="107">
        <v>2266.62</v>
      </c>
      <c r="CU12" s="107">
        <v>2266.62</v>
      </c>
      <c r="CV12" s="107">
        <v>2266.62</v>
      </c>
      <c r="CW12" s="107">
        <v>2266.62</v>
      </c>
      <c r="CX12" s="107">
        <v>2266.62</v>
      </c>
      <c r="CY12" s="107">
        <v>16332.94</v>
      </c>
      <c r="CZ12" s="107">
        <v>2266.62</v>
      </c>
      <c r="DA12" s="107">
        <v>2266.62</v>
      </c>
      <c r="DB12" s="107">
        <v>2266.62</v>
      </c>
      <c r="DC12" s="107">
        <v>2266.62</v>
      </c>
      <c r="DD12" s="107">
        <v>2266.62</v>
      </c>
      <c r="DE12" s="107">
        <v>2266.62</v>
      </c>
      <c r="DF12" s="107">
        <v>2266.62</v>
      </c>
      <c r="DG12" s="107">
        <v>2266.62</v>
      </c>
      <c r="DH12" s="107">
        <v>2266.62</v>
      </c>
      <c r="DI12" s="107">
        <v>2266.62</v>
      </c>
      <c r="DJ12" s="107">
        <v>2266.62</v>
      </c>
      <c r="DK12" s="107">
        <v>16332.94</v>
      </c>
      <c r="DL12" s="107">
        <v>2266.62</v>
      </c>
      <c r="DM12" s="107">
        <v>2266.62</v>
      </c>
      <c r="DN12" s="107">
        <v>2266.62</v>
      </c>
      <c r="DO12" s="107">
        <v>2266.62</v>
      </c>
      <c r="DP12" s="107">
        <v>2266.62</v>
      </c>
      <c r="DQ12" s="107">
        <v>2266.62</v>
      </c>
      <c r="DR12" s="107">
        <v>2266.62</v>
      </c>
      <c r="DS12" s="107">
        <v>2266.62</v>
      </c>
      <c r="DT12" s="107">
        <v>2266.62</v>
      </c>
      <c r="DU12" s="107">
        <v>2266.62</v>
      </c>
      <c r="DV12" s="107">
        <v>2266.62</v>
      </c>
      <c r="DW12" s="107">
        <v>16332.94</v>
      </c>
      <c r="DX12" s="107">
        <v>2266.62</v>
      </c>
      <c r="DY12" s="107">
        <v>2266.62</v>
      </c>
      <c r="DZ12" s="107">
        <v>2266.62</v>
      </c>
      <c r="EA12" s="107">
        <v>2266.62</v>
      </c>
      <c r="EB12" s="107">
        <v>2266.62</v>
      </c>
      <c r="EC12" s="107">
        <v>2266.62</v>
      </c>
      <c r="ED12" s="107">
        <v>2266.62</v>
      </c>
      <c r="EE12" s="107">
        <v>2266.62</v>
      </c>
      <c r="EF12" s="107">
        <v>2266.62</v>
      </c>
      <c r="EG12" s="107">
        <v>2266.62</v>
      </c>
      <c r="EH12" s="107">
        <v>2266.62</v>
      </c>
      <c r="EI12" s="107">
        <v>16332.94</v>
      </c>
      <c r="EJ12" s="107">
        <v>2266.62</v>
      </c>
      <c r="EK12" s="107">
        <v>2266.62</v>
      </c>
      <c r="EL12" s="107">
        <v>2266.62</v>
      </c>
      <c r="EM12" s="107">
        <v>2266.62</v>
      </c>
      <c r="EN12" s="107">
        <v>2266.62</v>
      </c>
      <c r="EO12" s="107">
        <v>2266.62</v>
      </c>
      <c r="EP12" s="107">
        <v>2266.62</v>
      </c>
      <c r="EQ12" s="107">
        <v>2266.62</v>
      </c>
      <c r="ER12" s="107">
        <v>2266.62</v>
      </c>
      <c r="ES12" s="107">
        <v>2266.62</v>
      </c>
      <c r="ET12" s="107">
        <v>2266.62</v>
      </c>
      <c r="EU12" s="107">
        <v>16332.94</v>
      </c>
      <c r="EV12" s="107">
        <v>2266.62</v>
      </c>
      <c r="EW12" s="107">
        <v>2266.62</v>
      </c>
      <c r="EX12" s="107">
        <v>2266.62</v>
      </c>
      <c r="EY12" s="107">
        <v>2266.62</v>
      </c>
      <c r="EZ12" s="107">
        <v>2266.62</v>
      </c>
      <c r="FA12" s="107">
        <v>2266.62</v>
      </c>
      <c r="FB12" s="107">
        <v>2266.62</v>
      </c>
      <c r="FC12" s="107">
        <v>2266.62</v>
      </c>
      <c r="FD12" s="107">
        <v>2266.62</v>
      </c>
      <c r="FE12" s="107">
        <v>2266.62</v>
      </c>
      <c r="FF12" s="107">
        <v>2266.62</v>
      </c>
      <c r="FG12" s="107">
        <v>16332.94</v>
      </c>
      <c r="FH12" s="107">
        <v>2266.62</v>
      </c>
      <c r="FI12" s="107">
        <v>2266.62</v>
      </c>
      <c r="FJ12" s="107">
        <v>2266.62</v>
      </c>
      <c r="FK12" s="107">
        <v>2266.62</v>
      </c>
      <c r="FL12" s="107">
        <v>2266.62</v>
      </c>
      <c r="FM12" s="107">
        <v>2266.62</v>
      </c>
      <c r="FN12" s="107">
        <v>2266.62</v>
      </c>
      <c r="FO12" s="107">
        <v>2266.62</v>
      </c>
      <c r="FP12" s="107">
        <v>2266.62</v>
      </c>
      <c r="FQ12" s="107">
        <v>2266.62</v>
      </c>
      <c r="FR12" s="107">
        <v>2266.62</v>
      </c>
      <c r="FS12" s="107">
        <v>16332.94</v>
      </c>
      <c r="FT12" s="107">
        <v>2266.62</v>
      </c>
      <c r="FU12" s="107">
        <v>2266.62</v>
      </c>
      <c r="FV12" s="107">
        <v>2266.62</v>
      </c>
      <c r="FW12" s="107">
        <v>2266.62</v>
      </c>
      <c r="FX12" s="107">
        <v>2266.62</v>
      </c>
      <c r="FY12" s="107">
        <v>2266.62</v>
      </c>
      <c r="FZ12" s="107">
        <v>2266.62</v>
      </c>
      <c r="GA12" s="107">
        <v>2266.62</v>
      </c>
      <c r="GB12" s="107">
        <v>2266.62</v>
      </c>
      <c r="GC12" s="107">
        <v>2266.62</v>
      </c>
      <c r="GD12" s="107">
        <v>2266.62</v>
      </c>
      <c r="GE12" s="107">
        <v>16332.94</v>
      </c>
      <c r="GF12" s="107">
        <v>2266.62</v>
      </c>
      <c r="GG12" s="107">
        <v>2266.62</v>
      </c>
      <c r="GH12" s="107">
        <v>0</v>
      </c>
      <c r="GI12" s="22">
        <v>136100</v>
      </c>
      <c r="GJ12" s="13"/>
      <c r="GK12" s="13"/>
    </row>
    <row r="13" spans="1:193" x14ac:dyDescent="0.3">
      <c r="A13" s="22">
        <v>135616</v>
      </c>
      <c r="B13" s="22">
        <v>6399</v>
      </c>
      <c r="C13" s="22" t="s">
        <v>370</v>
      </c>
      <c r="D13" s="22" t="s">
        <v>371</v>
      </c>
      <c r="E13" s="26">
        <v>0.1003</v>
      </c>
      <c r="F13" s="22" t="s">
        <v>164</v>
      </c>
      <c r="G13" s="22" t="s">
        <v>165</v>
      </c>
      <c r="H13" s="108" t="str">
        <f>VLOOKUP(B13,Elegibilidade!A:I,9,0)</f>
        <v>Elegível</v>
      </c>
      <c r="I13" s="27">
        <v>149</v>
      </c>
      <c r="J13" s="23">
        <v>3851.99</v>
      </c>
      <c r="K13" s="23">
        <f t="shared" si="0"/>
        <v>325923.13473854575</v>
      </c>
      <c r="L13" s="23">
        <f t="shared" si="1"/>
        <v>329775.12473854574</v>
      </c>
      <c r="M13" s="22" t="s">
        <v>372</v>
      </c>
      <c r="N13" s="23">
        <v>329775.12473854574</v>
      </c>
      <c r="O13" s="23">
        <f t="shared" si="2"/>
        <v>298597.2979245442</v>
      </c>
      <c r="P13" s="23">
        <f>Vendas!$J$1</f>
        <v>885.12919963447951</v>
      </c>
      <c r="Q13" s="109">
        <v>434.56</v>
      </c>
      <c r="R13" s="23">
        <f t="shared" si="3"/>
        <v>384641.74499315943</v>
      </c>
      <c r="S13" s="28">
        <f t="shared" si="4"/>
        <v>0.77629976936032907</v>
      </c>
      <c r="T13" s="107">
        <v>3751.94</v>
      </c>
      <c r="U13" s="107">
        <v>3751.94</v>
      </c>
      <c r="V13" s="107">
        <v>3751.94</v>
      </c>
      <c r="W13" s="107">
        <v>3751.94</v>
      </c>
      <c r="X13" s="107">
        <v>3751.94</v>
      </c>
      <c r="Y13" s="107">
        <v>3751.94</v>
      </c>
      <c r="Z13" s="107">
        <v>3751.94</v>
      </c>
      <c r="AA13" s="107">
        <v>3751.94</v>
      </c>
      <c r="AB13" s="107">
        <v>3751.94</v>
      </c>
      <c r="AC13" s="107">
        <v>3751.94</v>
      </c>
      <c r="AD13" s="107">
        <v>3751.94</v>
      </c>
      <c r="AE13" s="107">
        <v>3751.94</v>
      </c>
      <c r="AF13" s="107">
        <v>3751.94</v>
      </c>
      <c r="AG13" s="107">
        <v>3751.94</v>
      </c>
      <c r="AH13" s="107">
        <v>3751.94</v>
      </c>
      <c r="AI13" s="107">
        <v>3751.94</v>
      </c>
      <c r="AJ13" s="107">
        <v>3751.94</v>
      </c>
      <c r="AK13" s="107">
        <v>3751.94</v>
      </c>
      <c r="AL13" s="107">
        <v>3751.94</v>
      </c>
      <c r="AM13" s="107">
        <v>3751.94</v>
      </c>
      <c r="AN13" s="107">
        <v>3751.94</v>
      </c>
      <c r="AO13" s="107">
        <v>3751.94</v>
      </c>
      <c r="AP13" s="107">
        <v>3751.94</v>
      </c>
      <c r="AQ13" s="107">
        <v>3751.94</v>
      </c>
      <c r="AR13" s="107">
        <v>3751.94</v>
      </c>
      <c r="AS13" s="107">
        <v>3751.94</v>
      </c>
      <c r="AT13" s="107">
        <v>3751.94</v>
      </c>
      <c r="AU13" s="107">
        <v>3751.94</v>
      </c>
      <c r="AV13" s="107">
        <v>3751.94</v>
      </c>
      <c r="AW13" s="107">
        <v>3751.94</v>
      </c>
      <c r="AX13" s="107">
        <v>3751.94</v>
      </c>
      <c r="AY13" s="107">
        <v>3751.94</v>
      </c>
      <c r="AZ13" s="107">
        <v>3751.94</v>
      </c>
      <c r="BA13" s="107">
        <v>3751.94</v>
      </c>
      <c r="BB13" s="107">
        <v>3751.94</v>
      </c>
      <c r="BC13" s="107">
        <v>3751.94</v>
      </c>
      <c r="BD13" s="107">
        <v>3751.94</v>
      </c>
      <c r="BE13" s="107">
        <v>3751.94</v>
      </c>
      <c r="BF13" s="107">
        <v>3751.94</v>
      </c>
      <c r="BG13" s="107">
        <v>3751.94</v>
      </c>
      <c r="BH13" s="107">
        <v>3751.94</v>
      </c>
      <c r="BI13" s="107">
        <v>3751.94</v>
      </c>
      <c r="BJ13" s="107">
        <v>3751.94</v>
      </c>
      <c r="BK13" s="107">
        <v>3751.94</v>
      </c>
      <c r="BL13" s="107">
        <v>3751.94</v>
      </c>
      <c r="BM13" s="107">
        <v>3751.94</v>
      </c>
      <c r="BN13" s="107">
        <v>3751.94</v>
      </c>
      <c r="BO13" s="107">
        <v>3751.94</v>
      </c>
      <c r="BP13" s="107">
        <v>3751.94</v>
      </c>
      <c r="BQ13" s="107">
        <v>3751.94</v>
      </c>
      <c r="BR13" s="107">
        <v>3751.94</v>
      </c>
      <c r="BS13" s="107">
        <v>3751.94</v>
      </c>
      <c r="BT13" s="107">
        <v>3751.94</v>
      </c>
      <c r="BU13" s="107">
        <v>3751.94</v>
      </c>
      <c r="BV13" s="107">
        <v>3751.94</v>
      </c>
      <c r="BW13" s="107">
        <v>3751.94</v>
      </c>
      <c r="BX13" s="107">
        <v>3751.94</v>
      </c>
      <c r="BY13" s="107">
        <v>3751.94</v>
      </c>
      <c r="BZ13" s="107">
        <v>3751.94</v>
      </c>
      <c r="CA13" s="107">
        <v>3751.94</v>
      </c>
      <c r="CB13" s="107">
        <v>3751.94</v>
      </c>
      <c r="CC13" s="107">
        <v>3751.94</v>
      </c>
      <c r="CD13" s="107">
        <v>3751.94</v>
      </c>
      <c r="CE13" s="107">
        <v>3751.94</v>
      </c>
      <c r="CF13" s="107">
        <v>3751.94</v>
      </c>
      <c r="CG13" s="107">
        <v>3751.94</v>
      </c>
      <c r="CH13" s="107">
        <v>3751.94</v>
      </c>
      <c r="CI13" s="107">
        <v>3751.94</v>
      </c>
      <c r="CJ13" s="107">
        <v>3751.94</v>
      </c>
      <c r="CK13" s="107">
        <v>3751.94</v>
      </c>
      <c r="CL13" s="107">
        <v>3751.94</v>
      </c>
      <c r="CM13" s="107">
        <v>3751.94</v>
      </c>
      <c r="CN13" s="107">
        <v>3751.94</v>
      </c>
      <c r="CO13" s="107">
        <v>3751.94</v>
      </c>
      <c r="CP13" s="107">
        <v>3751.94</v>
      </c>
      <c r="CQ13" s="107">
        <v>3751.94</v>
      </c>
      <c r="CR13" s="107">
        <v>3751.94</v>
      </c>
      <c r="CS13" s="107">
        <v>3751.94</v>
      </c>
      <c r="CT13" s="107">
        <v>3751.94</v>
      </c>
      <c r="CU13" s="107">
        <v>3751.94</v>
      </c>
      <c r="CV13" s="107">
        <v>3751.94</v>
      </c>
      <c r="CW13" s="107">
        <v>3751.94</v>
      </c>
      <c r="CX13" s="107">
        <v>3751.94</v>
      </c>
      <c r="CY13" s="107">
        <v>3751.94</v>
      </c>
      <c r="CZ13" s="107">
        <v>3751.94</v>
      </c>
      <c r="DA13" s="107">
        <v>3751.94</v>
      </c>
      <c r="DB13" s="107">
        <v>3751.94</v>
      </c>
      <c r="DC13" s="107">
        <v>3751.94</v>
      </c>
      <c r="DD13" s="107">
        <v>3751.94</v>
      </c>
      <c r="DE13" s="107">
        <v>3751.94</v>
      </c>
      <c r="DF13" s="107">
        <v>3751.94</v>
      </c>
      <c r="DG13" s="107">
        <v>3751.94</v>
      </c>
      <c r="DH13" s="107">
        <v>3751.94</v>
      </c>
      <c r="DI13" s="107">
        <v>3751.94</v>
      </c>
      <c r="DJ13" s="107">
        <v>3751.94</v>
      </c>
      <c r="DK13" s="107">
        <v>3751.94</v>
      </c>
      <c r="DL13" s="107">
        <v>3751.94</v>
      </c>
      <c r="DM13" s="107">
        <v>3751.94</v>
      </c>
      <c r="DN13" s="107">
        <v>3751.94</v>
      </c>
      <c r="DO13" s="107">
        <v>3751.94</v>
      </c>
      <c r="DP13" s="107">
        <v>3751.94</v>
      </c>
      <c r="DQ13" s="107">
        <v>3751.94</v>
      </c>
      <c r="DR13" s="107">
        <v>3751.94</v>
      </c>
      <c r="DS13" s="107">
        <v>3751.94</v>
      </c>
      <c r="DT13" s="107">
        <v>3751.94</v>
      </c>
      <c r="DU13" s="107">
        <v>3751.94</v>
      </c>
      <c r="DV13" s="107">
        <v>3751.94</v>
      </c>
      <c r="DW13" s="107">
        <v>3751.94</v>
      </c>
      <c r="DX13" s="107">
        <v>3751.94</v>
      </c>
      <c r="DY13" s="107">
        <v>3751.94</v>
      </c>
      <c r="DZ13" s="107">
        <v>3751.94</v>
      </c>
      <c r="EA13" s="107">
        <v>3751.94</v>
      </c>
      <c r="EB13" s="107">
        <v>3751.94</v>
      </c>
      <c r="EC13" s="107">
        <v>3751.94</v>
      </c>
      <c r="ED13" s="107">
        <v>3751.94</v>
      </c>
      <c r="EE13" s="107">
        <v>3751.94</v>
      </c>
      <c r="EF13" s="107">
        <v>3751.94</v>
      </c>
      <c r="EG13" s="107">
        <v>3751.94</v>
      </c>
      <c r="EH13" s="107">
        <v>3751.94</v>
      </c>
      <c r="EI13" s="107">
        <v>3751.94</v>
      </c>
      <c r="EJ13" s="107">
        <v>3751.94</v>
      </c>
      <c r="EK13" s="107">
        <v>3751.94</v>
      </c>
      <c r="EL13" s="107">
        <v>3751.94</v>
      </c>
      <c r="EM13" s="107">
        <v>3751.94</v>
      </c>
      <c r="EN13" s="107">
        <v>3751.94</v>
      </c>
      <c r="EO13" s="107">
        <v>3751.94</v>
      </c>
      <c r="EP13" s="107">
        <v>3751.94</v>
      </c>
      <c r="EQ13" s="107">
        <v>3751.94</v>
      </c>
      <c r="ER13" s="107">
        <v>3751.94</v>
      </c>
      <c r="ES13" s="107">
        <v>3751.94</v>
      </c>
      <c r="ET13" s="107">
        <v>3751.94</v>
      </c>
      <c r="EU13" s="107">
        <v>3751.94</v>
      </c>
      <c r="EV13" s="107">
        <v>3751.94</v>
      </c>
      <c r="EW13" s="107">
        <v>3751.94</v>
      </c>
      <c r="EX13" s="107">
        <v>3751.94</v>
      </c>
      <c r="EY13" s="107">
        <v>3751.94</v>
      </c>
      <c r="EZ13" s="107">
        <v>3751.94</v>
      </c>
      <c r="FA13" s="107">
        <v>3751.94</v>
      </c>
      <c r="FB13" s="107">
        <v>3751.94</v>
      </c>
      <c r="FC13" s="107">
        <v>3751.94</v>
      </c>
      <c r="FD13" s="107">
        <v>3751.94</v>
      </c>
      <c r="FE13" s="107">
        <v>3751.94</v>
      </c>
      <c r="FF13" s="107">
        <v>3751.94</v>
      </c>
      <c r="FG13" s="107">
        <v>3751.94</v>
      </c>
      <c r="FH13" s="107">
        <v>3751.94</v>
      </c>
      <c r="FI13" s="107">
        <v>3751.94</v>
      </c>
      <c r="FJ13" s="107">
        <v>3751.94</v>
      </c>
      <c r="FK13" s="107">
        <v>3751.94</v>
      </c>
      <c r="FL13" s="107">
        <v>3751.9</v>
      </c>
      <c r="FM13" s="107">
        <v>0</v>
      </c>
      <c r="FN13" s="107">
        <v>0</v>
      </c>
      <c r="FO13" s="107">
        <v>0</v>
      </c>
      <c r="FP13" s="107">
        <v>0</v>
      </c>
      <c r="FQ13" s="107">
        <v>0</v>
      </c>
      <c r="FR13" s="107">
        <v>0</v>
      </c>
      <c r="FS13" s="107">
        <v>0</v>
      </c>
      <c r="FT13" s="107">
        <v>0</v>
      </c>
      <c r="FU13" s="107">
        <v>0</v>
      </c>
      <c r="FV13" s="107">
        <v>0</v>
      </c>
      <c r="FW13" s="107">
        <v>0</v>
      </c>
      <c r="FX13" s="107">
        <v>0</v>
      </c>
      <c r="FY13" s="107">
        <v>0</v>
      </c>
      <c r="FZ13" s="107">
        <v>0</v>
      </c>
      <c r="GA13" s="107">
        <v>0</v>
      </c>
      <c r="GB13" s="107">
        <v>0</v>
      </c>
      <c r="GC13" s="107">
        <v>0</v>
      </c>
      <c r="GD13" s="107">
        <v>0</v>
      </c>
      <c r="GE13" s="107">
        <v>0</v>
      </c>
      <c r="GF13" s="107">
        <v>0</v>
      </c>
      <c r="GG13" s="107">
        <v>0</v>
      </c>
      <c r="GH13" s="107">
        <v>0</v>
      </c>
      <c r="GI13" s="22">
        <v>135616</v>
      </c>
      <c r="GJ13" s="13"/>
      <c r="GK13" s="13"/>
    </row>
    <row r="14" spans="1:193" x14ac:dyDescent="0.3">
      <c r="A14" s="22">
        <v>135674</v>
      </c>
      <c r="B14" s="22">
        <v>6472</v>
      </c>
      <c r="C14" s="22" t="s">
        <v>257</v>
      </c>
      <c r="D14" s="22" t="s">
        <v>258</v>
      </c>
      <c r="E14" s="26">
        <v>0.1003</v>
      </c>
      <c r="F14" s="22" t="s">
        <v>164</v>
      </c>
      <c r="G14" s="22" t="s">
        <v>165</v>
      </c>
      <c r="H14" s="108" t="str">
        <f>VLOOKUP(B14,Elegibilidade!A:I,9,0)</f>
        <v>Elegível</v>
      </c>
      <c r="I14" s="27">
        <v>153</v>
      </c>
      <c r="J14" s="23">
        <v>0</v>
      </c>
      <c r="K14" s="23">
        <f t="shared" si="0"/>
        <v>326840.66714662948</v>
      </c>
      <c r="L14" s="23">
        <f t="shared" si="1"/>
        <v>326840.66714662948</v>
      </c>
      <c r="M14" s="22" t="s">
        <v>167</v>
      </c>
      <c r="N14" s="23">
        <v>326840.66714662948</v>
      </c>
      <c r="O14" s="23">
        <f t="shared" si="2"/>
        <v>299191.15558129665</v>
      </c>
      <c r="P14" s="23">
        <f>Vendas!$J$1</f>
        <v>885.12919963447951</v>
      </c>
      <c r="Q14" s="109">
        <v>369.06</v>
      </c>
      <c r="R14" s="23">
        <f t="shared" si="3"/>
        <v>326665.78241710103</v>
      </c>
      <c r="S14" s="28">
        <f t="shared" si="4"/>
        <v>0.91589377181622411</v>
      </c>
      <c r="T14" s="107">
        <v>2608.21</v>
      </c>
      <c r="U14" s="107">
        <v>2608.21</v>
      </c>
      <c r="V14" s="107">
        <v>2608.21</v>
      </c>
      <c r="W14" s="107">
        <v>2608.21</v>
      </c>
      <c r="X14" s="107">
        <v>2608.21</v>
      </c>
      <c r="Y14" s="107">
        <v>2608.21</v>
      </c>
      <c r="Z14" s="107">
        <v>16332.26</v>
      </c>
      <c r="AA14" s="107">
        <v>2608.21</v>
      </c>
      <c r="AB14" s="107">
        <v>2608.21</v>
      </c>
      <c r="AC14" s="107">
        <v>2608.21</v>
      </c>
      <c r="AD14" s="107">
        <v>2608.21</v>
      </c>
      <c r="AE14" s="107">
        <v>2608.21</v>
      </c>
      <c r="AF14" s="107">
        <v>2608.21</v>
      </c>
      <c r="AG14" s="107">
        <v>2608.21</v>
      </c>
      <c r="AH14" s="107">
        <v>2608.21</v>
      </c>
      <c r="AI14" s="107">
        <v>2608.21</v>
      </c>
      <c r="AJ14" s="107">
        <v>2608.21</v>
      </c>
      <c r="AK14" s="107">
        <v>2608.21</v>
      </c>
      <c r="AL14" s="107">
        <v>16332.26</v>
      </c>
      <c r="AM14" s="107">
        <v>2608.21</v>
      </c>
      <c r="AN14" s="107">
        <v>2608.21</v>
      </c>
      <c r="AO14" s="107">
        <v>2608.21</v>
      </c>
      <c r="AP14" s="107">
        <v>2608.21</v>
      </c>
      <c r="AQ14" s="107">
        <v>2608.21</v>
      </c>
      <c r="AR14" s="107">
        <v>2608.21</v>
      </c>
      <c r="AS14" s="107">
        <v>2608.21</v>
      </c>
      <c r="AT14" s="107">
        <v>2608.21</v>
      </c>
      <c r="AU14" s="107">
        <v>2608.21</v>
      </c>
      <c r="AV14" s="107">
        <v>2608.21</v>
      </c>
      <c r="AW14" s="107">
        <v>2608.21</v>
      </c>
      <c r="AX14" s="107">
        <v>16332.26</v>
      </c>
      <c r="AY14" s="107">
        <v>2608.21</v>
      </c>
      <c r="AZ14" s="107">
        <v>2608.21</v>
      </c>
      <c r="BA14" s="107">
        <v>2608.21</v>
      </c>
      <c r="BB14" s="107">
        <v>2608.21</v>
      </c>
      <c r="BC14" s="107">
        <v>2608.21</v>
      </c>
      <c r="BD14" s="107">
        <v>2608.21</v>
      </c>
      <c r="BE14" s="107">
        <v>2608.21</v>
      </c>
      <c r="BF14" s="107">
        <v>2608.21</v>
      </c>
      <c r="BG14" s="107">
        <v>2608.21</v>
      </c>
      <c r="BH14" s="107">
        <v>2608.21</v>
      </c>
      <c r="BI14" s="107">
        <v>2608.21</v>
      </c>
      <c r="BJ14" s="107">
        <v>16332.26</v>
      </c>
      <c r="BK14" s="107">
        <v>2608.21</v>
      </c>
      <c r="BL14" s="107">
        <v>2608.21</v>
      </c>
      <c r="BM14" s="107">
        <v>2608.21</v>
      </c>
      <c r="BN14" s="107">
        <v>2608.21</v>
      </c>
      <c r="BO14" s="107">
        <v>2608.21</v>
      </c>
      <c r="BP14" s="107">
        <v>2608.21</v>
      </c>
      <c r="BQ14" s="107">
        <v>2608.21</v>
      </c>
      <c r="BR14" s="107">
        <v>2608.21</v>
      </c>
      <c r="BS14" s="107">
        <v>2608.21</v>
      </c>
      <c r="BT14" s="107">
        <v>2608.21</v>
      </c>
      <c r="BU14" s="107">
        <v>2608.21</v>
      </c>
      <c r="BV14" s="107">
        <v>16332.26</v>
      </c>
      <c r="BW14" s="107">
        <v>2608.21</v>
      </c>
      <c r="BX14" s="107">
        <v>2608.21</v>
      </c>
      <c r="BY14" s="107">
        <v>2608.21</v>
      </c>
      <c r="BZ14" s="107">
        <v>2608.21</v>
      </c>
      <c r="CA14" s="107">
        <v>2608.21</v>
      </c>
      <c r="CB14" s="107">
        <v>2608.21</v>
      </c>
      <c r="CC14" s="107">
        <v>2608.21</v>
      </c>
      <c r="CD14" s="107">
        <v>2608.21</v>
      </c>
      <c r="CE14" s="107">
        <v>2608.21</v>
      </c>
      <c r="CF14" s="107">
        <v>2608.21</v>
      </c>
      <c r="CG14" s="107">
        <v>2608.21</v>
      </c>
      <c r="CH14" s="107">
        <v>16332.26</v>
      </c>
      <c r="CI14" s="107">
        <v>2608.21</v>
      </c>
      <c r="CJ14" s="107">
        <v>2608.21</v>
      </c>
      <c r="CK14" s="107">
        <v>2608.21</v>
      </c>
      <c r="CL14" s="107">
        <v>2608.21</v>
      </c>
      <c r="CM14" s="107">
        <v>2608.21</v>
      </c>
      <c r="CN14" s="107">
        <v>2608.21</v>
      </c>
      <c r="CO14" s="107">
        <v>2608.21</v>
      </c>
      <c r="CP14" s="107">
        <v>2608.21</v>
      </c>
      <c r="CQ14" s="107">
        <v>2608.21</v>
      </c>
      <c r="CR14" s="107">
        <v>2608.21</v>
      </c>
      <c r="CS14" s="107">
        <v>2608.21</v>
      </c>
      <c r="CT14" s="107">
        <v>16332.26</v>
      </c>
      <c r="CU14" s="107">
        <v>2608.21</v>
      </c>
      <c r="CV14" s="107">
        <v>2608.21</v>
      </c>
      <c r="CW14" s="107">
        <v>2608.21</v>
      </c>
      <c r="CX14" s="107">
        <v>2608.21</v>
      </c>
      <c r="CY14" s="107">
        <v>2608.21</v>
      </c>
      <c r="CZ14" s="107">
        <v>2608.21</v>
      </c>
      <c r="DA14" s="107">
        <v>2608.21</v>
      </c>
      <c r="DB14" s="107">
        <v>2608.21</v>
      </c>
      <c r="DC14" s="107">
        <v>2608.21</v>
      </c>
      <c r="DD14" s="107">
        <v>2608.21</v>
      </c>
      <c r="DE14" s="107">
        <v>2608.21</v>
      </c>
      <c r="DF14" s="107">
        <v>16332.26</v>
      </c>
      <c r="DG14" s="107">
        <v>2608.21</v>
      </c>
      <c r="DH14" s="107">
        <v>2608.21</v>
      </c>
      <c r="DI14" s="107">
        <v>2608.21</v>
      </c>
      <c r="DJ14" s="107">
        <v>2608.21</v>
      </c>
      <c r="DK14" s="107">
        <v>2608.21</v>
      </c>
      <c r="DL14" s="107">
        <v>2608.21</v>
      </c>
      <c r="DM14" s="107">
        <v>2608.21</v>
      </c>
      <c r="DN14" s="107">
        <v>2608.21</v>
      </c>
      <c r="DO14" s="107">
        <v>2608.21</v>
      </c>
      <c r="DP14" s="107">
        <v>2608.21</v>
      </c>
      <c r="DQ14" s="107">
        <v>2608.21</v>
      </c>
      <c r="DR14" s="107">
        <v>16332.26</v>
      </c>
      <c r="DS14" s="107">
        <v>2608.21</v>
      </c>
      <c r="DT14" s="107">
        <v>2608.21</v>
      </c>
      <c r="DU14" s="107">
        <v>2608.21</v>
      </c>
      <c r="DV14" s="107">
        <v>2608.21</v>
      </c>
      <c r="DW14" s="107">
        <v>2608.21</v>
      </c>
      <c r="DX14" s="107">
        <v>2608.21</v>
      </c>
      <c r="DY14" s="107">
        <v>2608.21</v>
      </c>
      <c r="DZ14" s="107">
        <v>2608.21</v>
      </c>
      <c r="EA14" s="107">
        <v>2608.21</v>
      </c>
      <c r="EB14" s="107">
        <v>2608.21</v>
      </c>
      <c r="EC14" s="107">
        <v>2608.21</v>
      </c>
      <c r="ED14" s="107">
        <v>16332.26</v>
      </c>
      <c r="EE14" s="107">
        <v>2608.21</v>
      </c>
      <c r="EF14" s="107">
        <v>2608.21</v>
      </c>
      <c r="EG14" s="107">
        <v>2608.21</v>
      </c>
      <c r="EH14" s="107">
        <v>2608.21</v>
      </c>
      <c r="EI14" s="107">
        <v>2608.21</v>
      </c>
      <c r="EJ14" s="107">
        <v>2608.21</v>
      </c>
      <c r="EK14" s="107">
        <v>2608.21</v>
      </c>
      <c r="EL14" s="107">
        <v>2608.21</v>
      </c>
      <c r="EM14" s="107">
        <v>2608.21</v>
      </c>
      <c r="EN14" s="107">
        <v>2608.21</v>
      </c>
      <c r="EO14" s="107">
        <v>2608.21</v>
      </c>
      <c r="EP14" s="107">
        <v>16332.26</v>
      </c>
      <c r="EQ14" s="107">
        <v>2608.21</v>
      </c>
      <c r="ER14" s="107">
        <v>2608.21</v>
      </c>
      <c r="ES14" s="107">
        <v>2608.21</v>
      </c>
      <c r="ET14" s="107">
        <v>2608.21</v>
      </c>
      <c r="EU14" s="107">
        <v>2608.21</v>
      </c>
      <c r="EV14" s="107">
        <v>2608.21</v>
      </c>
      <c r="EW14" s="107">
        <v>2608.21</v>
      </c>
      <c r="EX14" s="107">
        <v>2608.21</v>
      </c>
      <c r="EY14" s="107">
        <v>2608.21</v>
      </c>
      <c r="EZ14" s="107">
        <v>2608.21</v>
      </c>
      <c r="FA14" s="107">
        <v>2608.21</v>
      </c>
      <c r="FB14" s="107">
        <v>16332.23</v>
      </c>
      <c r="FC14" s="107">
        <v>2608.21</v>
      </c>
      <c r="FD14" s="107">
        <v>2608.21</v>
      </c>
      <c r="FE14" s="107">
        <v>2608.21</v>
      </c>
      <c r="FF14" s="107">
        <v>2608.21</v>
      </c>
      <c r="FG14" s="107">
        <v>2608.21</v>
      </c>
      <c r="FH14" s="107">
        <v>2608.21</v>
      </c>
      <c r="FI14" s="107">
        <v>2608.21</v>
      </c>
      <c r="FJ14" s="107">
        <v>2608.21</v>
      </c>
      <c r="FK14" s="107">
        <v>2608.21</v>
      </c>
      <c r="FL14" s="107">
        <v>2608.21</v>
      </c>
      <c r="FM14" s="107">
        <v>2608.21</v>
      </c>
      <c r="FN14" s="107">
        <v>2608.21</v>
      </c>
      <c r="FO14" s="107">
        <v>2608.21</v>
      </c>
      <c r="FP14" s="107">
        <v>2608.21</v>
      </c>
      <c r="FQ14" s="107">
        <v>0</v>
      </c>
      <c r="FR14" s="107">
        <v>0</v>
      </c>
      <c r="FS14" s="107">
        <v>0</v>
      </c>
      <c r="FT14" s="107">
        <v>0</v>
      </c>
      <c r="FU14" s="107">
        <v>0</v>
      </c>
      <c r="FV14" s="107">
        <v>0</v>
      </c>
      <c r="FW14" s="107">
        <v>0</v>
      </c>
      <c r="FX14" s="107">
        <v>0</v>
      </c>
      <c r="FY14" s="107">
        <v>0</v>
      </c>
      <c r="FZ14" s="107">
        <v>0</v>
      </c>
      <c r="GA14" s="107">
        <v>0</v>
      </c>
      <c r="GB14" s="107">
        <v>0</v>
      </c>
      <c r="GC14" s="107">
        <v>0</v>
      </c>
      <c r="GD14" s="107">
        <v>0</v>
      </c>
      <c r="GE14" s="107">
        <v>0</v>
      </c>
      <c r="GF14" s="107">
        <v>0</v>
      </c>
      <c r="GG14" s="107">
        <v>0</v>
      </c>
      <c r="GH14" s="107">
        <v>0</v>
      </c>
      <c r="GI14" s="22">
        <v>135674</v>
      </c>
      <c r="GJ14" s="13"/>
      <c r="GK14" s="13"/>
    </row>
    <row r="15" spans="1:193" x14ac:dyDescent="0.3">
      <c r="A15" s="22">
        <v>135672</v>
      </c>
      <c r="B15" s="22">
        <v>6453</v>
      </c>
      <c r="C15" s="22" t="s">
        <v>255</v>
      </c>
      <c r="D15" s="22" t="s">
        <v>256</v>
      </c>
      <c r="E15" s="26">
        <v>0.1003</v>
      </c>
      <c r="F15" s="22" t="s">
        <v>164</v>
      </c>
      <c r="G15" s="22" t="s">
        <v>165</v>
      </c>
      <c r="H15" s="108" t="str">
        <f>VLOOKUP(B15,Elegibilidade!A:I,9,0)</f>
        <v>Elegível</v>
      </c>
      <c r="I15" s="27">
        <v>152</v>
      </c>
      <c r="J15" s="23">
        <v>0</v>
      </c>
      <c r="K15" s="23">
        <f t="shared" si="0"/>
        <v>325738.36723964644</v>
      </c>
      <c r="L15" s="23">
        <f t="shared" si="1"/>
        <v>325738.36723964644</v>
      </c>
      <c r="M15" s="22" t="s">
        <v>167</v>
      </c>
      <c r="N15" s="23">
        <v>325738.36723964644</v>
      </c>
      <c r="O15" s="23">
        <f t="shared" si="2"/>
        <v>297729.33998620807</v>
      </c>
      <c r="P15" s="23">
        <f>Vendas!$J$1</f>
        <v>885.12919963447951</v>
      </c>
      <c r="Q15" s="109">
        <v>376.79</v>
      </c>
      <c r="R15" s="23">
        <f t="shared" si="3"/>
        <v>333507.83113027556</v>
      </c>
      <c r="S15" s="28">
        <f t="shared" si="4"/>
        <v>0.89272068657934567</v>
      </c>
      <c r="T15" s="107">
        <v>0</v>
      </c>
      <c r="U15" s="107">
        <v>3753.76</v>
      </c>
      <c r="V15" s="107">
        <v>3753.76</v>
      </c>
      <c r="W15" s="107">
        <v>3753.76</v>
      </c>
      <c r="X15" s="107">
        <v>3753.76</v>
      </c>
      <c r="Y15" s="107">
        <v>3753.76</v>
      </c>
      <c r="Z15" s="107">
        <v>3753.76</v>
      </c>
      <c r="AA15" s="107">
        <v>3753.76</v>
      </c>
      <c r="AB15" s="107">
        <v>3753.76</v>
      </c>
      <c r="AC15" s="107">
        <v>3753.76</v>
      </c>
      <c r="AD15" s="107">
        <v>3753.76</v>
      </c>
      <c r="AE15" s="107">
        <v>3753.76</v>
      </c>
      <c r="AF15" s="107">
        <v>3753.76</v>
      </c>
      <c r="AG15" s="107">
        <v>3753.76</v>
      </c>
      <c r="AH15" s="107">
        <v>3753.76</v>
      </c>
      <c r="AI15" s="107">
        <v>3753.76</v>
      </c>
      <c r="AJ15" s="107">
        <v>3753.76</v>
      </c>
      <c r="AK15" s="107">
        <v>3753.76</v>
      </c>
      <c r="AL15" s="107">
        <v>3753.76</v>
      </c>
      <c r="AM15" s="107">
        <v>3753.76</v>
      </c>
      <c r="AN15" s="107">
        <v>3753.76</v>
      </c>
      <c r="AO15" s="107">
        <v>3753.76</v>
      </c>
      <c r="AP15" s="107">
        <v>3753.76</v>
      </c>
      <c r="AQ15" s="107">
        <v>3753.76</v>
      </c>
      <c r="AR15" s="107">
        <v>3753.76</v>
      </c>
      <c r="AS15" s="107">
        <v>3753.76</v>
      </c>
      <c r="AT15" s="107">
        <v>3753.76</v>
      </c>
      <c r="AU15" s="107">
        <v>3753.76</v>
      </c>
      <c r="AV15" s="107">
        <v>3753.76</v>
      </c>
      <c r="AW15" s="107">
        <v>3753.76</v>
      </c>
      <c r="AX15" s="107">
        <v>3753.76</v>
      </c>
      <c r="AY15" s="107">
        <v>3753.76</v>
      </c>
      <c r="AZ15" s="107">
        <v>3753.76</v>
      </c>
      <c r="BA15" s="107">
        <v>3753.76</v>
      </c>
      <c r="BB15" s="107">
        <v>3753.76</v>
      </c>
      <c r="BC15" s="107">
        <v>3753.76</v>
      </c>
      <c r="BD15" s="107">
        <v>3753.76</v>
      </c>
      <c r="BE15" s="107">
        <v>3753.76</v>
      </c>
      <c r="BF15" s="107">
        <v>3753.76</v>
      </c>
      <c r="BG15" s="107">
        <v>3753.76</v>
      </c>
      <c r="BH15" s="107">
        <v>3753.76</v>
      </c>
      <c r="BI15" s="107">
        <v>3753.76</v>
      </c>
      <c r="BJ15" s="107">
        <v>3753.76</v>
      </c>
      <c r="BK15" s="107">
        <v>3753.76</v>
      </c>
      <c r="BL15" s="107">
        <v>3753.76</v>
      </c>
      <c r="BM15" s="107">
        <v>3753.76</v>
      </c>
      <c r="BN15" s="107">
        <v>3753.76</v>
      </c>
      <c r="BO15" s="107">
        <v>3753.76</v>
      </c>
      <c r="BP15" s="107">
        <v>3753.76</v>
      </c>
      <c r="BQ15" s="107">
        <v>3753.76</v>
      </c>
      <c r="BR15" s="107">
        <v>3753.76</v>
      </c>
      <c r="BS15" s="107">
        <v>3753.76</v>
      </c>
      <c r="BT15" s="107">
        <v>3753.76</v>
      </c>
      <c r="BU15" s="107">
        <v>3753.76</v>
      </c>
      <c r="BV15" s="107">
        <v>3753.76</v>
      </c>
      <c r="BW15" s="107">
        <v>3753.76</v>
      </c>
      <c r="BX15" s="107">
        <v>3753.76</v>
      </c>
      <c r="BY15" s="107">
        <v>3753.76</v>
      </c>
      <c r="BZ15" s="107">
        <v>3753.76</v>
      </c>
      <c r="CA15" s="107">
        <v>3753.76</v>
      </c>
      <c r="CB15" s="107">
        <v>3753.76</v>
      </c>
      <c r="CC15" s="107">
        <v>3753.76</v>
      </c>
      <c r="CD15" s="107">
        <v>3753.76</v>
      </c>
      <c r="CE15" s="107">
        <v>3753.76</v>
      </c>
      <c r="CF15" s="107">
        <v>3753.76</v>
      </c>
      <c r="CG15" s="107">
        <v>3753.76</v>
      </c>
      <c r="CH15" s="107">
        <v>3753.76</v>
      </c>
      <c r="CI15" s="107">
        <v>3753.76</v>
      </c>
      <c r="CJ15" s="107">
        <v>3753.76</v>
      </c>
      <c r="CK15" s="107">
        <v>3753.76</v>
      </c>
      <c r="CL15" s="107">
        <v>3753.76</v>
      </c>
      <c r="CM15" s="107">
        <v>3753.76</v>
      </c>
      <c r="CN15" s="107">
        <v>3753.76</v>
      </c>
      <c r="CO15" s="107">
        <v>3753.76</v>
      </c>
      <c r="CP15" s="107">
        <v>3753.76</v>
      </c>
      <c r="CQ15" s="107">
        <v>3753.76</v>
      </c>
      <c r="CR15" s="107">
        <v>3753.76</v>
      </c>
      <c r="CS15" s="107">
        <v>3753.76</v>
      </c>
      <c r="CT15" s="107">
        <v>3753.76</v>
      </c>
      <c r="CU15" s="107">
        <v>3753.76</v>
      </c>
      <c r="CV15" s="107">
        <v>3753.76</v>
      </c>
      <c r="CW15" s="107">
        <v>3753.76</v>
      </c>
      <c r="CX15" s="107">
        <v>3753.76</v>
      </c>
      <c r="CY15" s="107">
        <v>3753.76</v>
      </c>
      <c r="CZ15" s="107">
        <v>3753.76</v>
      </c>
      <c r="DA15" s="107">
        <v>3753.76</v>
      </c>
      <c r="DB15" s="107">
        <v>3753.76</v>
      </c>
      <c r="DC15" s="107">
        <v>3753.76</v>
      </c>
      <c r="DD15" s="107">
        <v>3753.76</v>
      </c>
      <c r="DE15" s="107">
        <v>3753.76</v>
      </c>
      <c r="DF15" s="107">
        <v>3753.76</v>
      </c>
      <c r="DG15" s="107">
        <v>3753.76</v>
      </c>
      <c r="DH15" s="107">
        <v>3753.76</v>
      </c>
      <c r="DI15" s="107">
        <v>3753.76</v>
      </c>
      <c r="DJ15" s="107">
        <v>3753.76</v>
      </c>
      <c r="DK15" s="107">
        <v>3753.76</v>
      </c>
      <c r="DL15" s="107">
        <v>3753.76</v>
      </c>
      <c r="DM15" s="107">
        <v>3753.76</v>
      </c>
      <c r="DN15" s="107">
        <v>3753.76</v>
      </c>
      <c r="DO15" s="107">
        <v>3753.76</v>
      </c>
      <c r="DP15" s="107">
        <v>3753.76</v>
      </c>
      <c r="DQ15" s="107">
        <v>3753.76</v>
      </c>
      <c r="DR15" s="107">
        <v>3753.76</v>
      </c>
      <c r="DS15" s="107">
        <v>3753.76</v>
      </c>
      <c r="DT15" s="107">
        <v>3753.76</v>
      </c>
      <c r="DU15" s="107">
        <v>3753.76</v>
      </c>
      <c r="DV15" s="107">
        <v>3753.76</v>
      </c>
      <c r="DW15" s="107">
        <v>3753.76</v>
      </c>
      <c r="DX15" s="107">
        <v>3753.76</v>
      </c>
      <c r="DY15" s="107">
        <v>3753.76</v>
      </c>
      <c r="DZ15" s="107">
        <v>3753.76</v>
      </c>
      <c r="EA15" s="107">
        <v>3753.76</v>
      </c>
      <c r="EB15" s="107">
        <v>3753.76</v>
      </c>
      <c r="EC15" s="107">
        <v>3753.76</v>
      </c>
      <c r="ED15" s="107">
        <v>3753.76</v>
      </c>
      <c r="EE15" s="107">
        <v>3753.76</v>
      </c>
      <c r="EF15" s="107">
        <v>3753.76</v>
      </c>
      <c r="EG15" s="107">
        <v>3753.76</v>
      </c>
      <c r="EH15" s="107">
        <v>3753.76</v>
      </c>
      <c r="EI15" s="107">
        <v>3753.76</v>
      </c>
      <c r="EJ15" s="107">
        <v>3753.76</v>
      </c>
      <c r="EK15" s="107">
        <v>3753.76</v>
      </c>
      <c r="EL15" s="107">
        <v>3753.76</v>
      </c>
      <c r="EM15" s="107">
        <v>3753.76</v>
      </c>
      <c r="EN15" s="107">
        <v>3753.76</v>
      </c>
      <c r="EO15" s="107">
        <v>3753.76</v>
      </c>
      <c r="EP15" s="107">
        <v>3753.76</v>
      </c>
      <c r="EQ15" s="107">
        <v>3753.76</v>
      </c>
      <c r="ER15" s="107">
        <v>3753.76</v>
      </c>
      <c r="ES15" s="107">
        <v>3753.76</v>
      </c>
      <c r="ET15" s="107">
        <v>3753.76</v>
      </c>
      <c r="EU15" s="107">
        <v>3753.76</v>
      </c>
      <c r="EV15" s="107">
        <v>3753.76</v>
      </c>
      <c r="EW15" s="107">
        <v>3753.76</v>
      </c>
      <c r="EX15" s="107">
        <v>3753.76</v>
      </c>
      <c r="EY15" s="107">
        <v>3753.76</v>
      </c>
      <c r="EZ15" s="107">
        <v>3753.76</v>
      </c>
      <c r="FA15" s="107">
        <v>3753.76</v>
      </c>
      <c r="FB15" s="107">
        <v>3753.76</v>
      </c>
      <c r="FC15" s="107">
        <v>3753.76</v>
      </c>
      <c r="FD15" s="107">
        <v>3753.76</v>
      </c>
      <c r="FE15" s="107">
        <v>3753.76</v>
      </c>
      <c r="FF15" s="107">
        <v>3753.76</v>
      </c>
      <c r="FG15" s="107">
        <v>3753.76</v>
      </c>
      <c r="FH15" s="107">
        <v>3753.76</v>
      </c>
      <c r="FI15" s="107">
        <v>3753.76</v>
      </c>
      <c r="FJ15" s="107">
        <v>3753.76</v>
      </c>
      <c r="FK15" s="107">
        <v>3753.76</v>
      </c>
      <c r="FL15" s="107">
        <v>3753.76</v>
      </c>
      <c r="FM15" s="107">
        <v>3753.76</v>
      </c>
      <c r="FN15" s="107">
        <v>3753.76</v>
      </c>
      <c r="FO15" s="107">
        <v>3753.76</v>
      </c>
      <c r="FP15" s="107">
        <v>0</v>
      </c>
      <c r="FQ15" s="107">
        <v>0</v>
      </c>
      <c r="FR15" s="107">
        <v>0</v>
      </c>
      <c r="FS15" s="107">
        <v>0</v>
      </c>
      <c r="FT15" s="107">
        <v>0</v>
      </c>
      <c r="FU15" s="107">
        <v>0</v>
      </c>
      <c r="FV15" s="107">
        <v>0</v>
      </c>
      <c r="FW15" s="107">
        <v>0</v>
      </c>
      <c r="FX15" s="107">
        <v>0</v>
      </c>
      <c r="FY15" s="107">
        <v>0</v>
      </c>
      <c r="FZ15" s="107">
        <v>0</v>
      </c>
      <c r="GA15" s="107">
        <v>0</v>
      </c>
      <c r="GB15" s="107">
        <v>0</v>
      </c>
      <c r="GC15" s="107">
        <v>0</v>
      </c>
      <c r="GD15" s="107">
        <v>0</v>
      </c>
      <c r="GE15" s="107">
        <v>0</v>
      </c>
      <c r="GF15" s="107">
        <v>0</v>
      </c>
      <c r="GG15" s="107">
        <v>0</v>
      </c>
      <c r="GH15" s="107">
        <v>0</v>
      </c>
      <c r="GI15" s="22">
        <v>135672</v>
      </c>
      <c r="GJ15" s="13"/>
      <c r="GK15" s="13"/>
    </row>
    <row r="16" spans="1:193" x14ac:dyDescent="0.3">
      <c r="A16" s="22">
        <v>135621</v>
      </c>
      <c r="B16" s="22">
        <v>6441</v>
      </c>
      <c r="C16" s="22" t="s">
        <v>312</v>
      </c>
      <c r="D16" s="22" t="s">
        <v>313</v>
      </c>
      <c r="E16" s="26">
        <v>0.1003</v>
      </c>
      <c r="F16" s="22" t="s">
        <v>164</v>
      </c>
      <c r="G16" s="22" t="s">
        <v>165</v>
      </c>
      <c r="H16" s="108" t="str">
        <f>VLOOKUP(B16,Elegibilidade!A:I,9,0)</f>
        <v>Elegível</v>
      </c>
      <c r="I16" s="27">
        <v>153</v>
      </c>
      <c r="J16" s="23">
        <v>0</v>
      </c>
      <c r="K16" s="23">
        <f t="shared" si="0"/>
        <v>325147.74231870327</v>
      </c>
      <c r="L16" s="23">
        <f t="shared" si="1"/>
        <v>325147.74231870327</v>
      </c>
      <c r="M16" s="22" t="s">
        <v>167</v>
      </c>
      <c r="N16" s="23">
        <v>325147.74231870327</v>
      </c>
      <c r="O16" s="23">
        <f t="shared" si="2"/>
        <v>298184.30506727693</v>
      </c>
      <c r="P16" s="23">
        <f>Vendas!$J$1</f>
        <v>885.12919963447951</v>
      </c>
      <c r="Q16" s="109">
        <v>360</v>
      </c>
      <c r="R16" s="23">
        <f t="shared" si="3"/>
        <v>318646.51186841261</v>
      </c>
      <c r="S16" s="28">
        <f t="shared" si="4"/>
        <v>0.93578399248385402</v>
      </c>
      <c r="T16" s="107">
        <v>2569.96</v>
      </c>
      <c r="U16" s="107">
        <v>2569.96</v>
      </c>
      <c r="V16" s="107">
        <v>16092.75</v>
      </c>
      <c r="W16" s="107">
        <v>2569.96</v>
      </c>
      <c r="X16" s="107">
        <v>2569.96</v>
      </c>
      <c r="Y16" s="107">
        <v>2569.96</v>
      </c>
      <c r="Z16" s="107">
        <v>2569.96</v>
      </c>
      <c r="AA16" s="107">
        <v>2569.96</v>
      </c>
      <c r="AB16" s="107">
        <v>2569.96</v>
      </c>
      <c r="AC16" s="107">
        <v>2569.96</v>
      </c>
      <c r="AD16" s="107">
        <v>2569.96</v>
      </c>
      <c r="AE16" s="107">
        <v>2569.96</v>
      </c>
      <c r="AF16" s="107">
        <v>2569.96</v>
      </c>
      <c r="AG16" s="107">
        <v>2569.96</v>
      </c>
      <c r="AH16" s="107">
        <v>16092.75</v>
      </c>
      <c r="AI16" s="107">
        <v>2569.96</v>
      </c>
      <c r="AJ16" s="107">
        <v>2569.96</v>
      </c>
      <c r="AK16" s="107">
        <v>2569.96</v>
      </c>
      <c r="AL16" s="107">
        <v>2569.96</v>
      </c>
      <c r="AM16" s="107">
        <v>2569.96</v>
      </c>
      <c r="AN16" s="107">
        <v>2569.96</v>
      </c>
      <c r="AO16" s="107">
        <v>2569.96</v>
      </c>
      <c r="AP16" s="107">
        <v>2569.96</v>
      </c>
      <c r="AQ16" s="107">
        <v>2569.96</v>
      </c>
      <c r="AR16" s="107">
        <v>2569.96</v>
      </c>
      <c r="AS16" s="107">
        <v>2569.96</v>
      </c>
      <c r="AT16" s="107">
        <v>16092.75</v>
      </c>
      <c r="AU16" s="107">
        <v>2569.96</v>
      </c>
      <c r="AV16" s="107">
        <v>2569.96</v>
      </c>
      <c r="AW16" s="107">
        <v>2569.96</v>
      </c>
      <c r="AX16" s="107">
        <v>2569.96</v>
      </c>
      <c r="AY16" s="107">
        <v>2569.96</v>
      </c>
      <c r="AZ16" s="107">
        <v>2569.96</v>
      </c>
      <c r="BA16" s="107">
        <v>2569.96</v>
      </c>
      <c r="BB16" s="107">
        <v>2569.96</v>
      </c>
      <c r="BC16" s="107">
        <v>2569.96</v>
      </c>
      <c r="BD16" s="107">
        <v>2569.96</v>
      </c>
      <c r="BE16" s="107">
        <v>2569.96</v>
      </c>
      <c r="BF16" s="107">
        <v>16092.75</v>
      </c>
      <c r="BG16" s="107">
        <v>2569.96</v>
      </c>
      <c r="BH16" s="107">
        <v>2569.96</v>
      </c>
      <c r="BI16" s="107">
        <v>2569.96</v>
      </c>
      <c r="BJ16" s="107">
        <v>2569.96</v>
      </c>
      <c r="BK16" s="107">
        <v>2569.96</v>
      </c>
      <c r="BL16" s="107">
        <v>2569.96</v>
      </c>
      <c r="BM16" s="107">
        <v>2569.96</v>
      </c>
      <c r="BN16" s="107">
        <v>2569.96</v>
      </c>
      <c r="BO16" s="107">
        <v>2569.96</v>
      </c>
      <c r="BP16" s="107">
        <v>2569.96</v>
      </c>
      <c r="BQ16" s="107">
        <v>2569.96</v>
      </c>
      <c r="BR16" s="107">
        <v>16092.75</v>
      </c>
      <c r="BS16" s="107">
        <v>2569.96</v>
      </c>
      <c r="BT16" s="107">
        <v>2569.96</v>
      </c>
      <c r="BU16" s="107">
        <v>2569.96</v>
      </c>
      <c r="BV16" s="107">
        <v>2569.96</v>
      </c>
      <c r="BW16" s="107">
        <v>2569.96</v>
      </c>
      <c r="BX16" s="107">
        <v>2569.96</v>
      </c>
      <c r="BY16" s="107">
        <v>2569.96</v>
      </c>
      <c r="BZ16" s="107">
        <v>2569.96</v>
      </c>
      <c r="CA16" s="107">
        <v>2569.96</v>
      </c>
      <c r="CB16" s="107">
        <v>2569.96</v>
      </c>
      <c r="CC16" s="107">
        <v>2569.96</v>
      </c>
      <c r="CD16" s="107">
        <v>16092.75</v>
      </c>
      <c r="CE16" s="107">
        <v>2569.96</v>
      </c>
      <c r="CF16" s="107">
        <v>2569.96</v>
      </c>
      <c r="CG16" s="107">
        <v>2569.96</v>
      </c>
      <c r="CH16" s="107">
        <v>2569.96</v>
      </c>
      <c r="CI16" s="107">
        <v>2569.96</v>
      </c>
      <c r="CJ16" s="107">
        <v>2569.96</v>
      </c>
      <c r="CK16" s="107">
        <v>2569.96</v>
      </c>
      <c r="CL16" s="107">
        <v>2569.96</v>
      </c>
      <c r="CM16" s="107">
        <v>2569.96</v>
      </c>
      <c r="CN16" s="107">
        <v>2569.96</v>
      </c>
      <c r="CO16" s="107">
        <v>2569.96</v>
      </c>
      <c r="CP16" s="107">
        <v>16092.75</v>
      </c>
      <c r="CQ16" s="107">
        <v>2569.96</v>
      </c>
      <c r="CR16" s="107">
        <v>2569.96</v>
      </c>
      <c r="CS16" s="107">
        <v>2569.96</v>
      </c>
      <c r="CT16" s="107">
        <v>2569.96</v>
      </c>
      <c r="CU16" s="107">
        <v>2569.96</v>
      </c>
      <c r="CV16" s="107">
        <v>2569.96</v>
      </c>
      <c r="CW16" s="107">
        <v>2569.96</v>
      </c>
      <c r="CX16" s="107">
        <v>2569.96</v>
      </c>
      <c r="CY16" s="107">
        <v>2569.96</v>
      </c>
      <c r="CZ16" s="107">
        <v>2569.96</v>
      </c>
      <c r="DA16" s="107">
        <v>2569.96</v>
      </c>
      <c r="DB16" s="107">
        <v>16092.75</v>
      </c>
      <c r="DC16" s="107">
        <v>2569.96</v>
      </c>
      <c r="DD16" s="107">
        <v>2569.96</v>
      </c>
      <c r="DE16" s="107">
        <v>2569.96</v>
      </c>
      <c r="DF16" s="107">
        <v>2569.96</v>
      </c>
      <c r="DG16" s="107">
        <v>2569.96</v>
      </c>
      <c r="DH16" s="107">
        <v>2569.96</v>
      </c>
      <c r="DI16" s="107">
        <v>2569.96</v>
      </c>
      <c r="DJ16" s="107">
        <v>2569.96</v>
      </c>
      <c r="DK16" s="107">
        <v>2569.96</v>
      </c>
      <c r="DL16" s="107">
        <v>2569.96</v>
      </c>
      <c r="DM16" s="107">
        <v>2569.96</v>
      </c>
      <c r="DN16" s="107">
        <v>16092.75</v>
      </c>
      <c r="DO16" s="107">
        <v>2569.96</v>
      </c>
      <c r="DP16" s="107">
        <v>2569.96</v>
      </c>
      <c r="DQ16" s="107">
        <v>2569.96</v>
      </c>
      <c r="DR16" s="107">
        <v>2569.96</v>
      </c>
      <c r="DS16" s="107">
        <v>2569.96</v>
      </c>
      <c r="DT16" s="107">
        <v>2569.96</v>
      </c>
      <c r="DU16" s="107">
        <v>2569.96</v>
      </c>
      <c r="DV16" s="107">
        <v>2569.96</v>
      </c>
      <c r="DW16" s="107">
        <v>2569.96</v>
      </c>
      <c r="DX16" s="107">
        <v>2569.96</v>
      </c>
      <c r="DY16" s="107">
        <v>2569.96</v>
      </c>
      <c r="DZ16" s="107">
        <v>16092.75</v>
      </c>
      <c r="EA16" s="107">
        <v>2569.96</v>
      </c>
      <c r="EB16" s="107">
        <v>2569.96</v>
      </c>
      <c r="EC16" s="107">
        <v>2569.96</v>
      </c>
      <c r="ED16" s="107">
        <v>2569.96</v>
      </c>
      <c r="EE16" s="107">
        <v>2569.96</v>
      </c>
      <c r="EF16" s="107">
        <v>2569.96</v>
      </c>
      <c r="EG16" s="107">
        <v>2569.96</v>
      </c>
      <c r="EH16" s="107">
        <v>2569.96</v>
      </c>
      <c r="EI16" s="107">
        <v>2569.96</v>
      </c>
      <c r="EJ16" s="107">
        <v>2569.96</v>
      </c>
      <c r="EK16" s="107">
        <v>2569.96</v>
      </c>
      <c r="EL16" s="107">
        <v>16092.75</v>
      </c>
      <c r="EM16" s="107">
        <v>2569.96</v>
      </c>
      <c r="EN16" s="107">
        <v>2569.96</v>
      </c>
      <c r="EO16" s="107">
        <v>2569.96</v>
      </c>
      <c r="EP16" s="107">
        <v>2569.96</v>
      </c>
      <c r="EQ16" s="107">
        <v>2569.96</v>
      </c>
      <c r="ER16" s="107">
        <v>2569.96</v>
      </c>
      <c r="ES16" s="107">
        <v>2569.96</v>
      </c>
      <c r="ET16" s="107">
        <v>2569.96</v>
      </c>
      <c r="EU16" s="107">
        <v>2569.96</v>
      </c>
      <c r="EV16" s="107">
        <v>2569.96</v>
      </c>
      <c r="EW16" s="107">
        <v>2569.96</v>
      </c>
      <c r="EX16" s="107">
        <v>16092.74</v>
      </c>
      <c r="EY16" s="107">
        <v>2569.96</v>
      </c>
      <c r="EZ16" s="107">
        <v>2569.96</v>
      </c>
      <c r="FA16" s="107">
        <v>2569.96</v>
      </c>
      <c r="FB16" s="107">
        <v>2569.96</v>
      </c>
      <c r="FC16" s="107">
        <v>2569.96</v>
      </c>
      <c r="FD16" s="107">
        <v>2569.96</v>
      </c>
      <c r="FE16" s="107">
        <v>2569.96</v>
      </c>
      <c r="FF16" s="107">
        <v>2569.96</v>
      </c>
      <c r="FG16" s="107">
        <v>2569.96</v>
      </c>
      <c r="FH16" s="107">
        <v>2569.96</v>
      </c>
      <c r="FI16" s="107">
        <v>2569.96</v>
      </c>
      <c r="FJ16" s="107">
        <v>2569.96</v>
      </c>
      <c r="FK16" s="107">
        <v>2569.96</v>
      </c>
      <c r="FL16" s="107">
        <v>2569.96</v>
      </c>
      <c r="FM16" s="107">
        <v>2569.96</v>
      </c>
      <c r="FN16" s="107">
        <v>2569.96</v>
      </c>
      <c r="FO16" s="107">
        <v>2569.96</v>
      </c>
      <c r="FP16" s="107">
        <v>2570.0300000000002</v>
      </c>
      <c r="FQ16" s="107">
        <v>0</v>
      </c>
      <c r="FR16" s="107">
        <v>0</v>
      </c>
      <c r="FS16" s="107">
        <v>0</v>
      </c>
      <c r="FT16" s="107">
        <v>0</v>
      </c>
      <c r="FU16" s="107">
        <v>0</v>
      </c>
      <c r="FV16" s="107">
        <v>0</v>
      </c>
      <c r="FW16" s="107">
        <v>0</v>
      </c>
      <c r="FX16" s="107">
        <v>0</v>
      </c>
      <c r="FY16" s="107">
        <v>0</v>
      </c>
      <c r="FZ16" s="107">
        <v>0</v>
      </c>
      <c r="GA16" s="107">
        <v>0</v>
      </c>
      <c r="GB16" s="107">
        <v>0</v>
      </c>
      <c r="GC16" s="107">
        <v>0</v>
      </c>
      <c r="GD16" s="107">
        <v>0</v>
      </c>
      <c r="GE16" s="107">
        <v>0</v>
      </c>
      <c r="GF16" s="107">
        <v>0</v>
      </c>
      <c r="GG16" s="107">
        <v>0</v>
      </c>
      <c r="GH16" s="107">
        <v>0</v>
      </c>
      <c r="GI16" s="22">
        <v>135621</v>
      </c>
      <c r="GJ16" s="13"/>
      <c r="GK16" s="13"/>
    </row>
    <row r="17" spans="1:193" x14ac:dyDescent="0.3">
      <c r="A17" s="22">
        <v>135640</v>
      </c>
      <c r="B17" s="22">
        <v>6447</v>
      </c>
      <c r="C17" s="22" t="s">
        <v>315</v>
      </c>
      <c r="D17" s="22" t="s">
        <v>316</v>
      </c>
      <c r="E17" s="26">
        <v>0.1003</v>
      </c>
      <c r="F17" s="22" t="s">
        <v>164</v>
      </c>
      <c r="G17" s="22" t="s">
        <v>165</v>
      </c>
      <c r="H17" s="108" t="str">
        <f>VLOOKUP(B17,Elegibilidade!A:I,9,0)</f>
        <v>Elegível</v>
      </c>
      <c r="I17" s="27">
        <v>154</v>
      </c>
      <c r="J17" s="23">
        <v>0</v>
      </c>
      <c r="K17" s="23">
        <f t="shared" si="0"/>
        <v>324435.86170051858</v>
      </c>
      <c r="L17" s="23">
        <f t="shared" si="1"/>
        <v>324435.86170051858</v>
      </c>
      <c r="M17" s="22" t="s">
        <v>167</v>
      </c>
      <c r="N17" s="23">
        <v>324435.86170051858</v>
      </c>
      <c r="O17" s="23">
        <f t="shared" si="2"/>
        <v>297303.33114307973</v>
      </c>
      <c r="P17" s="23">
        <f>Vendas!$J$1</f>
        <v>885.12919963447951</v>
      </c>
      <c r="Q17" s="109">
        <v>360</v>
      </c>
      <c r="R17" s="23">
        <f t="shared" si="3"/>
        <v>318646.51186841261</v>
      </c>
      <c r="S17" s="28">
        <f t="shared" si="4"/>
        <v>0.93301925509811734</v>
      </c>
      <c r="T17" s="107">
        <v>2564.58</v>
      </c>
      <c r="U17" s="107">
        <v>2564.58</v>
      </c>
      <c r="V17" s="107">
        <v>2564.58</v>
      </c>
      <c r="W17" s="107">
        <v>16059.02</v>
      </c>
      <c r="X17" s="107">
        <v>2564.58</v>
      </c>
      <c r="Y17" s="107">
        <v>2564.58</v>
      </c>
      <c r="Z17" s="107">
        <v>2564.58</v>
      </c>
      <c r="AA17" s="107">
        <v>2564.58</v>
      </c>
      <c r="AB17" s="107">
        <v>2564.58</v>
      </c>
      <c r="AC17" s="107">
        <v>2564.58</v>
      </c>
      <c r="AD17" s="107">
        <v>2564.58</v>
      </c>
      <c r="AE17" s="107">
        <v>2564.58</v>
      </c>
      <c r="AF17" s="107">
        <v>2564.58</v>
      </c>
      <c r="AG17" s="107">
        <v>2564.58</v>
      </c>
      <c r="AH17" s="107">
        <v>2564.58</v>
      </c>
      <c r="AI17" s="107">
        <v>16059.02</v>
      </c>
      <c r="AJ17" s="107">
        <v>2564.58</v>
      </c>
      <c r="AK17" s="107">
        <v>2564.58</v>
      </c>
      <c r="AL17" s="107">
        <v>2564.58</v>
      </c>
      <c r="AM17" s="107">
        <v>2564.58</v>
      </c>
      <c r="AN17" s="107">
        <v>2564.58</v>
      </c>
      <c r="AO17" s="107">
        <v>2564.58</v>
      </c>
      <c r="AP17" s="107">
        <v>2564.58</v>
      </c>
      <c r="AQ17" s="107">
        <v>2564.58</v>
      </c>
      <c r="AR17" s="107">
        <v>2564.58</v>
      </c>
      <c r="AS17" s="107">
        <v>2564.58</v>
      </c>
      <c r="AT17" s="107">
        <v>2564.58</v>
      </c>
      <c r="AU17" s="107">
        <v>16059.02</v>
      </c>
      <c r="AV17" s="107">
        <v>2564.58</v>
      </c>
      <c r="AW17" s="107">
        <v>2564.58</v>
      </c>
      <c r="AX17" s="107">
        <v>2564.58</v>
      </c>
      <c r="AY17" s="107">
        <v>2564.58</v>
      </c>
      <c r="AZ17" s="107">
        <v>2564.58</v>
      </c>
      <c r="BA17" s="107">
        <v>2564.58</v>
      </c>
      <c r="BB17" s="107">
        <v>2564.58</v>
      </c>
      <c r="BC17" s="107">
        <v>2564.58</v>
      </c>
      <c r="BD17" s="107">
        <v>2564.58</v>
      </c>
      <c r="BE17" s="107">
        <v>2564.58</v>
      </c>
      <c r="BF17" s="107">
        <v>2564.58</v>
      </c>
      <c r="BG17" s="107">
        <v>16059.02</v>
      </c>
      <c r="BH17" s="107">
        <v>2564.58</v>
      </c>
      <c r="BI17" s="107">
        <v>2564.58</v>
      </c>
      <c r="BJ17" s="107">
        <v>2564.58</v>
      </c>
      <c r="BK17" s="107">
        <v>2564.58</v>
      </c>
      <c r="BL17" s="107">
        <v>2564.58</v>
      </c>
      <c r="BM17" s="107">
        <v>2564.58</v>
      </c>
      <c r="BN17" s="107">
        <v>2564.58</v>
      </c>
      <c r="BO17" s="107">
        <v>2564.58</v>
      </c>
      <c r="BP17" s="107">
        <v>2564.58</v>
      </c>
      <c r="BQ17" s="107">
        <v>2564.58</v>
      </c>
      <c r="BR17" s="107">
        <v>2564.58</v>
      </c>
      <c r="BS17" s="107">
        <v>16059.02</v>
      </c>
      <c r="BT17" s="107">
        <v>2564.58</v>
      </c>
      <c r="BU17" s="107">
        <v>2564.58</v>
      </c>
      <c r="BV17" s="107">
        <v>2564.58</v>
      </c>
      <c r="BW17" s="107">
        <v>2564.58</v>
      </c>
      <c r="BX17" s="107">
        <v>2564.58</v>
      </c>
      <c r="BY17" s="107">
        <v>2564.58</v>
      </c>
      <c r="BZ17" s="107">
        <v>2564.58</v>
      </c>
      <c r="CA17" s="107">
        <v>2564.58</v>
      </c>
      <c r="CB17" s="107">
        <v>2564.58</v>
      </c>
      <c r="CC17" s="107">
        <v>2564.58</v>
      </c>
      <c r="CD17" s="107">
        <v>2564.58</v>
      </c>
      <c r="CE17" s="107">
        <v>16059.02</v>
      </c>
      <c r="CF17" s="107">
        <v>2564.58</v>
      </c>
      <c r="CG17" s="107">
        <v>2564.58</v>
      </c>
      <c r="CH17" s="107">
        <v>2564.58</v>
      </c>
      <c r="CI17" s="107">
        <v>2564.58</v>
      </c>
      <c r="CJ17" s="107">
        <v>2564.58</v>
      </c>
      <c r="CK17" s="107">
        <v>2564.58</v>
      </c>
      <c r="CL17" s="107">
        <v>2564.58</v>
      </c>
      <c r="CM17" s="107">
        <v>2564.58</v>
      </c>
      <c r="CN17" s="107">
        <v>2564.58</v>
      </c>
      <c r="CO17" s="107">
        <v>2564.58</v>
      </c>
      <c r="CP17" s="107">
        <v>2564.58</v>
      </c>
      <c r="CQ17" s="107">
        <v>16059.02</v>
      </c>
      <c r="CR17" s="107">
        <v>2564.58</v>
      </c>
      <c r="CS17" s="107">
        <v>2564.58</v>
      </c>
      <c r="CT17" s="107">
        <v>2564.58</v>
      </c>
      <c r="CU17" s="107">
        <v>2564.58</v>
      </c>
      <c r="CV17" s="107">
        <v>2564.58</v>
      </c>
      <c r="CW17" s="107">
        <v>2564.58</v>
      </c>
      <c r="CX17" s="107">
        <v>2564.58</v>
      </c>
      <c r="CY17" s="107">
        <v>2564.58</v>
      </c>
      <c r="CZ17" s="107">
        <v>2564.58</v>
      </c>
      <c r="DA17" s="107">
        <v>2564.58</v>
      </c>
      <c r="DB17" s="107">
        <v>2564.58</v>
      </c>
      <c r="DC17" s="107">
        <v>16059.02</v>
      </c>
      <c r="DD17" s="107">
        <v>2564.58</v>
      </c>
      <c r="DE17" s="107">
        <v>2564.58</v>
      </c>
      <c r="DF17" s="107">
        <v>2564.58</v>
      </c>
      <c r="DG17" s="107">
        <v>2564.58</v>
      </c>
      <c r="DH17" s="107">
        <v>2564.58</v>
      </c>
      <c r="DI17" s="107">
        <v>2564.58</v>
      </c>
      <c r="DJ17" s="107">
        <v>2564.58</v>
      </c>
      <c r="DK17" s="107">
        <v>2564.58</v>
      </c>
      <c r="DL17" s="107">
        <v>2564.58</v>
      </c>
      <c r="DM17" s="107">
        <v>2564.58</v>
      </c>
      <c r="DN17" s="107">
        <v>2564.58</v>
      </c>
      <c r="DO17" s="107">
        <v>16059.02</v>
      </c>
      <c r="DP17" s="107">
        <v>2564.58</v>
      </c>
      <c r="DQ17" s="107">
        <v>2564.58</v>
      </c>
      <c r="DR17" s="107">
        <v>2564.58</v>
      </c>
      <c r="DS17" s="107">
        <v>2564.58</v>
      </c>
      <c r="DT17" s="107">
        <v>2564.58</v>
      </c>
      <c r="DU17" s="107">
        <v>2564.58</v>
      </c>
      <c r="DV17" s="107">
        <v>2564.58</v>
      </c>
      <c r="DW17" s="107">
        <v>2564.58</v>
      </c>
      <c r="DX17" s="107">
        <v>2564.58</v>
      </c>
      <c r="DY17" s="107">
        <v>2564.58</v>
      </c>
      <c r="DZ17" s="107">
        <v>2564.58</v>
      </c>
      <c r="EA17" s="107">
        <v>16059.02</v>
      </c>
      <c r="EB17" s="107">
        <v>2564.58</v>
      </c>
      <c r="EC17" s="107">
        <v>2564.58</v>
      </c>
      <c r="ED17" s="107">
        <v>2564.58</v>
      </c>
      <c r="EE17" s="107">
        <v>2564.58</v>
      </c>
      <c r="EF17" s="107">
        <v>2564.58</v>
      </c>
      <c r="EG17" s="107">
        <v>2564.58</v>
      </c>
      <c r="EH17" s="107">
        <v>2564.58</v>
      </c>
      <c r="EI17" s="107">
        <v>2564.58</v>
      </c>
      <c r="EJ17" s="107">
        <v>2564.58</v>
      </c>
      <c r="EK17" s="107">
        <v>2564.58</v>
      </c>
      <c r="EL17" s="107">
        <v>2564.58</v>
      </c>
      <c r="EM17" s="107">
        <v>16059.02</v>
      </c>
      <c r="EN17" s="107">
        <v>2564.58</v>
      </c>
      <c r="EO17" s="107">
        <v>2564.58</v>
      </c>
      <c r="EP17" s="107">
        <v>2564.58</v>
      </c>
      <c r="EQ17" s="107">
        <v>2564.58</v>
      </c>
      <c r="ER17" s="107">
        <v>2564.58</v>
      </c>
      <c r="ES17" s="107">
        <v>2564.58</v>
      </c>
      <c r="ET17" s="107">
        <v>2564.58</v>
      </c>
      <c r="EU17" s="107">
        <v>2564.58</v>
      </c>
      <c r="EV17" s="107">
        <v>2564.58</v>
      </c>
      <c r="EW17" s="107">
        <v>2564.58</v>
      </c>
      <c r="EX17" s="107">
        <v>2564.58</v>
      </c>
      <c r="EY17" s="107">
        <v>16059.01</v>
      </c>
      <c r="EZ17" s="107">
        <v>2564.58</v>
      </c>
      <c r="FA17" s="107">
        <v>2564.58</v>
      </c>
      <c r="FB17" s="107">
        <v>2564.58</v>
      </c>
      <c r="FC17" s="107">
        <v>2564.58</v>
      </c>
      <c r="FD17" s="107">
        <v>2564.58</v>
      </c>
      <c r="FE17" s="107">
        <v>2564.58</v>
      </c>
      <c r="FF17" s="107">
        <v>2564.58</v>
      </c>
      <c r="FG17" s="107">
        <v>2564.58</v>
      </c>
      <c r="FH17" s="107">
        <v>2564.58</v>
      </c>
      <c r="FI17" s="107">
        <v>2564.58</v>
      </c>
      <c r="FJ17" s="107">
        <v>2564.58</v>
      </c>
      <c r="FK17" s="107">
        <v>2564.58</v>
      </c>
      <c r="FL17" s="107">
        <v>2564.58</v>
      </c>
      <c r="FM17" s="107">
        <v>2564.58</v>
      </c>
      <c r="FN17" s="107">
        <v>2564.58</v>
      </c>
      <c r="FO17" s="107">
        <v>2564.58</v>
      </c>
      <c r="FP17" s="107">
        <v>2564.58</v>
      </c>
      <c r="FQ17" s="107">
        <v>2564.64</v>
      </c>
      <c r="FR17" s="107">
        <v>0</v>
      </c>
      <c r="FS17" s="107">
        <v>0</v>
      </c>
      <c r="FT17" s="107">
        <v>0</v>
      </c>
      <c r="FU17" s="107">
        <v>0</v>
      </c>
      <c r="FV17" s="107">
        <v>0</v>
      </c>
      <c r="FW17" s="107">
        <v>0</v>
      </c>
      <c r="FX17" s="107">
        <v>0</v>
      </c>
      <c r="FY17" s="107">
        <v>0</v>
      </c>
      <c r="FZ17" s="107">
        <v>0</v>
      </c>
      <c r="GA17" s="107">
        <v>0</v>
      </c>
      <c r="GB17" s="107">
        <v>0</v>
      </c>
      <c r="GC17" s="107">
        <v>0</v>
      </c>
      <c r="GD17" s="107">
        <v>0</v>
      </c>
      <c r="GE17" s="107">
        <v>0</v>
      </c>
      <c r="GF17" s="107">
        <v>0</v>
      </c>
      <c r="GG17" s="107">
        <v>0</v>
      </c>
      <c r="GH17" s="107">
        <v>0</v>
      </c>
      <c r="GI17" s="22">
        <v>135640</v>
      </c>
      <c r="GJ17" s="13"/>
      <c r="GK17" s="13"/>
    </row>
    <row r="18" spans="1:193" x14ac:dyDescent="0.3">
      <c r="A18" s="22">
        <v>135663</v>
      </c>
      <c r="B18" s="22">
        <v>6417</v>
      </c>
      <c r="C18" s="22" t="s">
        <v>238</v>
      </c>
      <c r="D18" s="22" t="s">
        <v>239</v>
      </c>
      <c r="E18" s="26">
        <v>0.1003</v>
      </c>
      <c r="F18" s="22" t="s">
        <v>164</v>
      </c>
      <c r="G18" s="22" t="s">
        <v>165</v>
      </c>
      <c r="H18" s="108" t="str">
        <f>VLOOKUP(B18,Elegibilidade!A:I,9,0)</f>
        <v>Elegível</v>
      </c>
      <c r="I18" s="27">
        <v>151</v>
      </c>
      <c r="J18" s="23">
        <v>0</v>
      </c>
      <c r="K18" s="23">
        <f t="shared" si="0"/>
        <v>321777.35569587146</v>
      </c>
      <c r="L18" s="23">
        <f t="shared" si="1"/>
        <v>321777.35569587146</v>
      </c>
      <c r="M18" s="22" t="s">
        <v>167</v>
      </c>
      <c r="N18" s="23">
        <v>321777.35569587146</v>
      </c>
      <c r="O18" s="23">
        <f t="shared" si="2"/>
        <v>294566.99347130518</v>
      </c>
      <c r="P18" s="23">
        <f>Vendas!$J$1</f>
        <v>885.12919963447951</v>
      </c>
      <c r="Q18" s="109">
        <v>386.22</v>
      </c>
      <c r="R18" s="23">
        <f t="shared" si="3"/>
        <v>341854.59948282869</v>
      </c>
      <c r="S18" s="28">
        <f t="shared" si="4"/>
        <v>0.86167333690094527</v>
      </c>
      <c r="T18" s="107">
        <v>2592.3200000000002</v>
      </c>
      <c r="U18" s="107">
        <v>2592.3200000000002</v>
      </c>
      <c r="V18" s="107">
        <v>2592.3200000000002</v>
      </c>
      <c r="W18" s="107">
        <v>2592.3200000000002</v>
      </c>
      <c r="X18" s="107">
        <v>2592.3200000000002</v>
      </c>
      <c r="Y18" s="107">
        <v>2592.3200000000002</v>
      </c>
      <c r="Z18" s="107">
        <v>2592.3200000000002</v>
      </c>
      <c r="AA18" s="107">
        <v>2592.3200000000002</v>
      </c>
      <c r="AB18" s="107">
        <v>2592.3200000000002</v>
      </c>
      <c r="AC18" s="107">
        <v>2592.3200000000002</v>
      </c>
      <c r="AD18" s="107">
        <v>2592.3200000000002</v>
      </c>
      <c r="AE18" s="107">
        <v>17245.53</v>
      </c>
      <c r="AF18" s="107">
        <v>2592.3200000000002</v>
      </c>
      <c r="AG18" s="107">
        <v>2592.3200000000002</v>
      </c>
      <c r="AH18" s="107">
        <v>2592.3200000000002</v>
      </c>
      <c r="AI18" s="107">
        <v>2592.3200000000002</v>
      </c>
      <c r="AJ18" s="107">
        <v>2592.3200000000002</v>
      </c>
      <c r="AK18" s="107">
        <v>2592.3200000000002</v>
      </c>
      <c r="AL18" s="107">
        <v>2592.3200000000002</v>
      </c>
      <c r="AM18" s="107">
        <v>2592.3200000000002</v>
      </c>
      <c r="AN18" s="107">
        <v>2592.3200000000002</v>
      </c>
      <c r="AO18" s="107">
        <v>2592.3200000000002</v>
      </c>
      <c r="AP18" s="107">
        <v>2592.3200000000002</v>
      </c>
      <c r="AQ18" s="107">
        <v>17245.53</v>
      </c>
      <c r="AR18" s="107">
        <v>2592.3200000000002</v>
      </c>
      <c r="AS18" s="107">
        <v>2592.3200000000002</v>
      </c>
      <c r="AT18" s="107">
        <v>2592.3200000000002</v>
      </c>
      <c r="AU18" s="107">
        <v>2592.3200000000002</v>
      </c>
      <c r="AV18" s="107">
        <v>2592.3200000000002</v>
      </c>
      <c r="AW18" s="107">
        <v>2592.3200000000002</v>
      </c>
      <c r="AX18" s="107">
        <v>2592.3200000000002</v>
      </c>
      <c r="AY18" s="107">
        <v>2592.3200000000002</v>
      </c>
      <c r="AZ18" s="107">
        <v>2592.3200000000002</v>
      </c>
      <c r="BA18" s="107">
        <v>2592.3200000000002</v>
      </c>
      <c r="BB18" s="107">
        <v>2592.3200000000002</v>
      </c>
      <c r="BC18" s="107">
        <v>17245.53</v>
      </c>
      <c r="BD18" s="107">
        <v>2592.3200000000002</v>
      </c>
      <c r="BE18" s="107">
        <v>2592.3200000000002</v>
      </c>
      <c r="BF18" s="107">
        <v>2592.3200000000002</v>
      </c>
      <c r="BG18" s="107">
        <v>2592.3200000000002</v>
      </c>
      <c r="BH18" s="107">
        <v>2592.3200000000002</v>
      </c>
      <c r="BI18" s="107">
        <v>2592.3200000000002</v>
      </c>
      <c r="BJ18" s="107">
        <v>2592.3200000000002</v>
      </c>
      <c r="BK18" s="107">
        <v>2592.3200000000002</v>
      </c>
      <c r="BL18" s="107">
        <v>2592.3200000000002</v>
      </c>
      <c r="BM18" s="107">
        <v>2592.3200000000002</v>
      </c>
      <c r="BN18" s="107">
        <v>2592.3200000000002</v>
      </c>
      <c r="BO18" s="107">
        <v>17245.53</v>
      </c>
      <c r="BP18" s="107">
        <v>2592.3200000000002</v>
      </c>
      <c r="BQ18" s="107">
        <v>2592.3200000000002</v>
      </c>
      <c r="BR18" s="107">
        <v>2592.3200000000002</v>
      </c>
      <c r="BS18" s="107">
        <v>2592.3200000000002</v>
      </c>
      <c r="BT18" s="107">
        <v>2592.3200000000002</v>
      </c>
      <c r="BU18" s="107">
        <v>2592.3200000000002</v>
      </c>
      <c r="BV18" s="107">
        <v>2592.3200000000002</v>
      </c>
      <c r="BW18" s="107">
        <v>2592.3200000000002</v>
      </c>
      <c r="BX18" s="107">
        <v>2592.3200000000002</v>
      </c>
      <c r="BY18" s="107">
        <v>2592.3200000000002</v>
      </c>
      <c r="BZ18" s="107">
        <v>2592.3200000000002</v>
      </c>
      <c r="CA18" s="107">
        <v>17245.53</v>
      </c>
      <c r="CB18" s="107">
        <v>2592.3200000000002</v>
      </c>
      <c r="CC18" s="107">
        <v>2592.3200000000002</v>
      </c>
      <c r="CD18" s="107">
        <v>2592.3200000000002</v>
      </c>
      <c r="CE18" s="107">
        <v>2592.3200000000002</v>
      </c>
      <c r="CF18" s="107">
        <v>2592.3200000000002</v>
      </c>
      <c r="CG18" s="107">
        <v>2592.3200000000002</v>
      </c>
      <c r="CH18" s="107">
        <v>2592.3200000000002</v>
      </c>
      <c r="CI18" s="107">
        <v>2592.3200000000002</v>
      </c>
      <c r="CJ18" s="107">
        <v>2592.3200000000002</v>
      </c>
      <c r="CK18" s="107">
        <v>2592.3200000000002</v>
      </c>
      <c r="CL18" s="107">
        <v>2592.3200000000002</v>
      </c>
      <c r="CM18" s="107">
        <v>17245.53</v>
      </c>
      <c r="CN18" s="107">
        <v>2592.3200000000002</v>
      </c>
      <c r="CO18" s="107">
        <v>2592.3200000000002</v>
      </c>
      <c r="CP18" s="107">
        <v>2592.3200000000002</v>
      </c>
      <c r="CQ18" s="107">
        <v>2592.3200000000002</v>
      </c>
      <c r="CR18" s="107">
        <v>2592.3200000000002</v>
      </c>
      <c r="CS18" s="107">
        <v>2592.3200000000002</v>
      </c>
      <c r="CT18" s="107">
        <v>2592.3200000000002</v>
      </c>
      <c r="CU18" s="107">
        <v>2592.3200000000002</v>
      </c>
      <c r="CV18" s="107">
        <v>2592.3200000000002</v>
      </c>
      <c r="CW18" s="107">
        <v>2592.3200000000002</v>
      </c>
      <c r="CX18" s="107">
        <v>2592.3200000000002</v>
      </c>
      <c r="CY18" s="107">
        <v>17245.53</v>
      </c>
      <c r="CZ18" s="107">
        <v>2592.3200000000002</v>
      </c>
      <c r="DA18" s="107">
        <v>2592.3200000000002</v>
      </c>
      <c r="DB18" s="107">
        <v>2592.3200000000002</v>
      </c>
      <c r="DC18" s="107">
        <v>2592.3200000000002</v>
      </c>
      <c r="DD18" s="107">
        <v>2592.3200000000002</v>
      </c>
      <c r="DE18" s="107">
        <v>2592.3200000000002</v>
      </c>
      <c r="DF18" s="107">
        <v>2592.3200000000002</v>
      </c>
      <c r="DG18" s="107">
        <v>2592.3200000000002</v>
      </c>
      <c r="DH18" s="107">
        <v>2592.3200000000002</v>
      </c>
      <c r="DI18" s="107">
        <v>2592.3200000000002</v>
      </c>
      <c r="DJ18" s="107">
        <v>2592.3200000000002</v>
      </c>
      <c r="DK18" s="107">
        <v>17245.53</v>
      </c>
      <c r="DL18" s="107">
        <v>2592.3200000000002</v>
      </c>
      <c r="DM18" s="107">
        <v>2592.3200000000002</v>
      </c>
      <c r="DN18" s="107">
        <v>2592.3200000000002</v>
      </c>
      <c r="DO18" s="107">
        <v>2592.3200000000002</v>
      </c>
      <c r="DP18" s="107">
        <v>2592.3200000000002</v>
      </c>
      <c r="DQ18" s="107">
        <v>2592.3200000000002</v>
      </c>
      <c r="DR18" s="107">
        <v>2592.3200000000002</v>
      </c>
      <c r="DS18" s="107">
        <v>2592.3200000000002</v>
      </c>
      <c r="DT18" s="107">
        <v>2592.3200000000002</v>
      </c>
      <c r="DU18" s="107">
        <v>2592.3200000000002</v>
      </c>
      <c r="DV18" s="107">
        <v>2592.3200000000002</v>
      </c>
      <c r="DW18" s="107">
        <v>17245.53</v>
      </c>
      <c r="DX18" s="107">
        <v>2592.3200000000002</v>
      </c>
      <c r="DY18" s="107">
        <v>2592.3200000000002</v>
      </c>
      <c r="DZ18" s="107">
        <v>2592.3200000000002</v>
      </c>
      <c r="EA18" s="107">
        <v>2592.3200000000002</v>
      </c>
      <c r="EB18" s="107">
        <v>2592.3200000000002</v>
      </c>
      <c r="EC18" s="107">
        <v>2592.3200000000002</v>
      </c>
      <c r="ED18" s="107">
        <v>2592.3200000000002</v>
      </c>
      <c r="EE18" s="107">
        <v>2592.3200000000002</v>
      </c>
      <c r="EF18" s="107">
        <v>2592.3200000000002</v>
      </c>
      <c r="EG18" s="107">
        <v>2592.3200000000002</v>
      </c>
      <c r="EH18" s="107">
        <v>2592.3200000000002</v>
      </c>
      <c r="EI18" s="107">
        <v>17245.53</v>
      </c>
      <c r="EJ18" s="107">
        <v>2592.3200000000002</v>
      </c>
      <c r="EK18" s="107">
        <v>2592.3200000000002</v>
      </c>
      <c r="EL18" s="107">
        <v>2592.3200000000002</v>
      </c>
      <c r="EM18" s="107">
        <v>2592.3200000000002</v>
      </c>
      <c r="EN18" s="107">
        <v>2592.3200000000002</v>
      </c>
      <c r="EO18" s="107">
        <v>2592.3200000000002</v>
      </c>
      <c r="EP18" s="107">
        <v>2592.3200000000002</v>
      </c>
      <c r="EQ18" s="107">
        <v>2592.3200000000002</v>
      </c>
      <c r="ER18" s="107">
        <v>2592.3200000000002</v>
      </c>
      <c r="ES18" s="107">
        <v>2592.3200000000002</v>
      </c>
      <c r="ET18" s="107">
        <v>2592.3200000000002</v>
      </c>
      <c r="EU18" s="107">
        <v>17245.53</v>
      </c>
      <c r="EV18" s="107">
        <v>2592.3200000000002</v>
      </c>
      <c r="EW18" s="107">
        <v>2592.3200000000002</v>
      </c>
      <c r="EX18" s="107">
        <v>2592.3200000000002</v>
      </c>
      <c r="EY18" s="107">
        <v>2592.3200000000002</v>
      </c>
      <c r="EZ18" s="107">
        <v>2592.3200000000002</v>
      </c>
      <c r="FA18" s="107">
        <v>2592.3200000000002</v>
      </c>
      <c r="FB18" s="107">
        <v>2592.3200000000002</v>
      </c>
      <c r="FC18" s="107">
        <v>2592.3200000000002</v>
      </c>
      <c r="FD18" s="107">
        <v>2592.3200000000002</v>
      </c>
      <c r="FE18" s="107">
        <v>2592.3200000000002</v>
      </c>
      <c r="FF18" s="107">
        <v>2592.3200000000002</v>
      </c>
      <c r="FG18" s="107">
        <v>2592.3200000000002</v>
      </c>
      <c r="FH18" s="107">
        <v>2592.3200000000002</v>
      </c>
      <c r="FI18" s="107">
        <v>2592.3200000000002</v>
      </c>
      <c r="FJ18" s="107">
        <v>2592.3200000000002</v>
      </c>
      <c r="FK18" s="107">
        <v>2592.3200000000002</v>
      </c>
      <c r="FL18" s="107">
        <v>2592.3200000000002</v>
      </c>
      <c r="FM18" s="107">
        <v>2592.3200000000002</v>
      </c>
      <c r="FN18" s="107">
        <v>2591.84</v>
      </c>
      <c r="FO18" s="107">
        <v>0</v>
      </c>
      <c r="FP18" s="107">
        <v>0</v>
      </c>
      <c r="FQ18" s="107">
        <v>0</v>
      </c>
      <c r="FR18" s="107">
        <v>0</v>
      </c>
      <c r="FS18" s="107">
        <v>0</v>
      </c>
      <c r="FT18" s="107">
        <v>0</v>
      </c>
      <c r="FU18" s="107">
        <v>0</v>
      </c>
      <c r="FV18" s="107">
        <v>0</v>
      </c>
      <c r="FW18" s="107">
        <v>0</v>
      </c>
      <c r="FX18" s="107">
        <v>0</v>
      </c>
      <c r="FY18" s="107">
        <v>0</v>
      </c>
      <c r="FZ18" s="107">
        <v>0</v>
      </c>
      <c r="GA18" s="107">
        <v>0</v>
      </c>
      <c r="GB18" s="107">
        <v>0</v>
      </c>
      <c r="GC18" s="107">
        <v>0</v>
      </c>
      <c r="GD18" s="107">
        <v>0</v>
      </c>
      <c r="GE18" s="107">
        <v>0</v>
      </c>
      <c r="GF18" s="107">
        <v>0</v>
      </c>
      <c r="GG18" s="107">
        <v>0</v>
      </c>
      <c r="GH18" s="107">
        <v>0</v>
      </c>
      <c r="GI18" s="22">
        <v>135663</v>
      </c>
      <c r="GJ18" s="13"/>
      <c r="GK18" s="13"/>
    </row>
    <row r="19" spans="1:193" x14ac:dyDescent="0.3">
      <c r="A19" s="22">
        <v>135643</v>
      </c>
      <c r="B19" s="22">
        <v>6448</v>
      </c>
      <c r="C19" s="22" t="s">
        <v>215</v>
      </c>
      <c r="D19" s="22" t="s">
        <v>216</v>
      </c>
      <c r="E19" s="26">
        <v>0.1003</v>
      </c>
      <c r="F19" s="22" t="s">
        <v>164</v>
      </c>
      <c r="G19" s="22" t="s">
        <v>165</v>
      </c>
      <c r="H19" s="108" t="str">
        <f>VLOOKUP(B19,Elegibilidade!A:I,9,0)</f>
        <v>Elegível</v>
      </c>
      <c r="I19" s="27">
        <v>145</v>
      </c>
      <c r="J19" s="23">
        <v>0</v>
      </c>
      <c r="K19" s="23">
        <f t="shared" si="0"/>
        <v>321766.67095821991</v>
      </c>
      <c r="L19" s="23">
        <f t="shared" si="1"/>
        <v>321766.67095821991</v>
      </c>
      <c r="M19" s="22" t="s">
        <v>167</v>
      </c>
      <c r="N19" s="23">
        <v>321766.67095821991</v>
      </c>
      <c r="O19" s="23">
        <f t="shared" si="2"/>
        <v>295307.98319374921</v>
      </c>
      <c r="P19" s="23">
        <f>Vendas!$J$1</f>
        <v>885.12919963447951</v>
      </c>
      <c r="Q19" s="109">
        <v>376.16</v>
      </c>
      <c r="R19" s="23">
        <f t="shared" si="3"/>
        <v>332950.19973450585</v>
      </c>
      <c r="S19" s="28">
        <f t="shared" si="4"/>
        <v>0.88694340303513108</v>
      </c>
      <c r="T19" s="107">
        <v>3757.51</v>
      </c>
      <c r="U19" s="107">
        <v>3757.51</v>
      </c>
      <c r="V19" s="107">
        <v>3757.51</v>
      </c>
      <c r="W19" s="107">
        <v>3757.51</v>
      </c>
      <c r="X19" s="107">
        <v>3757.51</v>
      </c>
      <c r="Y19" s="107">
        <v>3757.51</v>
      </c>
      <c r="Z19" s="107">
        <v>3757.51</v>
      </c>
      <c r="AA19" s="107">
        <v>3757.51</v>
      </c>
      <c r="AB19" s="107">
        <v>3757.51</v>
      </c>
      <c r="AC19" s="107">
        <v>3757.51</v>
      </c>
      <c r="AD19" s="107">
        <v>3757.51</v>
      </c>
      <c r="AE19" s="107">
        <v>3757.51</v>
      </c>
      <c r="AF19" s="107">
        <v>3757.51</v>
      </c>
      <c r="AG19" s="107">
        <v>3757.51</v>
      </c>
      <c r="AH19" s="107">
        <v>3757.51</v>
      </c>
      <c r="AI19" s="107">
        <v>3757.51</v>
      </c>
      <c r="AJ19" s="107">
        <v>3757.51</v>
      </c>
      <c r="AK19" s="107">
        <v>3757.51</v>
      </c>
      <c r="AL19" s="107">
        <v>3757.51</v>
      </c>
      <c r="AM19" s="107">
        <v>3757.51</v>
      </c>
      <c r="AN19" s="107">
        <v>3757.51</v>
      </c>
      <c r="AO19" s="107">
        <v>3757.51</v>
      </c>
      <c r="AP19" s="107">
        <v>3757.51</v>
      </c>
      <c r="AQ19" s="107">
        <v>3757.51</v>
      </c>
      <c r="AR19" s="107">
        <v>3757.51</v>
      </c>
      <c r="AS19" s="107">
        <v>3757.51</v>
      </c>
      <c r="AT19" s="107">
        <v>3757.51</v>
      </c>
      <c r="AU19" s="107">
        <v>3757.51</v>
      </c>
      <c r="AV19" s="107">
        <v>3757.51</v>
      </c>
      <c r="AW19" s="107">
        <v>3757.51</v>
      </c>
      <c r="AX19" s="107">
        <v>3757.51</v>
      </c>
      <c r="AY19" s="107">
        <v>3757.51</v>
      </c>
      <c r="AZ19" s="107">
        <v>3757.51</v>
      </c>
      <c r="BA19" s="107">
        <v>3757.51</v>
      </c>
      <c r="BB19" s="107">
        <v>3757.51</v>
      </c>
      <c r="BC19" s="107">
        <v>3757.51</v>
      </c>
      <c r="BD19" s="107">
        <v>3757.51</v>
      </c>
      <c r="BE19" s="107">
        <v>3757.51</v>
      </c>
      <c r="BF19" s="107">
        <v>3757.51</v>
      </c>
      <c r="BG19" s="107">
        <v>3757.51</v>
      </c>
      <c r="BH19" s="107">
        <v>3757.51</v>
      </c>
      <c r="BI19" s="107">
        <v>3757.51</v>
      </c>
      <c r="BJ19" s="107">
        <v>3757.51</v>
      </c>
      <c r="BK19" s="107">
        <v>3757.51</v>
      </c>
      <c r="BL19" s="107">
        <v>3757.51</v>
      </c>
      <c r="BM19" s="107">
        <v>3757.51</v>
      </c>
      <c r="BN19" s="107">
        <v>3757.51</v>
      </c>
      <c r="BO19" s="107">
        <v>3757.51</v>
      </c>
      <c r="BP19" s="107">
        <v>3757.51</v>
      </c>
      <c r="BQ19" s="107">
        <v>3757.51</v>
      </c>
      <c r="BR19" s="107">
        <v>3757.51</v>
      </c>
      <c r="BS19" s="107">
        <v>3757.51</v>
      </c>
      <c r="BT19" s="107">
        <v>3757.51</v>
      </c>
      <c r="BU19" s="107">
        <v>3757.51</v>
      </c>
      <c r="BV19" s="107">
        <v>3757.51</v>
      </c>
      <c r="BW19" s="107">
        <v>3757.51</v>
      </c>
      <c r="BX19" s="107">
        <v>3757.51</v>
      </c>
      <c r="BY19" s="107">
        <v>3757.51</v>
      </c>
      <c r="BZ19" s="107">
        <v>3757.51</v>
      </c>
      <c r="CA19" s="107">
        <v>3757.51</v>
      </c>
      <c r="CB19" s="107">
        <v>3757.51</v>
      </c>
      <c r="CC19" s="107">
        <v>3757.51</v>
      </c>
      <c r="CD19" s="107">
        <v>3757.51</v>
      </c>
      <c r="CE19" s="107">
        <v>3757.51</v>
      </c>
      <c r="CF19" s="107">
        <v>3757.51</v>
      </c>
      <c r="CG19" s="107">
        <v>3757.51</v>
      </c>
      <c r="CH19" s="107">
        <v>3757.51</v>
      </c>
      <c r="CI19" s="107">
        <v>3757.51</v>
      </c>
      <c r="CJ19" s="107">
        <v>3757.51</v>
      </c>
      <c r="CK19" s="107">
        <v>3757.51</v>
      </c>
      <c r="CL19" s="107">
        <v>3757.51</v>
      </c>
      <c r="CM19" s="107">
        <v>3757.51</v>
      </c>
      <c r="CN19" s="107">
        <v>3757.51</v>
      </c>
      <c r="CO19" s="107">
        <v>3757.51</v>
      </c>
      <c r="CP19" s="107">
        <v>3757.51</v>
      </c>
      <c r="CQ19" s="107">
        <v>3757.51</v>
      </c>
      <c r="CR19" s="107">
        <v>3757.51</v>
      </c>
      <c r="CS19" s="107">
        <v>3757.51</v>
      </c>
      <c r="CT19" s="107">
        <v>3757.51</v>
      </c>
      <c r="CU19" s="107">
        <v>3757.51</v>
      </c>
      <c r="CV19" s="107">
        <v>3757.51</v>
      </c>
      <c r="CW19" s="107">
        <v>3757.51</v>
      </c>
      <c r="CX19" s="107">
        <v>3757.51</v>
      </c>
      <c r="CY19" s="107">
        <v>3757.51</v>
      </c>
      <c r="CZ19" s="107">
        <v>3757.51</v>
      </c>
      <c r="DA19" s="107">
        <v>3757.51</v>
      </c>
      <c r="DB19" s="107">
        <v>3757.51</v>
      </c>
      <c r="DC19" s="107">
        <v>3757.51</v>
      </c>
      <c r="DD19" s="107">
        <v>3757.51</v>
      </c>
      <c r="DE19" s="107">
        <v>3757.51</v>
      </c>
      <c r="DF19" s="107">
        <v>3757.51</v>
      </c>
      <c r="DG19" s="107">
        <v>3757.51</v>
      </c>
      <c r="DH19" s="107">
        <v>3757.51</v>
      </c>
      <c r="DI19" s="107">
        <v>3757.51</v>
      </c>
      <c r="DJ19" s="107">
        <v>3757.51</v>
      </c>
      <c r="DK19" s="107">
        <v>3757.51</v>
      </c>
      <c r="DL19" s="107">
        <v>3757.51</v>
      </c>
      <c r="DM19" s="107">
        <v>3757.51</v>
      </c>
      <c r="DN19" s="107">
        <v>3757.51</v>
      </c>
      <c r="DO19" s="107">
        <v>3757.51</v>
      </c>
      <c r="DP19" s="107">
        <v>3757.51</v>
      </c>
      <c r="DQ19" s="107">
        <v>3757.51</v>
      </c>
      <c r="DR19" s="107">
        <v>3757.51</v>
      </c>
      <c r="DS19" s="107">
        <v>3757.51</v>
      </c>
      <c r="DT19" s="107">
        <v>3757.51</v>
      </c>
      <c r="DU19" s="107">
        <v>3757.51</v>
      </c>
      <c r="DV19" s="107">
        <v>3757.51</v>
      </c>
      <c r="DW19" s="107">
        <v>3757.51</v>
      </c>
      <c r="DX19" s="107">
        <v>3757.51</v>
      </c>
      <c r="DY19" s="107">
        <v>3757.51</v>
      </c>
      <c r="DZ19" s="107">
        <v>3757.51</v>
      </c>
      <c r="EA19" s="107">
        <v>3757.51</v>
      </c>
      <c r="EB19" s="107">
        <v>3757.51</v>
      </c>
      <c r="EC19" s="107">
        <v>3757.51</v>
      </c>
      <c r="ED19" s="107">
        <v>3757.51</v>
      </c>
      <c r="EE19" s="107">
        <v>3757.51</v>
      </c>
      <c r="EF19" s="107">
        <v>3757.51</v>
      </c>
      <c r="EG19" s="107">
        <v>3757.51</v>
      </c>
      <c r="EH19" s="107">
        <v>3757.51</v>
      </c>
      <c r="EI19" s="107">
        <v>3757.51</v>
      </c>
      <c r="EJ19" s="107">
        <v>3757.51</v>
      </c>
      <c r="EK19" s="107">
        <v>3757.51</v>
      </c>
      <c r="EL19" s="107">
        <v>3757.51</v>
      </c>
      <c r="EM19" s="107">
        <v>3757.51</v>
      </c>
      <c r="EN19" s="107">
        <v>3757.51</v>
      </c>
      <c r="EO19" s="107">
        <v>3757.51</v>
      </c>
      <c r="EP19" s="107">
        <v>3757.51</v>
      </c>
      <c r="EQ19" s="107">
        <v>3757.51</v>
      </c>
      <c r="ER19" s="107">
        <v>3757.51</v>
      </c>
      <c r="ES19" s="107">
        <v>3757.51</v>
      </c>
      <c r="ET19" s="107">
        <v>3757.51</v>
      </c>
      <c r="EU19" s="107">
        <v>3757.51</v>
      </c>
      <c r="EV19" s="107">
        <v>3757.51</v>
      </c>
      <c r="EW19" s="107">
        <v>3757.51</v>
      </c>
      <c r="EX19" s="107">
        <v>3757.51</v>
      </c>
      <c r="EY19" s="107">
        <v>3757.51</v>
      </c>
      <c r="EZ19" s="107">
        <v>3757.51</v>
      </c>
      <c r="FA19" s="107">
        <v>3757.51</v>
      </c>
      <c r="FB19" s="107">
        <v>3757.51</v>
      </c>
      <c r="FC19" s="107">
        <v>3757.51</v>
      </c>
      <c r="FD19" s="107">
        <v>3757.51</v>
      </c>
      <c r="FE19" s="107">
        <v>3757.51</v>
      </c>
      <c r="FF19" s="107">
        <v>3757.51</v>
      </c>
      <c r="FG19" s="107">
        <v>3757.51</v>
      </c>
      <c r="FH19" s="107">
        <v>3757.51</v>
      </c>
      <c r="FI19" s="107">
        <v>0</v>
      </c>
      <c r="FJ19" s="107">
        <v>0</v>
      </c>
      <c r="FK19" s="107">
        <v>0</v>
      </c>
      <c r="FL19" s="107">
        <v>0</v>
      </c>
      <c r="FM19" s="107">
        <v>0</v>
      </c>
      <c r="FN19" s="107">
        <v>0</v>
      </c>
      <c r="FO19" s="107">
        <v>0</v>
      </c>
      <c r="FP19" s="107">
        <v>0</v>
      </c>
      <c r="FQ19" s="107">
        <v>0</v>
      </c>
      <c r="FR19" s="107">
        <v>0</v>
      </c>
      <c r="FS19" s="107">
        <v>0</v>
      </c>
      <c r="FT19" s="107">
        <v>0</v>
      </c>
      <c r="FU19" s="107">
        <v>0</v>
      </c>
      <c r="FV19" s="107">
        <v>0</v>
      </c>
      <c r="FW19" s="107">
        <v>0</v>
      </c>
      <c r="FX19" s="107">
        <v>0</v>
      </c>
      <c r="FY19" s="107">
        <v>0</v>
      </c>
      <c r="FZ19" s="107">
        <v>0</v>
      </c>
      <c r="GA19" s="107">
        <v>0</v>
      </c>
      <c r="GB19" s="107">
        <v>0</v>
      </c>
      <c r="GC19" s="107">
        <v>0</v>
      </c>
      <c r="GD19" s="107">
        <v>0</v>
      </c>
      <c r="GE19" s="107">
        <v>0</v>
      </c>
      <c r="GF19" s="107">
        <v>0</v>
      </c>
      <c r="GG19" s="107">
        <v>0</v>
      </c>
      <c r="GH19" s="107">
        <v>0</v>
      </c>
      <c r="GI19" s="22">
        <v>135643</v>
      </c>
      <c r="GJ19" s="13"/>
      <c r="GK19" s="13"/>
    </row>
    <row r="20" spans="1:193" x14ac:dyDescent="0.3">
      <c r="A20" s="22">
        <v>135681</v>
      </c>
      <c r="B20" s="22">
        <v>6381</v>
      </c>
      <c r="C20" s="22" t="s">
        <v>271</v>
      </c>
      <c r="D20" s="22" t="s">
        <v>272</v>
      </c>
      <c r="E20" s="26">
        <v>0.1003</v>
      </c>
      <c r="F20" s="22" t="s">
        <v>164</v>
      </c>
      <c r="G20" s="22" t="s">
        <v>165</v>
      </c>
      <c r="H20" s="108" t="str">
        <f>VLOOKUP(B20,Elegibilidade!A:I,9,0)</f>
        <v>Elegível</v>
      </c>
      <c r="I20" s="27">
        <v>87</v>
      </c>
      <c r="J20" s="23">
        <v>0</v>
      </c>
      <c r="K20" s="23">
        <f t="shared" si="0"/>
        <v>321310.69641827629</v>
      </c>
      <c r="L20" s="23">
        <f t="shared" si="1"/>
        <v>321310.69641827629</v>
      </c>
      <c r="M20" s="22" t="s">
        <v>167</v>
      </c>
      <c r="N20" s="23">
        <v>321310.69641827629</v>
      </c>
      <c r="O20" s="23">
        <f t="shared" si="2"/>
        <v>303534.74791705917</v>
      </c>
      <c r="P20" s="23">
        <f>Vendas!$J$1</f>
        <v>885.12919963447951</v>
      </c>
      <c r="Q20" s="109">
        <v>441.71</v>
      </c>
      <c r="R20" s="23">
        <f t="shared" si="3"/>
        <v>390970.41877054592</v>
      </c>
      <c r="S20" s="28">
        <f t="shared" si="4"/>
        <v>0.77636243906012414</v>
      </c>
      <c r="T20" s="107">
        <v>5140.54</v>
      </c>
      <c r="U20" s="107">
        <v>5140.54</v>
      </c>
      <c r="V20" s="107">
        <v>5140.54</v>
      </c>
      <c r="W20" s="107">
        <v>5140.54</v>
      </c>
      <c r="X20" s="107">
        <v>5140.54</v>
      </c>
      <c r="Y20" s="107">
        <v>5140.54</v>
      </c>
      <c r="Z20" s="107">
        <v>5140.54</v>
      </c>
      <c r="AA20" s="107">
        <v>5140.54</v>
      </c>
      <c r="AB20" s="107">
        <v>5140.54</v>
      </c>
      <c r="AC20" s="107">
        <v>5140.54</v>
      </c>
      <c r="AD20" s="107">
        <v>5140.54</v>
      </c>
      <c r="AE20" s="107">
        <v>5140.54</v>
      </c>
      <c r="AF20" s="107">
        <v>5140.54</v>
      </c>
      <c r="AG20" s="107">
        <v>5140.54</v>
      </c>
      <c r="AH20" s="107">
        <v>5140.54</v>
      </c>
      <c r="AI20" s="107">
        <v>5140.54</v>
      </c>
      <c r="AJ20" s="107">
        <v>5140.54</v>
      </c>
      <c r="AK20" s="107">
        <v>5140.54</v>
      </c>
      <c r="AL20" s="107">
        <v>5140.54</v>
      </c>
      <c r="AM20" s="107">
        <v>5140.54</v>
      </c>
      <c r="AN20" s="107">
        <v>5140.54</v>
      </c>
      <c r="AO20" s="107">
        <v>5140.54</v>
      </c>
      <c r="AP20" s="107">
        <v>5140.54</v>
      </c>
      <c r="AQ20" s="107">
        <v>5140.54</v>
      </c>
      <c r="AR20" s="107">
        <v>5140.54</v>
      </c>
      <c r="AS20" s="107">
        <v>5140.54</v>
      </c>
      <c r="AT20" s="107">
        <v>5140.54</v>
      </c>
      <c r="AU20" s="107">
        <v>5140.54</v>
      </c>
      <c r="AV20" s="107">
        <v>5140.54</v>
      </c>
      <c r="AW20" s="107">
        <v>5140.54</v>
      </c>
      <c r="AX20" s="107">
        <v>5140.54</v>
      </c>
      <c r="AY20" s="107">
        <v>5140.54</v>
      </c>
      <c r="AZ20" s="107">
        <v>5140.54</v>
      </c>
      <c r="BA20" s="107">
        <v>5140.54</v>
      </c>
      <c r="BB20" s="107">
        <v>5140.54</v>
      </c>
      <c r="BC20" s="107">
        <v>5140.54</v>
      </c>
      <c r="BD20" s="107">
        <v>5140.54</v>
      </c>
      <c r="BE20" s="107">
        <v>5140.54</v>
      </c>
      <c r="BF20" s="107">
        <v>5140.54</v>
      </c>
      <c r="BG20" s="107">
        <v>5140.54</v>
      </c>
      <c r="BH20" s="107">
        <v>5140.54</v>
      </c>
      <c r="BI20" s="107">
        <v>5140.54</v>
      </c>
      <c r="BJ20" s="107">
        <v>5140.54</v>
      </c>
      <c r="BK20" s="107">
        <v>5140.54</v>
      </c>
      <c r="BL20" s="107">
        <v>5140.54</v>
      </c>
      <c r="BM20" s="107">
        <v>5140.54</v>
      </c>
      <c r="BN20" s="107">
        <v>5140.54</v>
      </c>
      <c r="BO20" s="107">
        <v>5140.54</v>
      </c>
      <c r="BP20" s="107">
        <v>5140.54</v>
      </c>
      <c r="BQ20" s="107">
        <v>5140.54</v>
      </c>
      <c r="BR20" s="107">
        <v>5140.54</v>
      </c>
      <c r="BS20" s="107">
        <v>5140.54</v>
      </c>
      <c r="BT20" s="107">
        <v>5140.54</v>
      </c>
      <c r="BU20" s="107">
        <v>5140.54</v>
      </c>
      <c r="BV20" s="107">
        <v>5140.54</v>
      </c>
      <c r="BW20" s="107">
        <v>5140.54</v>
      </c>
      <c r="BX20" s="107">
        <v>5140.54</v>
      </c>
      <c r="BY20" s="107">
        <v>5140.54</v>
      </c>
      <c r="BZ20" s="107">
        <v>5140.54</v>
      </c>
      <c r="CA20" s="107">
        <v>5140.54</v>
      </c>
      <c r="CB20" s="107">
        <v>5140.54</v>
      </c>
      <c r="CC20" s="107">
        <v>5140.54</v>
      </c>
      <c r="CD20" s="107">
        <v>5140.54</v>
      </c>
      <c r="CE20" s="107">
        <v>5140.54</v>
      </c>
      <c r="CF20" s="107">
        <v>5140.54</v>
      </c>
      <c r="CG20" s="107">
        <v>5140.54</v>
      </c>
      <c r="CH20" s="107">
        <v>5140.54</v>
      </c>
      <c r="CI20" s="107">
        <v>5140.54</v>
      </c>
      <c r="CJ20" s="107">
        <v>5140.54</v>
      </c>
      <c r="CK20" s="107">
        <v>5140.54</v>
      </c>
      <c r="CL20" s="107">
        <v>5140.54</v>
      </c>
      <c r="CM20" s="107">
        <v>5140.54</v>
      </c>
      <c r="CN20" s="107">
        <v>5140.54</v>
      </c>
      <c r="CO20" s="107">
        <v>5140.54</v>
      </c>
      <c r="CP20" s="107">
        <v>5140.54</v>
      </c>
      <c r="CQ20" s="107">
        <v>5140.54</v>
      </c>
      <c r="CR20" s="107">
        <v>5140.54</v>
      </c>
      <c r="CS20" s="107">
        <v>5140.54</v>
      </c>
      <c r="CT20" s="107">
        <v>5140.54</v>
      </c>
      <c r="CU20" s="107">
        <v>5140.54</v>
      </c>
      <c r="CV20" s="107">
        <v>5140.54</v>
      </c>
      <c r="CW20" s="107">
        <v>5140.54</v>
      </c>
      <c r="CX20" s="107">
        <v>5140.54</v>
      </c>
      <c r="CY20" s="107">
        <v>5140.54</v>
      </c>
      <c r="CZ20" s="107">
        <v>5140.54</v>
      </c>
      <c r="DA20" s="107">
        <v>5140.54</v>
      </c>
      <c r="DB20" s="107">
        <v>5140.7299999999996</v>
      </c>
      <c r="DC20" s="107">
        <v>0</v>
      </c>
      <c r="DD20" s="107">
        <v>0</v>
      </c>
      <c r="DE20" s="107">
        <v>0</v>
      </c>
      <c r="DF20" s="107">
        <v>0</v>
      </c>
      <c r="DG20" s="107">
        <v>0</v>
      </c>
      <c r="DH20" s="107">
        <v>0</v>
      </c>
      <c r="DI20" s="107">
        <v>0</v>
      </c>
      <c r="DJ20" s="107">
        <v>0</v>
      </c>
      <c r="DK20" s="107">
        <v>0</v>
      </c>
      <c r="DL20" s="107">
        <v>0</v>
      </c>
      <c r="DM20" s="107">
        <v>0</v>
      </c>
      <c r="DN20" s="107">
        <v>0</v>
      </c>
      <c r="DO20" s="107">
        <v>0</v>
      </c>
      <c r="DP20" s="107">
        <v>0</v>
      </c>
      <c r="DQ20" s="107">
        <v>0</v>
      </c>
      <c r="DR20" s="107">
        <v>0</v>
      </c>
      <c r="DS20" s="107">
        <v>0</v>
      </c>
      <c r="DT20" s="107">
        <v>0</v>
      </c>
      <c r="DU20" s="107">
        <v>0</v>
      </c>
      <c r="DV20" s="107">
        <v>0</v>
      </c>
      <c r="DW20" s="107">
        <v>0</v>
      </c>
      <c r="DX20" s="107">
        <v>0</v>
      </c>
      <c r="DY20" s="107">
        <v>0</v>
      </c>
      <c r="DZ20" s="107">
        <v>0</v>
      </c>
      <c r="EA20" s="107">
        <v>0</v>
      </c>
      <c r="EB20" s="107">
        <v>0</v>
      </c>
      <c r="EC20" s="107">
        <v>0</v>
      </c>
      <c r="ED20" s="107">
        <v>0</v>
      </c>
      <c r="EE20" s="107">
        <v>0</v>
      </c>
      <c r="EF20" s="107">
        <v>0</v>
      </c>
      <c r="EG20" s="107">
        <v>0</v>
      </c>
      <c r="EH20" s="107">
        <v>0</v>
      </c>
      <c r="EI20" s="107">
        <v>0</v>
      </c>
      <c r="EJ20" s="107">
        <v>0</v>
      </c>
      <c r="EK20" s="107">
        <v>0</v>
      </c>
      <c r="EL20" s="107">
        <v>0</v>
      </c>
      <c r="EM20" s="107">
        <v>0</v>
      </c>
      <c r="EN20" s="107">
        <v>0</v>
      </c>
      <c r="EO20" s="107">
        <v>0</v>
      </c>
      <c r="EP20" s="107">
        <v>0</v>
      </c>
      <c r="EQ20" s="107">
        <v>0</v>
      </c>
      <c r="ER20" s="107">
        <v>0</v>
      </c>
      <c r="ES20" s="107">
        <v>0</v>
      </c>
      <c r="ET20" s="107">
        <v>0</v>
      </c>
      <c r="EU20" s="107">
        <v>0</v>
      </c>
      <c r="EV20" s="107">
        <v>0</v>
      </c>
      <c r="EW20" s="107">
        <v>0</v>
      </c>
      <c r="EX20" s="107">
        <v>0</v>
      </c>
      <c r="EY20" s="107">
        <v>0</v>
      </c>
      <c r="EZ20" s="107">
        <v>0</v>
      </c>
      <c r="FA20" s="107">
        <v>0</v>
      </c>
      <c r="FB20" s="107">
        <v>0</v>
      </c>
      <c r="FC20" s="107">
        <v>0</v>
      </c>
      <c r="FD20" s="107">
        <v>0</v>
      </c>
      <c r="FE20" s="107">
        <v>0</v>
      </c>
      <c r="FF20" s="107">
        <v>0</v>
      </c>
      <c r="FG20" s="107">
        <v>0</v>
      </c>
      <c r="FH20" s="107">
        <v>0</v>
      </c>
      <c r="FI20" s="107">
        <v>0</v>
      </c>
      <c r="FJ20" s="107">
        <v>0</v>
      </c>
      <c r="FK20" s="107">
        <v>0</v>
      </c>
      <c r="FL20" s="107">
        <v>0</v>
      </c>
      <c r="FM20" s="107">
        <v>0</v>
      </c>
      <c r="FN20" s="107">
        <v>0</v>
      </c>
      <c r="FO20" s="107">
        <v>0</v>
      </c>
      <c r="FP20" s="107">
        <v>0</v>
      </c>
      <c r="FQ20" s="107">
        <v>0</v>
      </c>
      <c r="FR20" s="107">
        <v>0</v>
      </c>
      <c r="FS20" s="107">
        <v>0</v>
      </c>
      <c r="FT20" s="107">
        <v>0</v>
      </c>
      <c r="FU20" s="107">
        <v>0</v>
      </c>
      <c r="FV20" s="107">
        <v>0</v>
      </c>
      <c r="FW20" s="107">
        <v>0</v>
      </c>
      <c r="FX20" s="107">
        <v>0</v>
      </c>
      <c r="FY20" s="107">
        <v>0</v>
      </c>
      <c r="FZ20" s="107">
        <v>0</v>
      </c>
      <c r="GA20" s="107">
        <v>0</v>
      </c>
      <c r="GB20" s="107">
        <v>0</v>
      </c>
      <c r="GC20" s="107">
        <v>0</v>
      </c>
      <c r="GD20" s="107">
        <v>0</v>
      </c>
      <c r="GE20" s="107">
        <v>0</v>
      </c>
      <c r="GF20" s="107">
        <v>0</v>
      </c>
      <c r="GG20" s="107">
        <v>0</v>
      </c>
      <c r="GH20" s="107">
        <v>0</v>
      </c>
      <c r="GI20" s="22">
        <v>135681</v>
      </c>
      <c r="GJ20" s="13"/>
      <c r="GK20" s="13"/>
    </row>
    <row r="21" spans="1:193" x14ac:dyDescent="0.3">
      <c r="A21" s="22">
        <v>135698</v>
      </c>
      <c r="B21" s="22">
        <v>6483</v>
      </c>
      <c r="C21" s="22" t="s">
        <v>297</v>
      </c>
      <c r="D21" s="22" t="s">
        <v>298</v>
      </c>
      <c r="E21" s="26">
        <v>0.1003</v>
      </c>
      <c r="F21" s="22" t="s">
        <v>164</v>
      </c>
      <c r="G21" s="22" t="s">
        <v>165</v>
      </c>
      <c r="H21" s="108" t="str">
        <f>VLOOKUP(B21,Elegibilidade!A:I,9,0)</f>
        <v>Elegível</v>
      </c>
      <c r="I21" s="27">
        <v>96</v>
      </c>
      <c r="J21" s="23">
        <v>0</v>
      </c>
      <c r="K21" s="23">
        <f t="shared" si="0"/>
        <v>320431.344202212</v>
      </c>
      <c r="L21" s="23">
        <f t="shared" si="1"/>
        <v>320431.344202212</v>
      </c>
      <c r="M21" s="22" t="s">
        <v>167</v>
      </c>
      <c r="N21" s="23">
        <v>320431.344202212</v>
      </c>
      <c r="O21" s="23">
        <f t="shared" si="2"/>
        <v>301219.97869090299</v>
      </c>
      <c r="P21" s="23">
        <f>Vendas!$J$1</f>
        <v>885.12919963447951</v>
      </c>
      <c r="Q21" s="109">
        <v>362.1</v>
      </c>
      <c r="R21" s="23">
        <f t="shared" si="3"/>
        <v>320505.28318764502</v>
      </c>
      <c r="S21" s="28">
        <f t="shared" si="4"/>
        <v>0.93982843494829027</v>
      </c>
      <c r="T21" s="107">
        <v>4794.72</v>
      </c>
      <c r="U21" s="107">
        <v>4794.72</v>
      </c>
      <c r="V21" s="107">
        <v>4794.72</v>
      </c>
      <c r="W21" s="107">
        <v>4794.72</v>
      </c>
      <c r="X21" s="107">
        <v>4794.72</v>
      </c>
      <c r="Y21" s="107">
        <v>4794.72</v>
      </c>
      <c r="Z21" s="107">
        <v>4794.72</v>
      </c>
      <c r="AA21" s="107">
        <v>4794.72</v>
      </c>
      <c r="AB21" s="107">
        <v>4794.72</v>
      </c>
      <c r="AC21" s="107">
        <v>4794.72</v>
      </c>
      <c r="AD21" s="107">
        <v>4794.72</v>
      </c>
      <c r="AE21" s="107">
        <v>4794.72</v>
      </c>
      <c r="AF21" s="107">
        <v>4794.72</v>
      </c>
      <c r="AG21" s="107">
        <v>4794.72</v>
      </c>
      <c r="AH21" s="107">
        <v>4794.72</v>
      </c>
      <c r="AI21" s="107">
        <v>4794.72</v>
      </c>
      <c r="AJ21" s="107">
        <v>4794.72</v>
      </c>
      <c r="AK21" s="107">
        <v>4794.72</v>
      </c>
      <c r="AL21" s="107">
        <v>4794.72</v>
      </c>
      <c r="AM21" s="107">
        <v>4794.72</v>
      </c>
      <c r="AN21" s="107">
        <v>4794.72</v>
      </c>
      <c r="AO21" s="107">
        <v>4794.72</v>
      </c>
      <c r="AP21" s="107">
        <v>4794.72</v>
      </c>
      <c r="AQ21" s="107">
        <v>4794.72</v>
      </c>
      <c r="AR21" s="107">
        <v>4794.72</v>
      </c>
      <c r="AS21" s="107">
        <v>4794.72</v>
      </c>
      <c r="AT21" s="107">
        <v>4794.72</v>
      </c>
      <c r="AU21" s="107">
        <v>4794.72</v>
      </c>
      <c r="AV21" s="107">
        <v>4794.72</v>
      </c>
      <c r="AW21" s="107">
        <v>4794.72</v>
      </c>
      <c r="AX21" s="107">
        <v>4794.72</v>
      </c>
      <c r="AY21" s="107">
        <v>4794.72</v>
      </c>
      <c r="AZ21" s="107">
        <v>4794.72</v>
      </c>
      <c r="BA21" s="107">
        <v>4794.72</v>
      </c>
      <c r="BB21" s="107">
        <v>4794.72</v>
      </c>
      <c r="BC21" s="107">
        <v>4794.72</v>
      </c>
      <c r="BD21" s="107">
        <v>4794.72</v>
      </c>
      <c r="BE21" s="107">
        <v>4794.72</v>
      </c>
      <c r="BF21" s="107">
        <v>4794.72</v>
      </c>
      <c r="BG21" s="107">
        <v>4794.72</v>
      </c>
      <c r="BH21" s="107">
        <v>4794.72</v>
      </c>
      <c r="BI21" s="107">
        <v>4794.72</v>
      </c>
      <c r="BJ21" s="107">
        <v>4794.72</v>
      </c>
      <c r="BK21" s="107">
        <v>4794.72</v>
      </c>
      <c r="BL21" s="107">
        <v>4794.72</v>
      </c>
      <c r="BM21" s="107">
        <v>4794.72</v>
      </c>
      <c r="BN21" s="107">
        <v>4794.72</v>
      </c>
      <c r="BO21" s="107">
        <v>4794.72</v>
      </c>
      <c r="BP21" s="107">
        <v>4794.72</v>
      </c>
      <c r="BQ21" s="107">
        <v>4794.72</v>
      </c>
      <c r="BR21" s="107">
        <v>4794.72</v>
      </c>
      <c r="BS21" s="107">
        <v>4794.72</v>
      </c>
      <c r="BT21" s="107">
        <v>4794.72</v>
      </c>
      <c r="BU21" s="107">
        <v>4794.72</v>
      </c>
      <c r="BV21" s="107">
        <v>4794.72</v>
      </c>
      <c r="BW21" s="107">
        <v>4794.72</v>
      </c>
      <c r="BX21" s="107">
        <v>4794.72</v>
      </c>
      <c r="BY21" s="107">
        <v>4794.72</v>
      </c>
      <c r="BZ21" s="107">
        <v>4794.72</v>
      </c>
      <c r="CA21" s="107">
        <v>4794.72</v>
      </c>
      <c r="CB21" s="107">
        <v>4794.72</v>
      </c>
      <c r="CC21" s="107">
        <v>4794.72</v>
      </c>
      <c r="CD21" s="107">
        <v>4794.72</v>
      </c>
      <c r="CE21" s="107">
        <v>4794.72</v>
      </c>
      <c r="CF21" s="107">
        <v>4794.72</v>
      </c>
      <c r="CG21" s="107">
        <v>4794.72</v>
      </c>
      <c r="CH21" s="107">
        <v>4794.72</v>
      </c>
      <c r="CI21" s="107">
        <v>4794.72</v>
      </c>
      <c r="CJ21" s="107">
        <v>4794.72</v>
      </c>
      <c r="CK21" s="107">
        <v>4794.72</v>
      </c>
      <c r="CL21" s="107">
        <v>4794.72</v>
      </c>
      <c r="CM21" s="107">
        <v>4794.72</v>
      </c>
      <c r="CN21" s="107">
        <v>4794.72</v>
      </c>
      <c r="CO21" s="107">
        <v>4794.72</v>
      </c>
      <c r="CP21" s="107">
        <v>4794.72</v>
      </c>
      <c r="CQ21" s="107">
        <v>4794.72</v>
      </c>
      <c r="CR21" s="107">
        <v>4794.72</v>
      </c>
      <c r="CS21" s="107">
        <v>4794.72</v>
      </c>
      <c r="CT21" s="107">
        <v>4794.72</v>
      </c>
      <c r="CU21" s="107">
        <v>4794.72</v>
      </c>
      <c r="CV21" s="107">
        <v>4794.72</v>
      </c>
      <c r="CW21" s="107">
        <v>4794.72</v>
      </c>
      <c r="CX21" s="107">
        <v>4794.72</v>
      </c>
      <c r="CY21" s="107">
        <v>4794.72</v>
      </c>
      <c r="CZ21" s="107">
        <v>4794.72</v>
      </c>
      <c r="DA21" s="107">
        <v>4794.72</v>
      </c>
      <c r="DB21" s="107">
        <v>4794.72</v>
      </c>
      <c r="DC21" s="107">
        <v>4794.72</v>
      </c>
      <c r="DD21" s="107">
        <v>4794.72</v>
      </c>
      <c r="DE21" s="107">
        <v>4794.72</v>
      </c>
      <c r="DF21" s="107">
        <v>4794.72</v>
      </c>
      <c r="DG21" s="107">
        <v>4794.72</v>
      </c>
      <c r="DH21" s="107">
        <v>4794.72</v>
      </c>
      <c r="DI21" s="107">
        <v>4794.72</v>
      </c>
      <c r="DJ21" s="107">
        <v>4794.72</v>
      </c>
      <c r="DK21" s="107">
        <v>4794.9799999999996</v>
      </c>
      <c r="DL21" s="107">
        <v>0</v>
      </c>
      <c r="DM21" s="107">
        <v>0</v>
      </c>
      <c r="DN21" s="107">
        <v>0</v>
      </c>
      <c r="DO21" s="107">
        <v>0</v>
      </c>
      <c r="DP21" s="107">
        <v>0</v>
      </c>
      <c r="DQ21" s="107">
        <v>0</v>
      </c>
      <c r="DR21" s="107">
        <v>0</v>
      </c>
      <c r="DS21" s="107">
        <v>0</v>
      </c>
      <c r="DT21" s="107">
        <v>0</v>
      </c>
      <c r="DU21" s="107">
        <v>0</v>
      </c>
      <c r="DV21" s="107">
        <v>0</v>
      </c>
      <c r="DW21" s="107">
        <v>0</v>
      </c>
      <c r="DX21" s="107">
        <v>0</v>
      </c>
      <c r="DY21" s="107">
        <v>0</v>
      </c>
      <c r="DZ21" s="107">
        <v>0</v>
      </c>
      <c r="EA21" s="107">
        <v>0</v>
      </c>
      <c r="EB21" s="107">
        <v>0</v>
      </c>
      <c r="EC21" s="107">
        <v>0</v>
      </c>
      <c r="ED21" s="107">
        <v>0</v>
      </c>
      <c r="EE21" s="107">
        <v>0</v>
      </c>
      <c r="EF21" s="107">
        <v>0</v>
      </c>
      <c r="EG21" s="107">
        <v>0</v>
      </c>
      <c r="EH21" s="107">
        <v>0</v>
      </c>
      <c r="EI21" s="107">
        <v>0</v>
      </c>
      <c r="EJ21" s="107">
        <v>0</v>
      </c>
      <c r="EK21" s="107">
        <v>0</v>
      </c>
      <c r="EL21" s="107">
        <v>0</v>
      </c>
      <c r="EM21" s="107">
        <v>0</v>
      </c>
      <c r="EN21" s="107">
        <v>0</v>
      </c>
      <c r="EO21" s="107">
        <v>0</v>
      </c>
      <c r="EP21" s="107">
        <v>0</v>
      </c>
      <c r="EQ21" s="107">
        <v>0</v>
      </c>
      <c r="ER21" s="107">
        <v>0</v>
      </c>
      <c r="ES21" s="107">
        <v>0</v>
      </c>
      <c r="ET21" s="107">
        <v>0</v>
      </c>
      <c r="EU21" s="107">
        <v>0</v>
      </c>
      <c r="EV21" s="107">
        <v>0</v>
      </c>
      <c r="EW21" s="107">
        <v>0</v>
      </c>
      <c r="EX21" s="107">
        <v>0</v>
      </c>
      <c r="EY21" s="107">
        <v>0</v>
      </c>
      <c r="EZ21" s="107">
        <v>0</v>
      </c>
      <c r="FA21" s="107">
        <v>0</v>
      </c>
      <c r="FB21" s="107">
        <v>0</v>
      </c>
      <c r="FC21" s="107">
        <v>0</v>
      </c>
      <c r="FD21" s="107">
        <v>0</v>
      </c>
      <c r="FE21" s="107">
        <v>0</v>
      </c>
      <c r="FF21" s="107">
        <v>0</v>
      </c>
      <c r="FG21" s="107">
        <v>0</v>
      </c>
      <c r="FH21" s="107">
        <v>0</v>
      </c>
      <c r="FI21" s="107">
        <v>0</v>
      </c>
      <c r="FJ21" s="107">
        <v>0</v>
      </c>
      <c r="FK21" s="107">
        <v>0</v>
      </c>
      <c r="FL21" s="107">
        <v>0</v>
      </c>
      <c r="FM21" s="107">
        <v>0</v>
      </c>
      <c r="FN21" s="107">
        <v>0</v>
      </c>
      <c r="FO21" s="107">
        <v>0</v>
      </c>
      <c r="FP21" s="107">
        <v>0</v>
      </c>
      <c r="FQ21" s="107">
        <v>0</v>
      </c>
      <c r="FR21" s="107">
        <v>0</v>
      </c>
      <c r="FS21" s="107">
        <v>0</v>
      </c>
      <c r="FT21" s="107">
        <v>0</v>
      </c>
      <c r="FU21" s="107">
        <v>0</v>
      </c>
      <c r="FV21" s="107">
        <v>0</v>
      </c>
      <c r="FW21" s="107">
        <v>0</v>
      </c>
      <c r="FX21" s="107">
        <v>0</v>
      </c>
      <c r="FY21" s="107">
        <v>0</v>
      </c>
      <c r="FZ21" s="107">
        <v>0</v>
      </c>
      <c r="GA21" s="107">
        <v>0</v>
      </c>
      <c r="GB21" s="107">
        <v>0</v>
      </c>
      <c r="GC21" s="107">
        <v>0</v>
      </c>
      <c r="GD21" s="107">
        <v>0</v>
      </c>
      <c r="GE21" s="107">
        <v>0</v>
      </c>
      <c r="GF21" s="107">
        <v>0</v>
      </c>
      <c r="GG21" s="107">
        <v>0</v>
      </c>
      <c r="GH21" s="107">
        <v>0</v>
      </c>
      <c r="GI21" s="22">
        <v>135698</v>
      </c>
      <c r="GJ21" s="13"/>
      <c r="GK21" s="13"/>
    </row>
    <row r="22" spans="1:193" x14ac:dyDescent="0.3">
      <c r="A22" s="22">
        <v>135629</v>
      </c>
      <c r="B22" s="22">
        <v>6426</v>
      </c>
      <c r="C22" s="22" t="s">
        <v>193</v>
      </c>
      <c r="D22" s="22" t="s">
        <v>194</v>
      </c>
      <c r="E22" s="26">
        <v>0.1003</v>
      </c>
      <c r="F22" s="22" t="s">
        <v>164</v>
      </c>
      <c r="G22" s="22" t="s">
        <v>165</v>
      </c>
      <c r="H22" s="108" t="str">
        <f>VLOOKUP(B22,Elegibilidade!A:I,9,0)</f>
        <v>Elegível</v>
      </c>
      <c r="I22" s="27">
        <v>154</v>
      </c>
      <c r="J22" s="23">
        <v>0</v>
      </c>
      <c r="K22" s="23">
        <f t="shared" si="0"/>
        <v>317960.25397183839</v>
      </c>
      <c r="L22" s="23">
        <f t="shared" si="1"/>
        <v>317960.25397183839</v>
      </c>
      <c r="M22" s="22" t="s">
        <v>167</v>
      </c>
      <c r="N22" s="23">
        <v>317960.25397183839</v>
      </c>
      <c r="O22" s="23">
        <f t="shared" si="2"/>
        <v>291835.42114414927</v>
      </c>
      <c r="P22" s="23">
        <f>Vendas!$J$1</f>
        <v>885.12919963447951</v>
      </c>
      <c r="Q22" s="109">
        <v>360.05</v>
      </c>
      <c r="R22" s="23">
        <f t="shared" si="3"/>
        <v>318690.76832839433</v>
      </c>
      <c r="S22" s="28">
        <f t="shared" si="4"/>
        <v>0.91573227136415813</v>
      </c>
      <c r="T22" s="107">
        <v>16232.43</v>
      </c>
      <c r="U22" s="107">
        <v>2439.41</v>
      </c>
      <c r="V22" s="107">
        <v>2439.41</v>
      </c>
      <c r="W22" s="107">
        <v>2439.41</v>
      </c>
      <c r="X22" s="107">
        <v>2439.41</v>
      </c>
      <c r="Y22" s="107">
        <v>2439.41</v>
      </c>
      <c r="Z22" s="107">
        <v>2439.41</v>
      </c>
      <c r="AA22" s="107">
        <v>2439.41</v>
      </c>
      <c r="AB22" s="107">
        <v>2439.41</v>
      </c>
      <c r="AC22" s="107">
        <v>2439.41</v>
      </c>
      <c r="AD22" s="107">
        <v>2439.41</v>
      </c>
      <c r="AE22" s="107">
        <v>2439.41</v>
      </c>
      <c r="AF22" s="107">
        <v>16232.43</v>
      </c>
      <c r="AG22" s="107">
        <v>2439.41</v>
      </c>
      <c r="AH22" s="107">
        <v>2439.41</v>
      </c>
      <c r="AI22" s="107">
        <v>2439.41</v>
      </c>
      <c r="AJ22" s="107">
        <v>2439.41</v>
      </c>
      <c r="AK22" s="107">
        <v>2439.41</v>
      </c>
      <c r="AL22" s="107">
        <v>2439.41</v>
      </c>
      <c r="AM22" s="107">
        <v>2439.41</v>
      </c>
      <c r="AN22" s="107">
        <v>2439.41</v>
      </c>
      <c r="AO22" s="107">
        <v>2439.41</v>
      </c>
      <c r="AP22" s="107">
        <v>2439.41</v>
      </c>
      <c r="AQ22" s="107">
        <v>2439.41</v>
      </c>
      <c r="AR22" s="107">
        <v>16232.43</v>
      </c>
      <c r="AS22" s="107">
        <v>2439.41</v>
      </c>
      <c r="AT22" s="107">
        <v>2439.41</v>
      </c>
      <c r="AU22" s="107">
        <v>2439.41</v>
      </c>
      <c r="AV22" s="107">
        <v>2439.41</v>
      </c>
      <c r="AW22" s="107">
        <v>2439.41</v>
      </c>
      <c r="AX22" s="107">
        <v>2439.41</v>
      </c>
      <c r="AY22" s="107">
        <v>2439.41</v>
      </c>
      <c r="AZ22" s="107">
        <v>2439.41</v>
      </c>
      <c r="BA22" s="107">
        <v>2439.41</v>
      </c>
      <c r="BB22" s="107">
        <v>2439.41</v>
      </c>
      <c r="BC22" s="107">
        <v>2439.41</v>
      </c>
      <c r="BD22" s="107">
        <v>16232.43</v>
      </c>
      <c r="BE22" s="107">
        <v>2439.41</v>
      </c>
      <c r="BF22" s="107">
        <v>2439.41</v>
      </c>
      <c r="BG22" s="107">
        <v>2439.41</v>
      </c>
      <c r="BH22" s="107">
        <v>2439.41</v>
      </c>
      <c r="BI22" s="107">
        <v>2439.41</v>
      </c>
      <c r="BJ22" s="107">
        <v>2439.41</v>
      </c>
      <c r="BK22" s="107">
        <v>2439.41</v>
      </c>
      <c r="BL22" s="107">
        <v>2439.41</v>
      </c>
      <c r="BM22" s="107">
        <v>2439.41</v>
      </c>
      <c r="BN22" s="107">
        <v>2439.41</v>
      </c>
      <c r="BO22" s="107">
        <v>2439.41</v>
      </c>
      <c r="BP22" s="107">
        <v>16232.43</v>
      </c>
      <c r="BQ22" s="107">
        <v>2439.41</v>
      </c>
      <c r="BR22" s="107">
        <v>2439.41</v>
      </c>
      <c r="BS22" s="107">
        <v>2439.41</v>
      </c>
      <c r="BT22" s="107">
        <v>2439.41</v>
      </c>
      <c r="BU22" s="107">
        <v>2439.41</v>
      </c>
      <c r="BV22" s="107">
        <v>2439.41</v>
      </c>
      <c r="BW22" s="107">
        <v>2439.41</v>
      </c>
      <c r="BX22" s="107">
        <v>2439.41</v>
      </c>
      <c r="BY22" s="107">
        <v>2439.41</v>
      </c>
      <c r="BZ22" s="107">
        <v>2439.41</v>
      </c>
      <c r="CA22" s="107">
        <v>2439.41</v>
      </c>
      <c r="CB22" s="107">
        <v>16232.43</v>
      </c>
      <c r="CC22" s="107">
        <v>2439.41</v>
      </c>
      <c r="CD22" s="107">
        <v>2439.41</v>
      </c>
      <c r="CE22" s="107">
        <v>2439.41</v>
      </c>
      <c r="CF22" s="107">
        <v>2439.41</v>
      </c>
      <c r="CG22" s="107">
        <v>2439.41</v>
      </c>
      <c r="CH22" s="107">
        <v>2439.41</v>
      </c>
      <c r="CI22" s="107">
        <v>2439.41</v>
      </c>
      <c r="CJ22" s="107">
        <v>2439.41</v>
      </c>
      <c r="CK22" s="107">
        <v>2439.41</v>
      </c>
      <c r="CL22" s="107">
        <v>2439.41</v>
      </c>
      <c r="CM22" s="107">
        <v>2439.41</v>
      </c>
      <c r="CN22" s="107">
        <v>16232.43</v>
      </c>
      <c r="CO22" s="107">
        <v>2439.41</v>
      </c>
      <c r="CP22" s="107">
        <v>2439.41</v>
      </c>
      <c r="CQ22" s="107">
        <v>2439.41</v>
      </c>
      <c r="CR22" s="107">
        <v>2439.41</v>
      </c>
      <c r="CS22" s="107">
        <v>2439.41</v>
      </c>
      <c r="CT22" s="107">
        <v>2439.41</v>
      </c>
      <c r="CU22" s="107">
        <v>2439.41</v>
      </c>
      <c r="CV22" s="107">
        <v>2439.41</v>
      </c>
      <c r="CW22" s="107">
        <v>2439.41</v>
      </c>
      <c r="CX22" s="107">
        <v>2439.41</v>
      </c>
      <c r="CY22" s="107">
        <v>2439.41</v>
      </c>
      <c r="CZ22" s="107">
        <v>16232.43</v>
      </c>
      <c r="DA22" s="107">
        <v>2439.41</v>
      </c>
      <c r="DB22" s="107">
        <v>2439.41</v>
      </c>
      <c r="DC22" s="107">
        <v>2439.41</v>
      </c>
      <c r="DD22" s="107">
        <v>2439.41</v>
      </c>
      <c r="DE22" s="107">
        <v>2439.41</v>
      </c>
      <c r="DF22" s="107">
        <v>2439.41</v>
      </c>
      <c r="DG22" s="107">
        <v>2439.41</v>
      </c>
      <c r="DH22" s="107">
        <v>2439.41</v>
      </c>
      <c r="DI22" s="107">
        <v>2439.41</v>
      </c>
      <c r="DJ22" s="107">
        <v>2439.41</v>
      </c>
      <c r="DK22" s="107">
        <v>2439.41</v>
      </c>
      <c r="DL22" s="107">
        <v>16232.43</v>
      </c>
      <c r="DM22" s="107">
        <v>2439.41</v>
      </c>
      <c r="DN22" s="107">
        <v>2439.41</v>
      </c>
      <c r="DO22" s="107">
        <v>2439.41</v>
      </c>
      <c r="DP22" s="107">
        <v>2439.41</v>
      </c>
      <c r="DQ22" s="107">
        <v>2439.41</v>
      </c>
      <c r="DR22" s="107">
        <v>2439.41</v>
      </c>
      <c r="DS22" s="107">
        <v>2439.41</v>
      </c>
      <c r="DT22" s="107">
        <v>2439.41</v>
      </c>
      <c r="DU22" s="107">
        <v>2439.41</v>
      </c>
      <c r="DV22" s="107">
        <v>2439.41</v>
      </c>
      <c r="DW22" s="107">
        <v>2439.41</v>
      </c>
      <c r="DX22" s="107">
        <v>16232.43</v>
      </c>
      <c r="DY22" s="107">
        <v>2439.41</v>
      </c>
      <c r="DZ22" s="107">
        <v>2439.41</v>
      </c>
      <c r="EA22" s="107">
        <v>2439.41</v>
      </c>
      <c r="EB22" s="107">
        <v>2439.41</v>
      </c>
      <c r="EC22" s="107">
        <v>2439.41</v>
      </c>
      <c r="ED22" s="107">
        <v>2439.41</v>
      </c>
      <c r="EE22" s="107">
        <v>2439.41</v>
      </c>
      <c r="EF22" s="107">
        <v>2439.41</v>
      </c>
      <c r="EG22" s="107">
        <v>2439.41</v>
      </c>
      <c r="EH22" s="107">
        <v>2439.41</v>
      </c>
      <c r="EI22" s="107">
        <v>2439.41</v>
      </c>
      <c r="EJ22" s="107">
        <v>16232.43</v>
      </c>
      <c r="EK22" s="107">
        <v>2439.41</v>
      </c>
      <c r="EL22" s="107">
        <v>2439.41</v>
      </c>
      <c r="EM22" s="107">
        <v>2439.41</v>
      </c>
      <c r="EN22" s="107">
        <v>2439.41</v>
      </c>
      <c r="EO22" s="107">
        <v>2439.41</v>
      </c>
      <c r="EP22" s="107">
        <v>2439.41</v>
      </c>
      <c r="EQ22" s="107">
        <v>2439.41</v>
      </c>
      <c r="ER22" s="107">
        <v>2439.41</v>
      </c>
      <c r="ES22" s="107">
        <v>2439.41</v>
      </c>
      <c r="ET22" s="107">
        <v>2439.41</v>
      </c>
      <c r="EU22" s="107">
        <v>2439.41</v>
      </c>
      <c r="EV22" s="107">
        <v>16232.41</v>
      </c>
      <c r="EW22" s="107">
        <v>2439.41</v>
      </c>
      <c r="EX22" s="107">
        <v>2439.41</v>
      </c>
      <c r="EY22" s="107">
        <v>2439.41</v>
      </c>
      <c r="EZ22" s="107">
        <v>2439.41</v>
      </c>
      <c r="FA22" s="107">
        <v>2439.41</v>
      </c>
      <c r="FB22" s="107">
        <v>2439.41</v>
      </c>
      <c r="FC22" s="107">
        <v>2439.41</v>
      </c>
      <c r="FD22" s="107">
        <v>2439.41</v>
      </c>
      <c r="FE22" s="107">
        <v>2439.41</v>
      </c>
      <c r="FF22" s="107">
        <v>2439.41</v>
      </c>
      <c r="FG22" s="107">
        <v>2439.41</v>
      </c>
      <c r="FH22" s="107">
        <v>2439.41</v>
      </c>
      <c r="FI22" s="107">
        <v>2439.41</v>
      </c>
      <c r="FJ22" s="107">
        <v>2439.41</v>
      </c>
      <c r="FK22" s="107">
        <v>2439.41</v>
      </c>
      <c r="FL22" s="107">
        <v>2439.41</v>
      </c>
      <c r="FM22" s="107">
        <v>2439.41</v>
      </c>
      <c r="FN22" s="107">
        <v>2439.41</v>
      </c>
      <c r="FO22" s="107">
        <v>2439.41</v>
      </c>
      <c r="FP22" s="107">
        <v>2439.41</v>
      </c>
      <c r="FQ22" s="107">
        <v>2439.61</v>
      </c>
      <c r="FR22" s="107">
        <v>0</v>
      </c>
      <c r="FS22" s="107">
        <v>0</v>
      </c>
      <c r="FT22" s="107">
        <v>0</v>
      </c>
      <c r="FU22" s="107">
        <v>0</v>
      </c>
      <c r="FV22" s="107">
        <v>0</v>
      </c>
      <c r="FW22" s="107">
        <v>0</v>
      </c>
      <c r="FX22" s="107">
        <v>0</v>
      </c>
      <c r="FY22" s="107">
        <v>0</v>
      </c>
      <c r="FZ22" s="107">
        <v>0</v>
      </c>
      <c r="GA22" s="107">
        <v>0</v>
      </c>
      <c r="GB22" s="107">
        <v>0</v>
      </c>
      <c r="GC22" s="107">
        <v>0</v>
      </c>
      <c r="GD22" s="107">
        <v>0</v>
      </c>
      <c r="GE22" s="107">
        <v>0</v>
      </c>
      <c r="GF22" s="107">
        <v>0</v>
      </c>
      <c r="GG22" s="107">
        <v>0</v>
      </c>
      <c r="GH22" s="107">
        <v>0</v>
      </c>
      <c r="GI22" s="22">
        <v>135629</v>
      </c>
      <c r="GJ22" s="13"/>
      <c r="GK22" s="13"/>
    </row>
    <row r="23" spans="1:193" x14ac:dyDescent="0.3">
      <c r="A23" s="22">
        <v>135689</v>
      </c>
      <c r="B23" s="22">
        <v>6368</v>
      </c>
      <c r="C23" s="22" t="s">
        <v>285</v>
      </c>
      <c r="D23" s="22" t="s">
        <v>286</v>
      </c>
      <c r="E23" s="26">
        <v>0.1003</v>
      </c>
      <c r="F23" s="22" t="s">
        <v>164</v>
      </c>
      <c r="G23" s="22" t="s">
        <v>165</v>
      </c>
      <c r="H23" s="108" t="str">
        <f>VLOOKUP(B23,Elegibilidade!A:I,9,0)</f>
        <v>Elegível</v>
      </c>
      <c r="I23" s="27">
        <v>86</v>
      </c>
      <c r="J23" s="23">
        <v>0</v>
      </c>
      <c r="K23" s="23">
        <f t="shared" si="0"/>
        <v>314891.7231965026</v>
      </c>
      <c r="L23" s="23">
        <f t="shared" si="1"/>
        <v>314891.7231965026</v>
      </c>
      <c r="M23" s="22" t="s">
        <v>167</v>
      </c>
      <c r="N23" s="23">
        <v>314891.7231965026</v>
      </c>
      <c r="O23" s="23">
        <f t="shared" si="2"/>
        <v>297636.39556625206</v>
      </c>
      <c r="P23" s="23">
        <f>Vendas!$J$1</f>
        <v>885.12919963447951</v>
      </c>
      <c r="Q23" s="109">
        <v>432.98</v>
      </c>
      <c r="R23" s="23">
        <f t="shared" si="3"/>
        <v>383243.24085773696</v>
      </c>
      <c r="S23" s="28">
        <f t="shared" si="4"/>
        <v>0.77662529650910961</v>
      </c>
      <c r="T23" s="107">
        <v>5078.47</v>
      </c>
      <c r="U23" s="107">
        <v>5078.47</v>
      </c>
      <c r="V23" s="107">
        <v>5078.47</v>
      </c>
      <c r="W23" s="107">
        <v>5078.47</v>
      </c>
      <c r="X23" s="107">
        <v>5078.47</v>
      </c>
      <c r="Y23" s="107">
        <v>5078.47</v>
      </c>
      <c r="Z23" s="107">
        <v>5078.47</v>
      </c>
      <c r="AA23" s="107">
        <v>5078.47</v>
      </c>
      <c r="AB23" s="107">
        <v>5078.47</v>
      </c>
      <c r="AC23" s="107">
        <v>5078.47</v>
      </c>
      <c r="AD23" s="107">
        <v>5078.47</v>
      </c>
      <c r="AE23" s="107">
        <v>5078.47</v>
      </c>
      <c r="AF23" s="107">
        <v>5078.47</v>
      </c>
      <c r="AG23" s="107">
        <v>5078.47</v>
      </c>
      <c r="AH23" s="107">
        <v>5078.47</v>
      </c>
      <c r="AI23" s="107">
        <v>5078.47</v>
      </c>
      <c r="AJ23" s="107">
        <v>5078.47</v>
      </c>
      <c r="AK23" s="107">
        <v>5078.47</v>
      </c>
      <c r="AL23" s="107">
        <v>5078.47</v>
      </c>
      <c r="AM23" s="107">
        <v>5078.47</v>
      </c>
      <c r="AN23" s="107">
        <v>5078.47</v>
      </c>
      <c r="AO23" s="107">
        <v>5078.47</v>
      </c>
      <c r="AP23" s="107">
        <v>5078.47</v>
      </c>
      <c r="AQ23" s="107">
        <v>5078.47</v>
      </c>
      <c r="AR23" s="107">
        <v>5078.47</v>
      </c>
      <c r="AS23" s="107">
        <v>5078.47</v>
      </c>
      <c r="AT23" s="107">
        <v>5078.47</v>
      </c>
      <c r="AU23" s="107">
        <v>5078.47</v>
      </c>
      <c r="AV23" s="107">
        <v>5078.47</v>
      </c>
      <c r="AW23" s="107">
        <v>5078.47</v>
      </c>
      <c r="AX23" s="107">
        <v>5078.47</v>
      </c>
      <c r="AY23" s="107">
        <v>5078.47</v>
      </c>
      <c r="AZ23" s="107">
        <v>5078.47</v>
      </c>
      <c r="BA23" s="107">
        <v>5078.47</v>
      </c>
      <c r="BB23" s="107">
        <v>5078.47</v>
      </c>
      <c r="BC23" s="107">
        <v>5078.47</v>
      </c>
      <c r="BD23" s="107">
        <v>5078.47</v>
      </c>
      <c r="BE23" s="107">
        <v>5078.47</v>
      </c>
      <c r="BF23" s="107">
        <v>5078.47</v>
      </c>
      <c r="BG23" s="107">
        <v>5078.47</v>
      </c>
      <c r="BH23" s="107">
        <v>5078.47</v>
      </c>
      <c r="BI23" s="107">
        <v>5078.47</v>
      </c>
      <c r="BJ23" s="107">
        <v>5078.47</v>
      </c>
      <c r="BK23" s="107">
        <v>5078.47</v>
      </c>
      <c r="BL23" s="107">
        <v>5078.47</v>
      </c>
      <c r="BM23" s="107">
        <v>5078.47</v>
      </c>
      <c r="BN23" s="107">
        <v>5078.47</v>
      </c>
      <c r="BO23" s="107">
        <v>5078.47</v>
      </c>
      <c r="BP23" s="107">
        <v>5078.47</v>
      </c>
      <c r="BQ23" s="107">
        <v>5078.47</v>
      </c>
      <c r="BR23" s="107">
        <v>5078.47</v>
      </c>
      <c r="BS23" s="107">
        <v>5078.47</v>
      </c>
      <c r="BT23" s="107">
        <v>5078.47</v>
      </c>
      <c r="BU23" s="107">
        <v>5078.47</v>
      </c>
      <c r="BV23" s="107">
        <v>5078.47</v>
      </c>
      <c r="BW23" s="107">
        <v>5078.47</v>
      </c>
      <c r="BX23" s="107">
        <v>5078.47</v>
      </c>
      <c r="BY23" s="107">
        <v>5078.47</v>
      </c>
      <c r="BZ23" s="107">
        <v>5078.47</v>
      </c>
      <c r="CA23" s="107">
        <v>5078.47</v>
      </c>
      <c r="CB23" s="107">
        <v>5078.47</v>
      </c>
      <c r="CC23" s="107">
        <v>5078.47</v>
      </c>
      <c r="CD23" s="107">
        <v>5078.47</v>
      </c>
      <c r="CE23" s="107">
        <v>5078.47</v>
      </c>
      <c r="CF23" s="107">
        <v>5078.47</v>
      </c>
      <c r="CG23" s="107">
        <v>5078.47</v>
      </c>
      <c r="CH23" s="107">
        <v>5078.47</v>
      </c>
      <c r="CI23" s="107">
        <v>5078.47</v>
      </c>
      <c r="CJ23" s="107">
        <v>5078.47</v>
      </c>
      <c r="CK23" s="107">
        <v>5078.47</v>
      </c>
      <c r="CL23" s="107">
        <v>5078.47</v>
      </c>
      <c r="CM23" s="107">
        <v>5078.47</v>
      </c>
      <c r="CN23" s="107">
        <v>5078.47</v>
      </c>
      <c r="CO23" s="107">
        <v>5078.47</v>
      </c>
      <c r="CP23" s="107">
        <v>5078.47</v>
      </c>
      <c r="CQ23" s="107">
        <v>5078.47</v>
      </c>
      <c r="CR23" s="107">
        <v>5078.47</v>
      </c>
      <c r="CS23" s="107">
        <v>5078.47</v>
      </c>
      <c r="CT23" s="107">
        <v>5078.47</v>
      </c>
      <c r="CU23" s="107">
        <v>5078.47</v>
      </c>
      <c r="CV23" s="107">
        <v>5078.47</v>
      </c>
      <c r="CW23" s="107">
        <v>5078.47</v>
      </c>
      <c r="CX23" s="107">
        <v>5078.47</v>
      </c>
      <c r="CY23" s="107">
        <v>5078.47</v>
      </c>
      <c r="CZ23" s="107">
        <v>5078.47</v>
      </c>
      <c r="DA23" s="107">
        <v>5078.16</v>
      </c>
      <c r="DB23" s="107">
        <v>0</v>
      </c>
      <c r="DC23" s="107">
        <v>0</v>
      </c>
      <c r="DD23" s="107">
        <v>0</v>
      </c>
      <c r="DE23" s="107">
        <v>0</v>
      </c>
      <c r="DF23" s="107">
        <v>0</v>
      </c>
      <c r="DG23" s="107">
        <v>0</v>
      </c>
      <c r="DH23" s="107">
        <v>0</v>
      </c>
      <c r="DI23" s="107">
        <v>0</v>
      </c>
      <c r="DJ23" s="107">
        <v>0</v>
      </c>
      <c r="DK23" s="107">
        <v>0</v>
      </c>
      <c r="DL23" s="107">
        <v>0</v>
      </c>
      <c r="DM23" s="107">
        <v>0</v>
      </c>
      <c r="DN23" s="107">
        <v>0</v>
      </c>
      <c r="DO23" s="107">
        <v>0</v>
      </c>
      <c r="DP23" s="107">
        <v>0</v>
      </c>
      <c r="DQ23" s="107">
        <v>0</v>
      </c>
      <c r="DR23" s="107">
        <v>0</v>
      </c>
      <c r="DS23" s="107">
        <v>0</v>
      </c>
      <c r="DT23" s="107">
        <v>0</v>
      </c>
      <c r="DU23" s="107">
        <v>0</v>
      </c>
      <c r="DV23" s="107">
        <v>0</v>
      </c>
      <c r="DW23" s="107">
        <v>0</v>
      </c>
      <c r="DX23" s="107">
        <v>0</v>
      </c>
      <c r="DY23" s="107">
        <v>0</v>
      </c>
      <c r="DZ23" s="107">
        <v>0</v>
      </c>
      <c r="EA23" s="107">
        <v>0</v>
      </c>
      <c r="EB23" s="107">
        <v>0</v>
      </c>
      <c r="EC23" s="107">
        <v>0</v>
      </c>
      <c r="ED23" s="107">
        <v>0</v>
      </c>
      <c r="EE23" s="107">
        <v>0</v>
      </c>
      <c r="EF23" s="107">
        <v>0</v>
      </c>
      <c r="EG23" s="107">
        <v>0</v>
      </c>
      <c r="EH23" s="107">
        <v>0</v>
      </c>
      <c r="EI23" s="107">
        <v>0</v>
      </c>
      <c r="EJ23" s="107">
        <v>0</v>
      </c>
      <c r="EK23" s="107">
        <v>0</v>
      </c>
      <c r="EL23" s="107">
        <v>0</v>
      </c>
      <c r="EM23" s="107">
        <v>0</v>
      </c>
      <c r="EN23" s="107">
        <v>0</v>
      </c>
      <c r="EO23" s="107">
        <v>0</v>
      </c>
      <c r="EP23" s="107">
        <v>0</v>
      </c>
      <c r="EQ23" s="107">
        <v>0</v>
      </c>
      <c r="ER23" s="107">
        <v>0</v>
      </c>
      <c r="ES23" s="107">
        <v>0</v>
      </c>
      <c r="ET23" s="107">
        <v>0</v>
      </c>
      <c r="EU23" s="107">
        <v>0</v>
      </c>
      <c r="EV23" s="107">
        <v>0</v>
      </c>
      <c r="EW23" s="107">
        <v>0</v>
      </c>
      <c r="EX23" s="107">
        <v>0</v>
      </c>
      <c r="EY23" s="107">
        <v>0</v>
      </c>
      <c r="EZ23" s="107">
        <v>0</v>
      </c>
      <c r="FA23" s="107">
        <v>0</v>
      </c>
      <c r="FB23" s="107">
        <v>0</v>
      </c>
      <c r="FC23" s="107">
        <v>0</v>
      </c>
      <c r="FD23" s="107">
        <v>0</v>
      </c>
      <c r="FE23" s="107">
        <v>0</v>
      </c>
      <c r="FF23" s="107">
        <v>0</v>
      </c>
      <c r="FG23" s="107">
        <v>0</v>
      </c>
      <c r="FH23" s="107">
        <v>0</v>
      </c>
      <c r="FI23" s="107">
        <v>0</v>
      </c>
      <c r="FJ23" s="107">
        <v>0</v>
      </c>
      <c r="FK23" s="107">
        <v>0</v>
      </c>
      <c r="FL23" s="107">
        <v>0</v>
      </c>
      <c r="FM23" s="107">
        <v>0</v>
      </c>
      <c r="FN23" s="107">
        <v>0</v>
      </c>
      <c r="FO23" s="107">
        <v>0</v>
      </c>
      <c r="FP23" s="107">
        <v>0</v>
      </c>
      <c r="FQ23" s="107">
        <v>0</v>
      </c>
      <c r="FR23" s="107">
        <v>0</v>
      </c>
      <c r="FS23" s="107">
        <v>0</v>
      </c>
      <c r="FT23" s="107">
        <v>0</v>
      </c>
      <c r="FU23" s="107">
        <v>0</v>
      </c>
      <c r="FV23" s="107">
        <v>0</v>
      </c>
      <c r="FW23" s="107">
        <v>0</v>
      </c>
      <c r="FX23" s="107">
        <v>0</v>
      </c>
      <c r="FY23" s="107">
        <v>0</v>
      </c>
      <c r="FZ23" s="107">
        <v>0</v>
      </c>
      <c r="GA23" s="107">
        <v>0</v>
      </c>
      <c r="GB23" s="107">
        <v>0</v>
      </c>
      <c r="GC23" s="107">
        <v>0</v>
      </c>
      <c r="GD23" s="107">
        <v>0</v>
      </c>
      <c r="GE23" s="107">
        <v>0</v>
      </c>
      <c r="GF23" s="107">
        <v>0</v>
      </c>
      <c r="GG23" s="107">
        <v>0</v>
      </c>
      <c r="GH23" s="107">
        <v>0</v>
      </c>
      <c r="GI23" s="22">
        <v>135689</v>
      </c>
      <c r="GJ23" s="13"/>
      <c r="GK23" s="13"/>
    </row>
    <row r="24" spans="1:193" x14ac:dyDescent="0.3">
      <c r="A24" s="22">
        <v>135615</v>
      </c>
      <c r="B24" s="22">
        <v>6398</v>
      </c>
      <c r="C24" s="22" t="s">
        <v>370</v>
      </c>
      <c r="D24" s="22" t="s">
        <v>371</v>
      </c>
      <c r="E24" s="26">
        <v>0.1003</v>
      </c>
      <c r="F24" s="22" t="s">
        <v>164</v>
      </c>
      <c r="G24" s="22" t="s">
        <v>165</v>
      </c>
      <c r="H24" s="108" t="str">
        <f>VLOOKUP(B24,Elegibilidade!A:I,9,0)</f>
        <v>Elegível</v>
      </c>
      <c r="I24" s="27">
        <v>149</v>
      </c>
      <c r="J24" s="23">
        <v>3668.77</v>
      </c>
      <c r="K24" s="23">
        <f t="shared" si="0"/>
        <v>310420.61007468874</v>
      </c>
      <c r="L24" s="23">
        <f t="shared" si="1"/>
        <v>314089.38007468876</v>
      </c>
      <c r="M24" s="22" t="s">
        <v>372</v>
      </c>
      <c r="N24" s="23">
        <v>314089.38007468876</v>
      </c>
      <c r="O24" s="23">
        <f t="shared" si="2"/>
        <v>284394.53498737828</v>
      </c>
      <c r="P24" s="23">
        <f>Vendas!$J$1</f>
        <v>885.12919963447951</v>
      </c>
      <c r="Q24" s="109">
        <v>413.89</v>
      </c>
      <c r="R24" s="23">
        <f t="shared" si="3"/>
        <v>366346.12443671469</v>
      </c>
      <c r="S24" s="28">
        <f t="shared" si="4"/>
        <v>0.77630010532978</v>
      </c>
      <c r="T24" s="107">
        <v>3573.48</v>
      </c>
      <c r="U24" s="107">
        <v>3573.48</v>
      </c>
      <c r="V24" s="107">
        <v>3573.48</v>
      </c>
      <c r="W24" s="107">
        <v>3573.48</v>
      </c>
      <c r="X24" s="107">
        <v>3573.48</v>
      </c>
      <c r="Y24" s="107">
        <v>3573.48</v>
      </c>
      <c r="Z24" s="107">
        <v>3573.48</v>
      </c>
      <c r="AA24" s="107">
        <v>3573.48</v>
      </c>
      <c r="AB24" s="107">
        <v>3573.48</v>
      </c>
      <c r="AC24" s="107">
        <v>3573.48</v>
      </c>
      <c r="AD24" s="107">
        <v>3573.48</v>
      </c>
      <c r="AE24" s="107">
        <v>3573.48</v>
      </c>
      <c r="AF24" s="107">
        <v>3573.48</v>
      </c>
      <c r="AG24" s="107">
        <v>3573.48</v>
      </c>
      <c r="AH24" s="107">
        <v>3573.48</v>
      </c>
      <c r="AI24" s="107">
        <v>3573.48</v>
      </c>
      <c r="AJ24" s="107">
        <v>3573.48</v>
      </c>
      <c r="AK24" s="107">
        <v>3573.48</v>
      </c>
      <c r="AL24" s="107">
        <v>3573.48</v>
      </c>
      <c r="AM24" s="107">
        <v>3573.48</v>
      </c>
      <c r="AN24" s="107">
        <v>3573.48</v>
      </c>
      <c r="AO24" s="107">
        <v>3573.48</v>
      </c>
      <c r="AP24" s="107">
        <v>3573.48</v>
      </c>
      <c r="AQ24" s="107">
        <v>3573.48</v>
      </c>
      <c r="AR24" s="107">
        <v>3573.48</v>
      </c>
      <c r="AS24" s="107">
        <v>3573.48</v>
      </c>
      <c r="AT24" s="107">
        <v>3573.48</v>
      </c>
      <c r="AU24" s="107">
        <v>3573.48</v>
      </c>
      <c r="AV24" s="107">
        <v>3573.48</v>
      </c>
      <c r="AW24" s="107">
        <v>3573.48</v>
      </c>
      <c r="AX24" s="107">
        <v>3573.48</v>
      </c>
      <c r="AY24" s="107">
        <v>3573.48</v>
      </c>
      <c r="AZ24" s="107">
        <v>3573.48</v>
      </c>
      <c r="BA24" s="107">
        <v>3573.48</v>
      </c>
      <c r="BB24" s="107">
        <v>3573.48</v>
      </c>
      <c r="BC24" s="107">
        <v>3573.48</v>
      </c>
      <c r="BD24" s="107">
        <v>3573.48</v>
      </c>
      <c r="BE24" s="107">
        <v>3573.48</v>
      </c>
      <c r="BF24" s="107">
        <v>3573.48</v>
      </c>
      <c r="BG24" s="107">
        <v>3573.48</v>
      </c>
      <c r="BH24" s="107">
        <v>3573.48</v>
      </c>
      <c r="BI24" s="107">
        <v>3573.48</v>
      </c>
      <c r="BJ24" s="107">
        <v>3573.48</v>
      </c>
      <c r="BK24" s="107">
        <v>3573.48</v>
      </c>
      <c r="BL24" s="107">
        <v>3573.48</v>
      </c>
      <c r="BM24" s="107">
        <v>3573.48</v>
      </c>
      <c r="BN24" s="107">
        <v>3573.48</v>
      </c>
      <c r="BO24" s="107">
        <v>3573.48</v>
      </c>
      <c r="BP24" s="107">
        <v>3573.48</v>
      </c>
      <c r="BQ24" s="107">
        <v>3573.48</v>
      </c>
      <c r="BR24" s="107">
        <v>3573.48</v>
      </c>
      <c r="BS24" s="107">
        <v>3573.48</v>
      </c>
      <c r="BT24" s="107">
        <v>3573.48</v>
      </c>
      <c r="BU24" s="107">
        <v>3573.48</v>
      </c>
      <c r="BV24" s="107">
        <v>3573.48</v>
      </c>
      <c r="BW24" s="107">
        <v>3573.48</v>
      </c>
      <c r="BX24" s="107">
        <v>3573.48</v>
      </c>
      <c r="BY24" s="107">
        <v>3573.48</v>
      </c>
      <c r="BZ24" s="107">
        <v>3573.48</v>
      </c>
      <c r="CA24" s="107">
        <v>3573.48</v>
      </c>
      <c r="CB24" s="107">
        <v>3573.48</v>
      </c>
      <c r="CC24" s="107">
        <v>3573.48</v>
      </c>
      <c r="CD24" s="107">
        <v>3573.48</v>
      </c>
      <c r="CE24" s="107">
        <v>3573.48</v>
      </c>
      <c r="CF24" s="107">
        <v>3573.48</v>
      </c>
      <c r="CG24" s="107">
        <v>3573.48</v>
      </c>
      <c r="CH24" s="107">
        <v>3573.48</v>
      </c>
      <c r="CI24" s="107">
        <v>3573.48</v>
      </c>
      <c r="CJ24" s="107">
        <v>3573.48</v>
      </c>
      <c r="CK24" s="107">
        <v>3573.48</v>
      </c>
      <c r="CL24" s="107">
        <v>3573.48</v>
      </c>
      <c r="CM24" s="107">
        <v>3573.48</v>
      </c>
      <c r="CN24" s="107">
        <v>3573.48</v>
      </c>
      <c r="CO24" s="107">
        <v>3573.48</v>
      </c>
      <c r="CP24" s="107">
        <v>3573.48</v>
      </c>
      <c r="CQ24" s="107">
        <v>3573.48</v>
      </c>
      <c r="CR24" s="107">
        <v>3573.48</v>
      </c>
      <c r="CS24" s="107">
        <v>3573.48</v>
      </c>
      <c r="CT24" s="107">
        <v>3573.48</v>
      </c>
      <c r="CU24" s="107">
        <v>3573.48</v>
      </c>
      <c r="CV24" s="107">
        <v>3573.48</v>
      </c>
      <c r="CW24" s="107">
        <v>3573.48</v>
      </c>
      <c r="CX24" s="107">
        <v>3573.48</v>
      </c>
      <c r="CY24" s="107">
        <v>3573.48</v>
      </c>
      <c r="CZ24" s="107">
        <v>3573.48</v>
      </c>
      <c r="DA24" s="107">
        <v>3573.48</v>
      </c>
      <c r="DB24" s="107">
        <v>3573.48</v>
      </c>
      <c r="DC24" s="107">
        <v>3573.48</v>
      </c>
      <c r="DD24" s="107">
        <v>3573.48</v>
      </c>
      <c r="DE24" s="107">
        <v>3573.48</v>
      </c>
      <c r="DF24" s="107">
        <v>3573.48</v>
      </c>
      <c r="DG24" s="107">
        <v>3573.48</v>
      </c>
      <c r="DH24" s="107">
        <v>3573.48</v>
      </c>
      <c r="DI24" s="107">
        <v>3573.48</v>
      </c>
      <c r="DJ24" s="107">
        <v>3573.48</v>
      </c>
      <c r="DK24" s="107">
        <v>3573.48</v>
      </c>
      <c r="DL24" s="107">
        <v>3573.48</v>
      </c>
      <c r="DM24" s="107">
        <v>3573.48</v>
      </c>
      <c r="DN24" s="107">
        <v>3573.48</v>
      </c>
      <c r="DO24" s="107">
        <v>3573.48</v>
      </c>
      <c r="DP24" s="107">
        <v>3573.48</v>
      </c>
      <c r="DQ24" s="107">
        <v>3573.48</v>
      </c>
      <c r="DR24" s="107">
        <v>3573.48</v>
      </c>
      <c r="DS24" s="107">
        <v>3573.48</v>
      </c>
      <c r="DT24" s="107">
        <v>3573.48</v>
      </c>
      <c r="DU24" s="107">
        <v>3573.48</v>
      </c>
      <c r="DV24" s="107">
        <v>3573.48</v>
      </c>
      <c r="DW24" s="107">
        <v>3573.48</v>
      </c>
      <c r="DX24" s="107">
        <v>3573.48</v>
      </c>
      <c r="DY24" s="107">
        <v>3573.48</v>
      </c>
      <c r="DZ24" s="107">
        <v>3573.48</v>
      </c>
      <c r="EA24" s="107">
        <v>3573.48</v>
      </c>
      <c r="EB24" s="107">
        <v>3573.48</v>
      </c>
      <c r="EC24" s="107">
        <v>3573.48</v>
      </c>
      <c r="ED24" s="107">
        <v>3573.48</v>
      </c>
      <c r="EE24" s="107">
        <v>3573.48</v>
      </c>
      <c r="EF24" s="107">
        <v>3573.48</v>
      </c>
      <c r="EG24" s="107">
        <v>3573.48</v>
      </c>
      <c r="EH24" s="107">
        <v>3573.48</v>
      </c>
      <c r="EI24" s="107">
        <v>3573.48</v>
      </c>
      <c r="EJ24" s="107">
        <v>3573.48</v>
      </c>
      <c r="EK24" s="107">
        <v>3573.48</v>
      </c>
      <c r="EL24" s="107">
        <v>3573.48</v>
      </c>
      <c r="EM24" s="107">
        <v>3573.48</v>
      </c>
      <c r="EN24" s="107">
        <v>3573.48</v>
      </c>
      <c r="EO24" s="107">
        <v>3573.48</v>
      </c>
      <c r="EP24" s="107">
        <v>3573.48</v>
      </c>
      <c r="EQ24" s="107">
        <v>3573.48</v>
      </c>
      <c r="ER24" s="107">
        <v>3573.48</v>
      </c>
      <c r="ES24" s="107">
        <v>3573.48</v>
      </c>
      <c r="ET24" s="107">
        <v>3573.48</v>
      </c>
      <c r="EU24" s="107">
        <v>3573.48</v>
      </c>
      <c r="EV24" s="107">
        <v>3573.48</v>
      </c>
      <c r="EW24" s="107">
        <v>3573.48</v>
      </c>
      <c r="EX24" s="107">
        <v>3573.48</v>
      </c>
      <c r="EY24" s="107">
        <v>3573.48</v>
      </c>
      <c r="EZ24" s="107">
        <v>3573.48</v>
      </c>
      <c r="FA24" s="107">
        <v>3573.48</v>
      </c>
      <c r="FB24" s="107">
        <v>3573.48</v>
      </c>
      <c r="FC24" s="107">
        <v>3573.48</v>
      </c>
      <c r="FD24" s="107">
        <v>3573.48</v>
      </c>
      <c r="FE24" s="107">
        <v>3573.48</v>
      </c>
      <c r="FF24" s="107">
        <v>3573.48</v>
      </c>
      <c r="FG24" s="107">
        <v>3573.48</v>
      </c>
      <c r="FH24" s="107">
        <v>3573.48</v>
      </c>
      <c r="FI24" s="107">
        <v>3573.48</v>
      </c>
      <c r="FJ24" s="107">
        <v>3573.48</v>
      </c>
      <c r="FK24" s="107">
        <v>3573.48</v>
      </c>
      <c r="FL24" s="107">
        <v>3573.18</v>
      </c>
      <c r="FM24" s="107">
        <v>0</v>
      </c>
      <c r="FN24" s="107">
        <v>0</v>
      </c>
      <c r="FO24" s="107">
        <v>0</v>
      </c>
      <c r="FP24" s="107">
        <v>0</v>
      </c>
      <c r="FQ24" s="107">
        <v>0</v>
      </c>
      <c r="FR24" s="107">
        <v>0</v>
      </c>
      <c r="FS24" s="107">
        <v>0</v>
      </c>
      <c r="FT24" s="107">
        <v>0</v>
      </c>
      <c r="FU24" s="107">
        <v>0</v>
      </c>
      <c r="FV24" s="107">
        <v>0</v>
      </c>
      <c r="FW24" s="107">
        <v>0</v>
      </c>
      <c r="FX24" s="107">
        <v>0</v>
      </c>
      <c r="FY24" s="107">
        <v>0</v>
      </c>
      <c r="FZ24" s="107">
        <v>0</v>
      </c>
      <c r="GA24" s="107">
        <v>0</v>
      </c>
      <c r="GB24" s="107">
        <v>0</v>
      </c>
      <c r="GC24" s="107">
        <v>0</v>
      </c>
      <c r="GD24" s="107">
        <v>0</v>
      </c>
      <c r="GE24" s="107">
        <v>0</v>
      </c>
      <c r="GF24" s="107">
        <v>0</v>
      </c>
      <c r="GG24" s="107">
        <v>0</v>
      </c>
      <c r="GH24" s="107">
        <v>0</v>
      </c>
      <c r="GI24" s="22">
        <v>135615</v>
      </c>
      <c r="GJ24" s="13"/>
      <c r="GK24" s="13"/>
    </row>
    <row r="25" spans="1:193" x14ac:dyDescent="0.3">
      <c r="A25" s="22">
        <v>135634</v>
      </c>
      <c r="B25" s="22">
        <v>6427</v>
      </c>
      <c r="C25" s="22" t="s">
        <v>203</v>
      </c>
      <c r="D25" s="22" t="s">
        <v>204</v>
      </c>
      <c r="E25" s="26">
        <v>0.1003</v>
      </c>
      <c r="F25" s="22" t="s">
        <v>164</v>
      </c>
      <c r="G25" s="22" t="s">
        <v>165</v>
      </c>
      <c r="H25" s="108" t="str">
        <f>VLOOKUP(B25,Elegibilidade!A:I,9,0)</f>
        <v>Elegível</v>
      </c>
      <c r="I25" s="27">
        <v>150</v>
      </c>
      <c r="J25" s="23">
        <v>0</v>
      </c>
      <c r="K25" s="23">
        <f t="shared" si="0"/>
        <v>313551.26766170375</v>
      </c>
      <c r="L25" s="23">
        <f t="shared" si="1"/>
        <v>313551.26766170375</v>
      </c>
      <c r="M25" s="22" t="s">
        <v>167</v>
      </c>
      <c r="N25" s="23">
        <v>313551.26766170375</v>
      </c>
      <c r="O25" s="23">
        <f t="shared" si="2"/>
        <v>287124.09681773331</v>
      </c>
      <c r="P25" s="23">
        <f>Vendas!$J$1</f>
        <v>885.12919963447951</v>
      </c>
      <c r="Q25" s="109">
        <v>377.26</v>
      </c>
      <c r="R25" s="23">
        <f t="shared" si="3"/>
        <v>333923.84185410372</v>
      </c>
      <c r="S25" s="28">
        <f t="shared" si="4"/>
        <v>0.85984904588867928</v>
      </c>
      <c r="T25" s="107">
        <v>2532.17</v>
      </c>
      <c r="U25" s="107">
        <v>2532.17</v>
      </c>
      <c r="V25" s="107">
        <v>2532.17</v>
      </c>
      <c r="W25" s="107">
        <v>2532.17</v>
      </c>
      <c r="X25" s="107">
        <v>2532.17</v>
      </c>
      <c r="Y25" s="107">
        <v>2532.17</v>
      </c>
      <c r="Z25" s="107">
        <v>2532.17</v>
      </c>
      <c r="AA25" s="107">
        <v>2532.17</v>
      </c>
      <c r="AB25" s="107">
        <v>2532.17</v>
      </c>
      <c r="AC25" s="107">
        <v>2532.17</v>
      </c>
      <c r="AD25" s="107">
        <v>2532.17</v>
      </c>
      <c r="AE25" s="107">
        <v>16845.419999999998</v>
      </c>
      <c r="AF25" s="107">
        <v>2532.17</v>
      </c>
      <c r="AG25" s="107">
        <v>2532.17</v>
      </c>
      <c r="AH25" s="107">
        <v>2532.17</v>
      </c>
      <c r="AI25" s="107">
        <v>2532.17</v>
      </c>
      <c r="AJ25" s="107">
        <v>2532.17</v>
      </c>
      <c r="AK25" s="107">
        <v>2532.17</v>
      </c>
      <c r="AL25" s="107">
        <v>2532.17</v>
      </c>
      <c r="AM25" s="107">
        <v>2532.17</v>
      </c>
      <c r="AN25" s="107">
        <v>2532.17</v>
      </c>
      <c r="AO25" s="107">
        <v>2532.17</v>
      </c>
      <c r="AP25" s="107">
        <v>2532.17</v>
      </c>
      <c r="AQ25" s="107">
        <v>16845.419999999998</v>
      </c>
      <c r="AR25" s="107">
        <v>2532.17</v>
      </c>
      <c r="AS25" s="107">
        <v>2532.17</v>
      </c>
      <c r="AT25" s="107">
        <v>2532.17</v>
      </c>
      <c r="AU25" s="107">
        <v>2532.17</v>
      </c>
      <c r="AV25" s="107">
        <v>2532.17</v>
      </c>
      <c r="AW25" s="107">
        <v>2532.17</v>
      </c>
      <c r="AX25" s="107">
        <v>2532.17</v>
      </c>
      <c r="AY25" s="107">
        <v>2532.17</v>
      </c>
      <c r="AZ25" s="107">
        <v>2532.17</v>
      </c>
      <c r="BA25" s="107">
        <v>2532.17</v>
      </c>
      <c r="BB25" s="107">
        <v>2532.17</v>
      </c>
      <c r="BC25" s="107">
        <v>16845.419999999998</v>
      </c>
      <c r="BD25" s="107">
        <v>2532.17</v>
      </c>
      <c r="BE25" s="107">
        <v>2532.17</v>
      </c>
      <c r="BF25" s="107">
        <v>2532.17</v>
      </c>
      <c r="BG25" s="107">
        <v>2532.17</v>
      </c>
      <c r="BH25" s="107">
        <v>2532.17</v>
      </c>
      <c r="BI25" s="107">
        <v>2532.17</v>
      </c>
      <c r="BJ25" s="107">
        <v>2532.17</v>
      </c>
      <c r="BK25" s="107">
        <v>2532.17</v>
      </c>
      <c r="BL25" s="107">
        <v>2532.17</v>
      </c>
      <c r="BM25" s="107">
        <v>2532.17</v>
      </c>
      <c r="BN25" s="107">
        <v>2532.17</v>
      </c>
      <c r="BO25" s="107">
        <v>16845.419999999998</v>
      </c>
      <c r="BP25" s="107">
        <v>2532.17</v>
      </c>
      <c r="BQ25" s="107">
        <v>2532.17</v>
      </c>
      <c r="BR25" s="107">
        <v>2532.17</v>
      </c>
      <c r="BS25" s="107">
        <v>2532.17</v>
      </c>
      <c r="BT25" s="107">
        <v>2532.17</v>
      </c>
      <c r="BU25" s="107">
        <v>2532.17</v>
      </c>
      <c r="BV25" s="107">
        <v>2532.17</v>
      </c>
      <c r="BW25" s="107">
        <v>2532.17</v>
      </c>
      <c r="BX25" s="107">
        <v>2532.17</v>
      </c>
      <c r="BY25" s="107">
        <v>2532.17</v>
      </c>
      <c r="BZ25" s="107">
        <v>2532.17</v>
      </c>
      <c r="CA25" s="107">
        <v>16845.419999999998</v>
      </c>
      <c r="CB25" s="107">
        <v>2532.17</v>
      </c>
      <c r="CC25" s="107">
        <v>2532.17</v>
      </c>
      <c r="CD25" s="107">
        <v>2532.17</v>
      </c>
      <c r="CE25" s="107">
        <v>2532.17</v>
      </c>
      <c r="CF25" s="107">
        <v>2532.17</v>
      </c>
      <c r="CG25" s="107">
        <v>2532.17</v>
      </c>
      <c r="CH25" s="107">
        <v>2532.17</v>
      </c>
      <c r="CI25" s="107">
        <v>2532.17</v>
      </c>
      <c r="CJ25" s="107">
        <v>2532.17</v>
      </c>
      <c r="CK25" s="107">
        <v>2532.17</v>
      </c>
      <c r="CL25" s="107">
        <v>2532.17</v>
      </c>
      <c r="CM25" s="107">
        <v>16845.419999999998</v>
      </c>
      <c r="CN25" s="107">
        <v>2532.17</v>
      </c>
      <c r="CO25" s="107">
        <v>2532.17</v>
      </c>
      <c r="CP25" s="107">
        <v>2532.17</v>
      </c>
      <c r="CQ25" s="107">
        <v>2532.17</v>
      </c>
      <c r="CR25" s="107">
        <v>2532.17</v>
      </c>
      <c r="CS25" s="107">
        <v>2532.17</v>
      </c>
      <c r="CT25" s="107">
        <v>2532.17</v>
      </c>
      <c r="CU25" s="107">
        <v>2532.17</v>
      </c>
      <c r="CV25" s="107">
        <v>2532.17</v>
      </c>
      <c r="CW25" s="107">
        <v>2532.17</v>
      </c>
      <c r="CX25" s="107">
        <v>2532.17</v>
      </c>
      <c r="CY25" s="107">
        <v>16845.419999999998</v>
      </c>
      <c r="CZ25" s="107">
        <v>2532.17</v>
      </c>
      <c r="DA25" s="107">
        <v>2532.17</v>
      </c>
      <c r="DB25" s="107">
        <v>2532.17</v>
      </c>
      <c r="DC25" s="107">
        <v>2532.17</v>
      </c>
      <c r="DD25" s="107">
        <v>2532.17</v>
      </c>
      <c r="DE25" s="107">
        <v>2532.17</v>
      </c>
      <c r="DF25" s="107">
        <v>2532.17</v>
      </c>
      <c r="DG25" s="107">
        <v>2532.17</v>
      </c>
      <c r="DH25" s="107">
        <v>2532.17</v>
      </c>
      <c r="DI25" s="107">
        <v>2532.17</v>
      </c>
      <c r="DJ25" s="107">
        <v>2532.17</v>
      </c>
      <c r="DK25" s="107">
        <v>16845.419999999998</v>
      </c>
      <c r="DL25" s="107">
        <v>2532.17</v>
      </c>
      <c r="DM25" s="107">
        <v>2532.17</v>
      </c>
      <c r="DN25" s="107">
        <v>2532.17</v>
      </c>
      <c r="DO25" s="107">
        <v>2532.17</v>
      </c>
      <c r="DP25" s="107">
        <v>2532.17</v>
      </c>
      <c r="DQ25" s="107">
        <v>2532.17</v>
      </c>
      <c r="DR25" s="107">
        <v>2532.17</v>
      </c>
      <c r="DS25" s="107">
        <v>2532.17</v>
      </c>
      <c r="DT25" s="107">
        <v>2532.17</v>
      </c>
      <c r="DU25" s="107">
        <v>2532.17</v>
      </c>
      <c r="DV25" s="107">
        <v>2532.17</v>
      </c>
      <c r="DW25" s="107">
        <v>16845.419999999998</v>
      </c>
      <c r="DX25" s="107">
        <v>2532.17</v>
      </c>
      <c r="DY25" s="107">
        <v>2532.17</v>
      </c>
      <c r="DZ25" s="107">
        <v>2532.17</v>
      </c>
      <c r="EA25" s="107">
        <v>2532.17</v>
      </c>
      <c r="EB25" s="107">
        <v>2532.17</v>
      </c>
      <c r="EC25" s="107">
        <v>2532.17</v>
      </c>
      <c r="ED25" s="107">
        <v>2532.17</v>
      </c>
      <c r="EE25" s="107">
        <v>2532.17</v>
      </c>
      <c r="EF25" s="107">
        <v>2532.17</v>
      </c>
      <c r="EG25" s="107">
        <v>2532.17</v>
      </c>
      <c r="EH25" s="107">
        <v>2532.17</v>
      </c>
      <c r="EI25" s="107">
        <v>16845.419999999998</v>
      </c>
      <c r="EJ25" s="107">
        <v>2532.17</v>
      </c>
      <c r="EK25" s="107">
        <v>2532.17</v>
      </c>
      <c r="EL25" s="107">
        <v>2532.17</v>
      </c>
      <c r="EM25" s="107">
        <v>2532.17</v>
      </c>
      <c r="EN25" s="107">
        <v>2532.17</v>
      </c>
      <c r="EO25" s="107">
        <v>2532.17</v>
      </c>
      <c r="EP25" s="107">
        <v>2532.17</v>
      </c>
      <c r="EQ25" s="107">
        <v>2532.17</v>
      </c>
      <c r="ER25" s="107">
        <v>2532.17</v>
      </c>
      <c r="ES25" s="107">
        <v>2532.17</v>
      </c>
      <c r="ET25" s="107">
        <v>2532.17</v>
      </c>
      <c r="EU25" s="107">
        <v>16845.419999999998</v>
      </c>
      <c r="EV25" s="107">
        <v>2532.17</v>
      </c>
      <c r="EW25" s="107">
        <v>2532.17</v>
      </c>
      <c r="EX25" s="107">
        <v>2532.17</v>
      </c>
      <c r="EY25" s="107">
        <v>2532.17</v>
      </c>
      <c r="EZ25" s="107">
        <v>2532.17</v>
      </c>
      <c r="FA25" s="107">
        <v>2532.17</v>
      </c>
      <c r="FB25" s="107">
        <v>2532.17</v>
      </c>
      <c r="FC25" s="107">
        <v>2532.17</v>
      </c>
      <c r="FD25" s="107">
        <v>2532.17</v>
      </c>
      <c r="FE25" s="107">
        <v>2532.17</v>
      </c>
      <c r="FF25" s="107">
        <v>2532.17</v>
      </c>
      <c r="FG25" s="107">
        <v>2532.17</v>
      </c>
      <c r="FH25" s="107">
        <v>2532.17</v>
      </c>
      <c r="FI25" s="107">
        <v>2532.17</v>
      </c>
      <c r="FJ25" s="107">
        <v>2532.17</v>
      </c>
      <c r="FK25" s="107">
        <v>2532.17</v>
      </c>
      <c r="FL25" s="107">
        <v>2532.17</v>
      </c>
      <c r="FM25" s="107">
        <v>2532.17</v>
      </c>
      <c r="FN25" s="107">
        <v>0</v>
      </c>
      <c r="FO25" s="107">
        <v>0</v>
      </c>
      <c r="FP25" s="107">
        <v>0</v>
      </c>
      <c r="FQ25" s="107">
        <v>0</v>
      </c>
      <c r="FR25" s="107">
        <v>0</v>
      </c>
      <c r="FS25" s="107">
        <v>0</v>
      </c>
      <c r="FT25" s="107">
        <v>0</v>
      </c>
      <c r="FU25" s="107">
        <v>0</v>
      </c>
      <c r="FV25" s="107">
        <v>0</v>
      </c>
      <c r="FW25" s="107">
        <v>0</v>
      </c>
      <c r="FX25" s="107">
        <v>0</v>
      </c>
      <c r="FY25" s="107">
        <v>0</v>
      </c>
      <c r="FZ25" s="107">
        <v>0</v>
      </c>
      <c r="GA25" s="107">
        <v>0</v>
      </c>
      <c r="GB25" s="107">
        <v>0</v>
      </c>
      <c r="GC25" s="107">
        <v>0</v>
      </c>
      <c r="GD25" s="107">
        <v>0</v>
      </c>
      <c r="GE25" s="107">
        <v>0</v>
      </c>
      <c r="GF25" s="107">
        <v>0</v>
      </c>
      <c r="GG25" s="107">
        <v>0</v>
      </c>
      <c r="GH25" s="107">
        <v>0</v>
      </c>
      <c r="GI25" s="22">
        <v>135634</v>
      </c>
      <c r="GJ25" s="13"/>
      <c r="GK25" s="13"/>
    </row>
    <row r="26" spans="1:193" x14ac:dyDescent="0.3">
      <c r="A26" s="22">
        <v>135648</v>
      </c>
      <c r="B26" s="22">
        <v>6442</v>
      </c>
      <c r="C26" s="22" t="s">
        <v>224</v>
      </c>
      <c r="D26" s="22" t="s">
        <v>225</v>
      </c>
      <c r="E26" s="26">
        <v>0.1003</v>
      </c>
      <c r="F26" s="22" t="s">
        <v>164</v>
      </c>
      <c r="G26" s="22" t="s">
        <v>165</v>
      </c>
      <c r="H26" s="108" t="str">
        <f>VLOOKUP(B26,Elegibilidade!A:I,9,0)</f>
        <v>Elegível</v>
      </c>
      <c r="I26" s="27">
        <v>155</v>
      </c>
      <c r="J26" s="23">
        <v>0</v>
      </c>
      <c r="K26" s="23">
        <f t="shared" si="0"/>
        <v>311903.86051308759</v>
      </c>
      <c r="L26" s="23">
        <f t="shared" si="1"/>
        <v>311903.86051308759</v>
      </c>
      <c r="M26" s="22" t="s">
        <v>167</v>
      </c>
      <c r="N26" s="23">
        <v>311903.86051308759</v>
      </c>
      <c r="O26" s="23">
        <f t="shared" si="2"/>
        <v>285770.36838645954</v>
      </c>
      <c r="P26" s="23">
        <f>Vendas!$J$1</f>
        <v>885.12919963447951</v>
      </c>
      <c r="Q26" s="109">
        <v>363.34</v>
      </c>
      <c r="R26" s="23">
        <f t="shared" si="3"/>
        <v>321602.84339519177</v>
      </c>
      <c r="S26" s="28">
        <f t="shared" si="4"/>
        <v>0.88858159763002909</v>
      </c>
      <c r="T26" s="107">
        <v>2404.56</v>
      </c>
      <c r="U26" s="107">
        <v>2404.56</v>
      </c>
      <c r="V26" s="107">
        <v>2404.56</v>
      </c>
      <c r="W26" s="107">
        <v>16024.2</v>
      </c>
      <c r="X26" s="107">
        <v>2404.56</v>
      </c>
      <c r="Y26" s="107">
        <v>2404.56</v>
      </c>
      <c r="Z26" s="107">
        <v>2404.56</v>
      </c>
      <c r="AA26" s="107">
        <v>2404.56</v>
      </c>
      <c r="AB26" s="107">
        <v>2404.56</v>
      </c>
      <c r="AC26" s="107">
        <v>2404.56</v>
      </c>
      <c r="AD26" s="107">
        <v>2404.56</v>
      </c>
      <c r="AE26" s="107">
        <v>2404.56</v>
      </c>
      <c r="AF26" s="107">
        <v>2404.56</v>
      </c>
      <c r="AG26" s="107">
        <v>2404.56</v>
      </c>
      <c r="AH26" s="107">
        <v>2404.56</v>
      </c>
      <c r="AI26" s="107">
        <v>16024.2</v>
      </c>
      <c r="AJ26" s="107">
        <v>2404.56</v>
      </c>
      <c r="AK26" s="107">
        <v>2404.56</v>
      </c>
      <c r="AL26" s="107">
        <v>2404.56</v>
      </c>
      <c r="AM26" s="107">
        <v>2404.56</v>
      </c>
      <c r="AN26" s="107">
        <v>2404.56</v>
      </c>
      <c r="AO26" s="107">
        <v>2404.56</v>
      </c>
      <c r="AP26" s="107">
        <v>2404.56</v>
      </c>
      <c r="AQ26" s="107">
        <v>2404.56</v>
      </c>
      <c r="AR26" s="107">
        <v>2404.56</v>
      </c>
      <c r="AS26" s="107">
        <v>2404.56</v>
      </c>
      <c r="AT26" s="107">
        <v>2404.56</v>
      </c>
      <c r="AU26" s="107">
        <v>16024.2</v>
      </c>
      <c r="AV26" s="107">
        <v>2404.56</v>
      </c>
      <c r="AW26" s="107">
        <v>2404.56</v>
      </c>
      <c r="AX26" s="107">
        <v>2404.56</v>
      </c>
      <c r="AY26" s="107">
        <v>2404.56</v>
      </c>
      <c r="AZ26" s="107">
        <v>2404.56</v>
      </c>
      <c r="BA26" s="107">
        <v>2404.56</v>
      </c>
      <c r="BB26" s="107">
        <v>2404.56</v>
      </c>
      <c r="BC26" s="107">
        <v>2404.56</v>
      </c>
      <c r="BD26" s="107">
        <v>2404.56</v>
      </c>
      <c r="BE26" s="107">
        <v>2404.56</v>
      </c>
      <c r="BF26" s="107">
        <v>2404.56</v>
      </c>
      <c r="BG26" s="107">
        <v>16024.2</v>
      </c>
      <c r="BH26" s="107">
        <v>2404.56</v>
      </c>
      <c r="BI26" s="107">
        <v>2404.56</v>
      </c>
      <c r="BJ26" s="107">
        <v>2404.56</v>
      </c>
      <c r="BK26" s="107">
        <v>2404.56</v>
      </c>
      <c r="BL26" s="107">
        <v>2404.56</v>
      </c>
      <c r="BM26" s="107">
        <v>2404.56</v>
      </c>
      <c r="BN26" s="107">
        <v>2404.56</v>
      </c>
      <c r="BO26" s="107">
        <v>2404.56</v>
      </c>
      <c r="BP26" s="107">
        <v>2404.56</v>
      </c>
      <c r="BQ26" s="107">
        <v>2404.56</v>
      </c>
      <c r="BR26" s="107">
        <v>2404.56</v>
      </c>
      <c r="BS26" s="107">
        <v>16024.2</v>
      </c>
      <c r="BT26" s="107">
        <v>2404.56</v>
      </c>
      <c r="BU26" s="107">
        <v>2404.56</v>
      </c>
      <c r="BV26" s="107">
        <v>2404.56</v>
      </c>
      <c r="BW26" s="107">
        <v>2404.56</v>
      </c>
      <c r="BX26" s="107">
        <v>2404.56</v>
      </c>
      <c r="BY26" s="107">
        <v>2404.56</v>
      </c>
      <c r="BZ26" s="107">
        <v>2404.56</v>
      </c>
      <c r="CA26" s="107">
        <v>2404.56</v>
      </c>
      <c r="CB26" s="107">
        <v>2404.56</v>
      </c>
      <c r="CC26" s="107">
        <v>2404.56</v>
      </c>
      <c r="CD26" s="107">
        <v>2404.56</v>
      </c>
      <c r="CE26" s="107">
        <v>16024.2</v>
      </c>
      <c r="CF26" s="107">
        <v>2404.56</v>
      </c>
      <c r="CG26" s="107">
        <v>2404.56</v>
      </c>
      <c r="CH26" s="107">
        <v>2404.56</v>
      </c>
      <c r="CI26" s="107">
        <v>2404.56</v>
      </c>
      <c r="CJ26" s="107">
        <v>2404.56</v>
      </c>
      <c r="CK26" s="107">
        <v>2404.56</v>
      </c>
      <c r="CL26" s="107">
        <v>2404.56</v>
      </c>
      <c r="CM26" s="107">
        <v>2404.56</v>
      </c>
      <c r="CN26" s="107">
        <v>2404.56</v>
      </c>
      <c r="CO26" s="107">
        <v>2404.56</v>
      </c>
      <c r="CP26" s="107">
        <v>2404.56</v>
      </c>
      <c r="CQ26" s="107">
        <v>16024.2</v>
      </c>
      <c r="CR26" s="107">
        <v>2404.56</v>
      </c>
      <c r="CS26" s="107">
        <v>2404.56</v>
      </c>
      <c r="CT26" s="107">
        <v>2404.56</v>
      </c>
      <c r="CU26" s="107">
        <v>2404.56</v>
      </c>
      <c r="CV26" s="107">
        <v>2404.56</v>
      </c>
      <c r="CW26" s="107">
        <v>2404.56</v>
      </c>
      <c r="CX26" s="107">
        <v>2404.56</v>
      </c>
      <c r="CY26" s="107">
        <v>2404.56</v>
      </c>
      <c r="CZ26" s="107">
        <v>2404.56</v>
      </c>
      <c r="DA26" s="107">
        <v>2404.56</v>
      </c>
      <c r="DB26" s="107">
        <v>2404.56</v>
      </c>
      <c r="DC26" s="107">
        <v>16024.2</v>
      </c>
      <c r="DD26" s="107">
        <v>2404.56</v>
      </c>
      <c r="DE26" s="107">
        <v>2404.56</v>
      </c>
      <c r="DF26" s="107">
        <v>2404.56</v>
      </c>
      <c r="DG26" s="107">
        <v>2404.56</v>
      </c>
      <c r="DH26" s="107">
        <v>2404.56</v>
      </c>
      <c r="DI26" s="107">
        <v>2404.56</v>
      </c>
      <c r="DJ26" s="107">
        <v>2404.56</v>
      </c>
      <c r="DK26" s="107">
        <v>2404.56</v>
      </c>
      <c r="DL26" s="107">
        <v>2404.56</v>
      </c>
      <c r="DM26" s="107">
        <v>2404.56</v>
      </c>
      <c r="DN26" s="107">
        <v>2404.56</v>
      </c>
      <c r="DO26" s="107">
        <v>16024.2</v>
      </c>
      <c r="DP26" s="107">
        <v>2404.56</v>
      </c>
      <c r="DQ26" s="107">
        <v>2404.56</v>
      </c>
      <c r="DR26" s="107">
        <v>2404.56</v>
      </c>
      <c r="DS26" s="107">
        <v>2404.56</v>
      </c>
      <c r="DT26" s="107">
        <v>2404.56</v>
      </c>
      <c r="DU26" s="107">
        <v>2404.56</v>
      </c>
      <c r="DV26" s="107">
        <v>2404.56</v>
      </c>
      <c r="DW26" s="107">
        <v>2404.56</v>
      </c>
      <c r="DX26" s="107">
        <v>2404.56</v>
      </c>
      <c r="DY26" s="107">
        <v>2404.56</v>
      </c>
      <c r="DZ26" s="107">
        <v>2404.56</v>
      </c>
      <c r="EA26" s="107">
        <v>16024.2</v>
      </c>
      <c r="EB26" s="107">
        <v>2404.56</v>
      </c>
      <c r="EC26" s="107">
        <v>2404.56</v>
      </c>
      <c r="ED26" s="107">
        <v>2404.56</v>
      </c>
      <c r="EE26" s="107">
        <v>2404.56</v>
      </c>
      <c r="EF26" s="107">
        <v>2404.56</v>
      </c>
      <c r="EG26" s="107">
        <v>2404.56</v>
      </c>
      <c r="EH26" s="107">
        <v>2404.56</v>
      </c>
      <c r="EI26" s="107">
        <v>2404.56</v>
      </c>
      <c r="EJ26" s="107">
        <v>2404.56</v>
      </c>
      <c r="EK26" s="107">
        <v>2404.56</v>
      </c>
      <c r="EL26" s="107">
        <v>2404.56</v>
      </c>
      <c r="EM26" s="107">
        <v>16024.2</v>
      </c>
      <c r="EN26" s="107">
        <v>2404.56</v>
      </c>
      <c r="EO26" s="107">
        <v>2404.56</v>
      </c>
      <c r="EP26" s="107">
        <v>2404.56</v>
      </c>
      <c r="EQ26" s="107">
        <v>2404.56</v>
      </c>
      <c r="ER26" s="107">
        <v>2404.56</v>
      </c>
      <c r="ES26" s="107">
        <v>2404.56</v>
      </c>
      <c r="ET26" s="107">
        <v>2404.56</v>
      </c>
      <c r="EU26" s="107">
        <v>2404.56</v>
      </c>
      <c r="EV26" s="107">
        <v>2404.56</v>
      </c>
      <c r="EW26" s="107">
        <v>2404.56</v>
      </c>
      <c r="EX26" s="107">
        <v>2404.56</v>
      </c>
      <c r="EY26" s="107">
        <v>16024.2</v>
      </c>
      <c r="EZ26" s="107">
        <v>2404.56</v>
      </c>
      <c r="FA26" s="107">
        <v>2404.56</v>
      </c>
      <c r="FB26" s="107">
        <v>2404.56</v>
      </c>
      <c r="FC26" s="107">
        <v>2404.56</v>
      </c>
      <c r="FD26" s="107">
        <v>2404.56</v>
      </c>
      <c r="FE26" s="107">
        <v>2404.56</v>
      </c>
      <c r="FF26" s="107">
        <v>2404.56</v>
      </c>
      <c r="FG26" s="107">
        <v>2404.56</v>
      </c>
      <c r="FH26" s="107">
        <v>2404.56</v>
      </c>
      <c r="FI26" s="107">
        <v>2404.56</v>
      </c>
      <c r="FJ26" s="107">
        <v>2404.56</v>
      </c>
      <c r="FK26" s="107">
        <v>2404.56</v>
      </c>
      <c r="FL26" s="107">
        <v>2404.56</v>
      </c>
      <c r="FM26" s="107">
        <v>2404.56</v>
      </c>
      <c r="FN26" s="107">
        <v>2404.56</v>
      </c>
      <c r="FO26" s="107">
        <v>2404.56</v>
      </c>
      <c r="FP26" s="107">
        <v>2404.56</v>
      </c>
      <c r="FQ26" s="107">
        <v>2404.56</v>
      </c>
      <c r="FR26" s="107">
        <v>2404.35</v>
      </c>
      <c r="FS26" s="107">
        <v>0</v>
      </c>
      <c r="FT26" s="107">
        <v>0</v>
      </c>
      <c r="FU26" s="107">
        <v>0</v>
      </c>
      <c r="FV26" s="107">
        <v>0</v>
      </c>
      <c r="FW26" s="107">
        <v>0</v>
      </c>
      <c r="FX26" s="107">
        <v>0</v>
      </c>
      <c r="FY26" s="107">
        <v>0</v>
      </c>
      <c r="FZ26" s="107">
        <v>0</v>
      </c>
      <c r="GA26" s="107">
        <v>0</v>
      </c>
      <c r="GB26" s="107">
        <v>0</v>
      </c>
      <c r="GC26" s="107">
        <v>0</v>
      </c>
      <c r="GD26" s="107">
        <v>0</v>
      </c>
      <c r="GE26" s="107">
        <v>0</v>
      </c>
      <c r="GF26" s="107">
        <v>0</v>
      </c>
      <c r="GG26" s="107">
        <v>0</v>
      </c>
      <c r="GH26" s="107">
        <v>0</v>
      </c>
      <c r="GI26" s="22">
        <v>135648</v>
      </c>
      <c r="GJ26" s="13"/>
      <c r="GK26" s="13"/>
    </row>
    <row r="27" spans="1:193" x14ac:dyDescent="0.3">
      <c r="A27" s="22">
        <v>135677</v>
      </c>
      <c r="B27" s="22">
        <v>6436</v>
      </c>
      <c r="C27" s="22" t="s">
        <v>263</v>
      </c>
      <c r="D27" s="22" t="s">
        <v>264</v>
      </c>
      <c r="E27" s="26">
        <v>0.1003</v>
      </c>
      <c r="F27" s="22" t="s">
        <v>164</v>
      </c>
      <c r="G27" s="22" t="s">
        <v>165</v>
      </c>
      <c r="H27" s="108" t="str">
        <f>VLOOKUP(B27,Elegibilidade!A:I,9,0)</f>
        <v>Elegível</v>
      </c>
      <c r="I27" s="27">
        <v>152</v>
      </c>
      <c r="J27" s="23">
        <v>0</v>
      </c>
      <c r="K27" s="23">
        <f t="shared" si="0"/>
        <v>311012.33153145888</v>
      </c>
      <c r="L27" s="23">
        <f t="shared" si="1"/>
        <v>311012.33153145888</v>
      </c>
      <c r="M27" s="22" t="s">
        <v>167</v>
      </c>
      <c r="N27" s="23">
        <v>311012.33153145888</v>
      </c>
      <c r="O27" s="23">
        <f t="shared" si="2"/>
        <v>285485.93725280126</v>
      </c>
      <c r="P27" s="23">
        <f>Vendas!$J$1</f>
        <v>885.12919963447951</v>
      </c>
      <c r="Q27" s="109">
        <v>360</v>
      </c>
      <c r="R27" s="23">
        <f t="shared" si="3"/>
        <v>318646.51186841261</v>
      </c>
      <c r="S27" s="28">
        <f t="shared" si="4"/>
        <v>0.89593303745529385</v>
      </c>
      <c r="T27" s="107">
        <v>2403.33</v>
      </c>
      <c r="U27" s="107">
        <v>15988.33</v>
      </c>
      <c r="V27" s="107">
        <v>2403.33</v>
      </c>
      <c r="W27" s="107">
        <v>2403.33</v>
      </c>
      <c r="X27" s="107">
        <v>2403.33</v>
      </c>
      <c r="Y27" s="107">
        <v>2403.33</v>
      </c>
      <c r="Z27" s="107">
        <v>2403.33</v>
      </c>
      <c r="AA27" s="107">
        <v>2403.33</v>
      </c>
      <c r="AB27" s="107">
        <v>2403.33</v>
      </c>
      <c r="AC27" s="107">
        <v>2403.33</v>
      </c>
      <c r="AD27" s="107">
        <v>2403.33</v>
      </c>
      <c r="AE27" s="107">
        <v>2403.33</v>
      </c>
      <c r="AF27" s="107">
        <v>2403.33</v>
      </c>
      <c r="AG27" s="107">
        <v>15988.33</v>
      </c>
      <c r="AH27" s="107">
        <v>2403.33</v>
      </c>
      <c r="AI27" s="107">
        <v>2403.33</v>
      </c>
      <c r="AJ27" s="107">
        <v>2403.33</v>
      </c>
      <c r="AK27" s="107">
        <v>2403.33</v>
      </c>
      <c r="AL27" s="107">
        <v>2403.33</v>
      </c>
      <c r="AM27" s="107">
        <v>2403.33</v>
      </c>
      <c r="AN27" s="107">
        <v>2403.33</v>
      </c>
      <c r="AO27" s="107">
        <v>2403.33</v>
      </c>
      <c r="AP27" s="107">
        <v>2403.33</v>
      </c>
      <c r="AQ27" s="107">
        <v>2403.33</v>
      </c>
      <c r="AR27" s="107">
        <v>2403.33</v>
      </c>
      <c r="AS27" s="107">
        <v>15988.33</v>
      </c>
      <c r="AT27" s="107">
        <v>2403.33</v>
      </c>
      <c r="AU27" s="107">
        <v>2403.33</v>
      </c>
      <c r="AV27" s="107">
        <v>2403.33</v>
      </c>
      <c r="AW27" s="107">
        <v>2403.33</v>
      </c>
      <c r="AX27" s="107">
        <v>2403.33</v>
      </c>
      <c r="AY27" s="107">
        <v>2403.33</v>
      </c>
      <c r="AZ27" s="107">
        <v>2403.33</v>
      </c>
      <c r="BA27" s="107">
        <v>2403.33</v>
      </c>
      <c r="BB27" s="107">
        <v>2403.33</v>
      </c>
      <c r="BC27" s="107">
        <v>2403.33</v>
      </c>
      <c r="BD27" s="107">
        <v>2403.33</v>
      </c>
      <c r="BE27" s="107">
        <v>15988.33</v>
      </c>
      <c r="BF27" s="107">
        <v>2403.33</v>
      </c>
      <c r="BG27" s="107">
        <v>2403.33</v>
      </c>
      <c r="BH27" s="107">
        <v>2403.33</v>
      </c>
      <c r="BI27" s="107">
        <v>2403.33</v>
      </c>
      <c r="BJ27" s="107">
        <v>2403.33</v>
      </c>
      <c r="BK27" s="107">
        <v>2403.33</v>
      </c>
      <c r="BL27" s="107">
        <v>2403.33</v>
      </c>
      <c r="BM27" s="107">
        <v>2403.33</v>
      </c>
      <c r="BN27" s="107">
        <v>2403.33</v>
      </c>
      <c r="BO27" s="107">
        <v>2403.33</v>
      </c>
      <c r="BP27" s="107">
        <v>2403.33</v>
      </c>
      <c r="BQ27" s="107">
        <v>15988.33</v>
      </c>
      <c r="BR27" s="107">
        <v>2403.33</v>
      </c>
      <c r="BS27" s="107">
        <v>2403.33</v>
      </c>
      <c r="BT27" s="107">
        <v>2403.33</v>
      </c>
      <c r="BU27" s="107">
        <v>2403.33</v>
      </c>
      <c r="BV27" s="107">
        <v>2403.33</v>
      </c>
      <c r="BW27" s="107">
        <v>2403.33</v>
      </c>
      <c r="BX27" s="107">
        <v>2403.33</v>
      </c>
      <c r="BY27" s="107">
        <v>2403.33</v>
      </c>
      <c r="BZ27" s="107">
        <v>2403.33</v>
      </c>
      <c r="CA27" s="107">
        <v>2403.33</v>
      </c>
      <c r="CB27" s="107">
        <v>2403.33</v>
      </c>
      <c r="CC27" s="107">
        <v>15988.33</v>
      </c>
      <c r="CD27" s="107">
        <v>2403.33</v>
      </c>
      <c r="CE27" s="107">
        <v>2403.33</v>
      </c>
      <c r="CF27" s="107">
        <v>2403.33</v>
      </c>
      <c r="CG27" s="107">
        <v>2403.33</v>
      </c>
      <c r="CH27" s="107">
        <v>2403.33</v>
      </c>
      <c r="CI27" s="107">
        <v>2403.33</v>
      </c>
      <c r="CJ27" s="107">
        <v>2403.33</v>
      </c>
      <c r="CK27" s="107">
        <v>2403.33</v>
      </c>
      <c r="CL27" s="107">
        <v>2403.33</v>
      </c>
      <c r="CM27" s="107">
        <v>2403.33</v>
      </c>
      <c r="CN27" s="107">
        <v>2403.33</v>
      </c>
      <c r="CO27" s="107">
        <v>15988.33</v>
      </c>
      <c r="CP27" s="107">
        <v>2403.33</v>
      </c>
      <c r="CQ27" s="107">
        <v>2403.33</v>
      </c>
      <c r="CR27" s="107">
        <v>2403.33</v>
      </c>
      <c r="CS27" s="107">
        <v>2403.33</v>
      </c>
      <c r="CT27" s="107">
        <v>2403.33</v>
      </c>
      <c r="CU27" s="107">
        <v>2403.33</v>
      </c>
      <c r="CV27" s="107">
        <v>2403.33</v>
      </c>
      <c r="CW27" s="107">
        <v>2403.33</v>
      </c>
      <c r="CX27" s="107">
        <v>2403.33</v>
      </c>
      <c r="CY27" s="107">
        <v>2403.33</v>
      </c>
      <c r="CZ27" s="107">
        <v>2403.33</v>
      </c>
      <c r="DA27" s="107">
        <v>15988.33</v>
      </c>
      <c r="DB27" s="107">
        <v>2403.33</v>
      </c>
      <c r="DC27" s="107">
        <v>2403.33</v>
      </c>
      <c r="DD27" s="107">
        <v>2403.33</v>
      </c>
      <c r="DE27" s="107">
        <v>2403.33</v>
      </c>
      <c r="DF27" s="107">
        <v>2403.33</v>
      </c>
      <c r="DG27" s="107">
        <v>2403.33</v>
      </c>
      <c r="DH27" s="107">
        <v>2403.33</v>
      </c>
      <c r="DI27" s="107">
        <v>2403.33</v>
      </c>
      <c r="DJ27" s="107">
        <v>2403.33</v>
      </c>
      <c r="DK27" s="107">
        <v>2403.33</v>
      </c>
      <c r="DL27" s="107">
        <v>2403.33</v>
      </c>
      <c r="DM27" s="107">
        <v>15988.33</v>
      </c>
      <c r="DN27" s="107">
        <v>2403.33</v>
      </c>
      <c r="DO27" s="107">
        <v>2403.33</v>
      </c>
      <c r="DP27" s="107">
        <v>2403.33</v>
      </c>
      <c r="DQ27" s="107">
        <v>2403.33</v>
      </c>
      <c r="DR27" s="107">
        <v>2403.33</v>
      </c>
      <c r="DS27" s="107">
        <v>2403.33</v>
      </c>
      <c r="DT27" s="107">
        <v>2403.33</v>
      </c>
      <c r="DU27" s="107">
        <v>2403.33</v>
      </c>
      <c r="DV27" s="107">
        <v>2403.33</v>
      </c>
      <c r="DW27" s="107">
        <v>2403.33</v>
      </c>
      <c r="DX27" s="107">
        <v>2403.33</v>
      </c>
      <c r="DY27" s="107">
        <v>15988.33</v>
      </c>
      <c r="DZ27" s="107">
        <v>2403.33</v>
      </c>
      <c r="EA27" s="107">
        <v>2403.33</v>
      </c>
      <c r="EB27" s="107">
        <v>2403.33</v>
      </c>
      <c r="EC27" s="107">
        <v>2403.33</v>
      </c>
      <c r="ED27" s="107">
        <v>2403.33</v>
      </c>
      <c r="EE27" s="107">
        <v>2403.33</v>
      </c>
      <c r="EF27" s="107">
        <v>2403.33</v>
      </c>
      <c r="EG27" s="107">
        <v>2403.33</v>
      </c>
      <c r="EH27" s="107">
        <v>2403.33</v>
      </c>
      <c r="EI27" s="107">
        <v>2403.33</v>
      </c>
      <c r="EJ27" s="107">
        <v>2403.33</v>
      </c>
      <c r="EK27" s="107">
        <v>15988.33</v>
      </c>
      <c r="EL27" s="107">
        <v>2403.33</v>
      </c>
      <c r="EM27" s="107">
        <v>2403.33</v>
      </c>
      <c r="EN27" s="107">
        <v>2403.33</v>
      </c>
      <c r="EO27" s="107">
        <v>2403.33</v>
      </c>
      <c r="EP27" s="107">
        <v>2403.33</v>
      </c>
      <c r="EQ27" s="107">
        <v>2403.33</v>
      </c>
      <c r="ER27" s="107">
        <v>2403.33</v>
      </c>
      <c r="ES27" s="107">
        <v>2403.33</v>
      </c>
      <c r="ET27" s="107">
        <v>2403.33</v>
      </c>
      <c r="EU27" s="107">
        <v>2403.33</v>
      </c>
      <c r="EV27" s="107">
        <v>2403.33</v>
      </c>
      <c r="EW27" s="107">
        <v>15988.31</v>
      </c>
      <c r="EX27" s="107">
        <v>2403.33</v>
      </c>
      <c r="EY27" s="107">
        <v>2403.33</v>
      </c>
      <c r="EZ27" s="107">
        <v>2403.33</v>
      </c>
      <c r="FA27" s="107">
        <v>2403.33</v>
      </c>
      <c r="FB27" s="107">
        <v>2403.33</v>
      </c>
      <c r="FC27" s="107">
        <v>2403.33</v>
      </c>
      <c r="FD27" s="107">
        <v>2403.33</v>
      </c>
      <c r="FE27" s="107">
        <v>2403.33</v>
      </c>
      <c r="FF27" s="107">
        <v>2403.33</v>
      </c>
      <c r="FG27" s="107">
        <v>2403.33</v>
      </c>
      <c r="FH27" s="107">
        <v>2403.33</v>
      </c>
      <c r="FI27" s="107">
        <v>2403.33</v>
      </c>
      <c r="FJ27" s="107">
        <v>2403.33</v>
      </c>
      <c r="FK27" s="107">
        <v>2403.33</v>
      </c>
      <c r="FL27" s="107">
        <v>2403.33</v>
      </c>
      <c r="FM27" s="107">
        <v>2403.33</v>
      </c>
      <c r="FN27" s="107">
        <v>2403.33</v>
      </c>
      <c r="FO27" s="107">
        <v>2403.33</v>
      </c>
      <c r="FP27" s="107">
        <v>0</v>
      </c>
      <c r="FQ27" s="107">
        <v>0</v>
      </c>
      <c r="FR27" s="107">
        <v>0</v>
      </c>
      <c r="FS27" s="107">
        <v>0</v>
      </c>
      <c r="FT27" s="107">
        <v>0</v>
      </c>
      <c r="FU27" s="107">
        <v>0</v>
      </c>
      <c r="FV27" s="107">
        <v>0</v>
      </c>
      <c r="FW27" s="107">
        <v>0</v>
      </c>
      <c r="FX27" s="107">
        <v>0</v>
      </c>
      <c r="FY27" s="107">
        <v>0</v>
      </c>
      <c r="FZ27" s="107">
        <v>0</v>
      </c>
      <c r="GA27" s="107">
        <v>0</v>
      </c>
      <c r="GB27" s="107">
        <v>0</v>
      </c>
      <c r="GC27" s="107">
        <v>0</v>
      </c>
      <c r="GD27" s="107">
        <v>0</v>
      </c>
      <c r="GE27" s="107">
        <v>0</v>
      </c>
      <c r="GF27" s="107">
        <v>0</v>
      </c>
      <c r="GG27" s="107">
        <v>0</v>
      </c>
      <c r="GH27" s="107">
        <v>0</v>
      </c>
      <c r="GI27" s="22">
        <v>135677</v>
      </c>
      <c r="GJ27" s="13"/>
      <c r="GK27" s="13"/>
    </row>
    <row r="28" spans="1:193" x14ac:dyDescent="0.3">
      <c r="A28" s="22">
        <v>135617</v>
      </c>
      <c r="B28" s="22">
        <v>6400</v>
      </c>
      <c r="C28" s="22" t="s">
        <v>370</v>
      </c>
      <c r="D28" s="22" t="s">
        <v>371</v>
      </c>
      <c r="E28" s="26">
        <v>0.1003</v>
      </c>
      <c r="F28" s="22" t="s">
        <v>164</v>
      </c>
      <c r="G28" s="22" t="s">
        <v>165</v>
      </c>
      <c r="H28" s="108" t="str">
        <f>VLOOKUP(B28,Elegibilidade!A:I,9,0)</f>
        <v>Elegível</v>
      </c>
      <c r="I28" s="27">
        <v>149</v>
      </c>
      <c r="J28" s="23">
        <v>3611.07</v>
      </c>
      <c r="K28" s="23">
        <f t="shared" si="0"/>
        <v>305537.75018959335</v>
      </c>
      <c r="L28" s="23">
        <f t="shared" si="1"/>
        <v>309148.82018959336</v>
      </c>
      <c r="M28" s="22" t="s">
        <v>372</v>
      </c>
      <c r="N28" s="23">
        <v>309148.82018959336</v>
      </c>
      <c r="O28" s="23">
        <f t="shared" si="2"/>
        <v>279921.06243786315</v>
      </c>
      <c r="P28" s="23">
        <f>Vendas!$J$1</f>
        <v>885.12919963447951</v>
      </c>
      <c r="Q28" s="109">
        <v>407.38</v>
      </c>
      <c r="R28" s="23">
        <f t="shared" si="3"/>
        <v>360583.93334709428</v>
      </c>
      <c r="S28" s="28">
        <f t="shared" si="4"/>
        <v>0.77629932049250261</v>
      </c>
      <c r="T28" s="107">
        <v>3517.27</v>
      </c>
      <c r="U28" s="107">
        <v>3517.27</v>
      </c>
      <c r="V28" s="107">
        <v>3517.27</v>
      </c>
      <c r="W28" s="107">
        <v>3517.27</v>
      </c>
      <c r="X28" s="107">
        <v>3517.27</v>
      </c>
      <c r="Y28" s="107">
        <v>3517.27</v>
      </c>
      <c r="Z28" s="107">
        <v>3517.27</v>
      </c>
      <c r="AA28" s="107">
        <v>3517.27</v>
      </c>
      <c r="AB28" s="107">
        <v>3517.27</v>
      </c>
      <c r="AC28" s="107">
        <v>3517.27</v>
      </c>
      <c r="AD28" s="107">
        <v>3517.27</v>
      </c>
      <c r="AE28" s="107">
        <v>3517.27</v>
      </c>
      <c r="AF28" s="107">
        <v>3517.27</v>
      </c>
      <c r="AG28" s="107">
        <v>3517.27</v>
      </c>
      <c r="AH28" s="107">
        <v>3517.27</v>
      </c>
      <c r="AI28" s="107">
        <v>3517.27</v>
      </c>
      <c r="AJ28" s="107">
        <v>3517.27</v>
      </c>
      <c r="AK28" s="107">
        <v>3517.27</v>
      </c>
      <c r="AL28" s="107">
        <v>3517.27</v>
      </c>
      <c r="AM28" s="107">
        <v>3517.27</v>
      </c>
      <c r="AN28" s="107">
        <v>3517.27</v>
      </c>
      <c r="AO28" s="107">
        <v>3517.27</v>
      </c>
      <c r="AP28" s="107">
        <v>3517.27</v>
      </c>
      <c r="AQ28" s="107">
        <v>3517.27</v>
      </c>
      <c r="AR28" s="107">
        <v>3517.27</v>
      </c>
      <c r="AS28" s="107">
        <v>3517.27</v>
      </c>
      <c r="AT28" s="107">
        <v>3517.27</v>
      </c>
      <c r="AU28" s="107">
        <v>3517.27</v>
      </c>
      <c r="AV28" s="107">
        <v>3517.27</v>
      </c>
      <c r="AW28" s="107">
        <v>3517.27</v>
      </c>
      <c r="AX28" s="107">
        <v>3517.27</v>
      </c>
      <c r="AY28" s="107">
        <v>3517.27</v>
      </c>
      <c r="AZ28" s="107">
        <v>3517.27</v>
      </c>
      <c r="BA28" s="107">
        <v>3517.27</v>
      </c>
      <c r="BB28" s="107">
        <v>3517.27</v>
      </c>
      <c r="BC28" s="107">
        <v>3517.27</v>
      </c>
      <c r="BD28" s="107">
        <v>3517.27</v>
      </c>
      <c r="BE28" s="107">
        <v>3517.27</v>
      </c>
      <c r="BF28" s="107">
        <v>3517.27</v>
      </c>
      <c r="BG28" s="107">
        <v>3517.27</v>
      </c>
      <c r="BH28" s="107">
        <v>3517.27</v>
      </c>
      <c r="BI28" s="107">
        <v>3517.27</v>
      </c>
      <c r="BJ28" s="107">
        <v>3517.27</v>
      </c>
      <c r="BK28" s="107">
        <v>3517.27</v>
      </c>
      <c r="BL28" s="107">
        <v>3517.27</v>
      </c>
      <c r="BM28" s="107">
        <v>3517.27</v>
      </c>
      <c r="BN28" s="107">
        <v>3517.27</v>
      </c>
      <c r="BO28" s="107">
        <v>3517.27</v>
      </c>
      <c r="BP28" s="107">
        <v>3517.27</v>
      </c>
      <c r="BQ28" s="107">
        <v>3517.27</v>
      </c>
      <c r="BR28" s="107">
        <v>3517.27</v>
      </c>
      <c r="BS28" s="107">
        <v>3517.27</v>
      </c>
      <c r="BT28" s="107">
        <v>3517.27</v>
      </c>
      <c r="BU28" s="107">
        <v>3517.27</v>
      </c>
      <c r="BV28" s="107">
        <v>3517.27</v>
      </c>
      <c r="BW28" s="107">
        <v>3517.27</v>
      </c>
      <c r="BX28" s="107">
        <v>3517.27</v>
      </c>
      <c r="BY28" s="107">
        <v>3517.27</v>
      </c>
      <c r="BZ28" s="107">
        <v>3517.27</v>
      </c>
      <c r="CA28" s="107">
        <v>3517.27</v>
      </c>
      <c r="CB28" s="107">
        <v>3517.27</v>
      </c>
      <c r="CC28" s="107">
        <v>3517.27</v>
      </c>
      <c r="CD28" s="107">
        <v>3517.27</v>
      </c>
      <c r="CE28" s="107">
        <v>3517.27</v>
      </c>
      <c r="CF28" s="107">
        <v>3517.27</v>
      </c>
      <c r="CG28" s="107">
        <v>3517.27</v>
      </c>
      <c r="CH28" s="107">
        <v>3517.27</v>
      </c>
      <c r="CI28" s="107">
        <v>3517.27</v>
      </c>
      <c r="CJ28" s="107">
        <v>3517.27</v>
      </c>
      <c r="CK28" s="107">
        <v>3517.27</v>
      </c>
      <c r="CL28" s="107">
        <v>3517.27</v>
      </c>
      <c r="CM28" s="107">
        <v>3517.27</v>
      </c>
      <c r="CN28" s="107">
        <v>3517.27</v>
      </c>
      <c r="CO28" s="107">
        <v>3517.27</v>
      </c>
      <c r="CP28" s="107">
        <v>3517.27</v>
      </c>
      <c r="CQ28" s="107">
        <v>3517.27</v>
      </c>
      <c r="CR28" s="107">
        <v>3517.27</v>
      </c>
      <c r="CS28" s="107">
        <v>3517.27</v>
      </c>
      <c r="CT28" s="107">
        <v>3517.27</v>
      </c>
      <c r="CU28" s="107">
        <v>3517.27</v>
      </c>
      <c r="CV28" s="107">
        <v>3517.27</v>
      </c>
      <c r="CW28" s="107">
        <v>3517.27</v>
      </c>
      <c r="CX28" s="107">
        <v>3517.27</v>
      </c>
      <c r="CY28" s="107">
        <v>3517.27</v>
      </c>
      <c r="CZ28" s="107">
        <v>3517.27</v>
      </c>
      <c r="DA28" s="107">
        <v>3517.27</v>
      </c>
      <c r="DB28" s="107">
        <v>3517.27</v>
      </c>
      <c r="DC28" s="107">
        <v>3517.27</v>
      </c>
      <c r="DD28" s="107">
        <v>3517.27</v>
      </c>
      <c r="DE28" s="107">
        <v>3517.27</v>
      </c>
      <c r="DF28" s="107">
        <v>3517.27</v>
      </c>
      <c r="DG28" s="107">
        <v>3517.27</v>
      </c>
      <c r="DH28" s="107">
        <v>3517.27</v>
      </c>
      <c r="DI28" s="107">
        <v>3517.27</v>
      </c>
      <c r="DJ28" s="107">
        <v>3517.27</v>
      </c>
      <c r="DK28" s="107">
        <v>3517.27</v>
      </c>
      <c r="DL28" s="107">
        <v>3517.27</v>
      </c>
      <c r="DM28" s="107">
        <v>3517.27</v>
      </c>
      <c r="DN28" s="107">
        <v>3517.27</v>
      </c>
      <c r="DO28" s="107">
        <v>3517.27</v>
      </c>
      <c r="DP28" s="107">
        <v>3517.27</v>
      </c>
      <c r="DQ28" s="107">
        <v>3517.27</v>
      </c>
      <c r="DR28" s="107">
        <v>3517.27</v>
      </c>
      <c r="DS28" s="107">
        <v>3517.27</v>
      </c>
      <c r="DT28" s="107">
        <v>3517.27</v>
      </c>
      <c r="DU28" s="107">
        <v>3517.27</v>
      </c>
      <c r="DV28" s="107">
        <v>3517.27</v>
      </c>
      <c r="DW28" s="107">
        <v>3517.27</v>
      </c>
      <c r="DX28" s="107">
        <v>3517.27</v>
      </c>
      <c r="DY28" s="107">
        <v>3517.27</v>
      </c>
      <c r="DZ28" s="107">
        <v>3517.27</v>
      </c>
      <c r="EA28" s="107">
        <v>3517.27</v>
      </c>
      <c r="EB28" s="107">
        <v>3517.27</v>
      </c>
      <c r="EC28" s="107">
        <v>3517.27</v>
      </c>
      <c r="ED28" s="107">
        <v>3517.27</v>
      </c>
      <c r="EE28" s="107">
        <v>3517.27</v>
      </c>
      <c r="EF28" s="107">
        <v>3517.27</v>
      </c>
      <c r="EG28" s="107">
        <v>3517.27</v>
      </c>
      <c r="EH28" s="107">
        <v>3517.27</v>
      </c>
      <c r="EI28" s="107">
        <v>3517.27</v>
      </c>
      <c r="EJ28" s="107">
        <v>3517.27</v>
      </c>
      <c r="EK28" s="107">
        <v>3517.27</v>
      </c>
      <c r="EL28" s="107">
        <v>3517.27</v>
      </c>
      <c r="EM28" s="107">
        <v>3517.27</v>
      </c>
      <c r="EN28" s="107">
        <v>3517.27</v>
      </c>
      <c r="EO28" s="107">
        <v>3517.27</v>
      </c>
      <c r="EP28" s="107">
        <v>3517.27</v>
      </c>
      <c r="EQ28" s="107">
        <v>3517.27</v>
      </c>
      <c r="ER28" s="107">
        <v>3517.27</v>
      </c>
      <c r="ES28" s="107">
        <v>3517.27</v>
      </c>
      <c r="ET28" s="107">
        <v>3517.27</v>
      </c>
      <c r="EU28" s="107">
        <v>3517.27</v>
      </c>
      <c r="EV28" s="107">
        <v>3517.27</v>
      </c>
      <c r="EW28" s="107">
        <v>3517.27</v>
      </c>
      <c r="EX28" s="107">
        <v>3517.27</v>
      </c>
      <c r="EY28" s="107">
        <v>3517.27</v>
      </c>
      <c r="EZ28" s="107">
        <v>3517.27</v>
      </c>
      <c r="FA28" s="107">
        <v>3517.27</v>
      </c>
      <c r="FB28" s="107">
        <v>3517.27</v>
      </c>
      <c r="FC28" s="107">
        <v>3517.27</v>
      </c>
      <c r="FD28" s="107">
        <v>3517.27</v>
      </c>
      <c r="FE28" s="107">
        <v>3517.27</v>
      </c>
      <c r="FF28" s="107">
        <v>3517.27</v>
      </c>
      <c r="FG28" s="107">
        <v>3517.27</v>
      </c>
      <c r="FH28" s="107">
        <v>3517.27</v>
      </c>
      <c r="FI28" s="107">
        <v>3517.27</v>
      </c>
      <c r="FJ28" s="107">
        <v>3517.27</v>
      </c>
      <c r="FK28" s="107">
        <v>3517.27</v>
      </c>
      <c r="FL28" s="107">
        <v>3516.92</v>
      </c>
      <c r="FM28" s="107">
        <v>0</v>
      </c>
      <c r="FN28" s="107">
        <v>0</v>
      </c>
      <c r="FO28" s="107">
        <v>0</v>
      </c>
      <c r="FP28" s="107">
        <v>0</v>
      </c>
      <c r="FQ28" s="107">
        <v>0</v>
      </c>
      <c r="FR28" s="107">
        <v>0</v>
      </c>
      <c r="FS28" s="107">
        <v>0</v>
      </c>
      <c r="FT28" s="107">
        <v>0</v>
      </c>
      <c r="FU28" s="107">
        <v>0</v>
      </c>
      <c r="FV28" s="107">
        <v>0</v>
      </c>
      <c r="FW28" s="107">
        <v>0</v>
      </c>
      <c r="FX28" s="107">
        <v>0</v>
      </c>
      <c r="FY28" s="107">
        <v>0</v>
      </c>
      <c r="FZ28" s="107">
        <v>0</v>
      </c>
      <c r="GA28" s="107">
        <v>0</v>
      </c>
      <c r="GB28" s="107">
        <v>0</v>
      </c>
      <c r="GC28" s="107">
        <v>0</v>
      </c>
      <c r="GD28" s="107">
        <v>0</v>
      </c>
      <c r="GE28" s="107">
        <v>0</v>
      </c>
      <c r="GF28" s="107">
        <v>0</v>
      </c>
      <c r="GG28" s="107">
        <v>0</v>
      </c>
      <c r="GH28" s="107">
        <v>0</v>
      </c>
      <c r="GI28" s="22">
        <v>135617</v>
      </c>
      <c r="GJ28" s="13"/>
      <c r="GK28" s="13"/>
    </row>
    <row r="29" spans="1:193" x14ac:dyDescent="0.3">
      <c r="A29" s="22">
        <v>135625</v>
      </c>
      <c r="B29" s="22">
        <v>6440</v>
      </c>
      <c r="C29" s="22" t="s">
        <v>185</v>
      </c>
      <c r="D29" s="22" t="s">
        <v>186</v>
      </c>
      <c r="E29" s="26">
        <v>0.1003</v>
      </c>
      <c r="F29" s="22" t="s">
        <v>164</v>
      </c>
      <c r="G29" s="22" t="s">
        <v>165</v>
      </c>
      <c r="H29" s="108" t="str">
        <f>VLOOKUP(B29,Elegibilidade!A:I,9,0)</f>
        <v>Elegível</v>
      </c>
      <c r="I29" s="27">
        <v>153</v>
      </c>
      <c r="J29" s="23">
        <v>0</v>
      </c>
      <c r="K29" s="23">
        <f t="shared" si="0"/>
        <v>304188.36195157556</v>
      </c>
      <c r="L29" s="23">
        <f t="shared" si="1"/>
        <v>304188.36195157556</v>
      </c>
      <c r="M29" s="22" t="s">
        <v>167</v>
      </c>
      <c r="N29" s="23">
        <v>304188.36195157556</v>
      </c>
      <c r="O29" s="23">
        <f t="shared" si="2"/>
        <v>278203.39903363952</v>
      </c>
      <c r="P29" s="23">
        <f>Vendas!$J$1</f>
        <v>885.12919963447951</v>
      </c>
      <c r="Q29" s="109">
        <v>360</v>
      </c>
      <c r="R29" s="23">
        <f t="shared" si="3"/>
        <v>318646.51186841261</v>
      </c>
      <c r="S29" s="28">
        <f t="shared" si="4"/>
        <v>0.87307843855678435</v>
      </c>
      <c r="T29" s="107">
        <v>3454.17</v>
      </c>
      <c r="U29" s="107">
        <v>3454.17</v>
      </c>
      <c r="V29" s="107">
        <v>3454.17</v>
      </c>
      <c r="W29" s="107">
        <v>3454.17</v>
      </c>
      <c r="X29" s="107">
        <v>3454.17</v>
      </c>
      <c r="Y29" s="107">
        <v>3454.17</v>
      </c>
      <c r="Z29" s="107">
        <v>3454.17</v>
      </c>
      <c r="AA29" s="107">
        <v>3454.17</v>
      </c>
      <c r="AB29" s="107">
        <v>3454.17</v>
      </c>
      <c r="AC29" s="107">
        <v>3454.17</v>
      </c>
      <c r="AD29" s="107">
        <v>3454.17</v>
      </c>
      <c r="AE29" s="107">
        <v>3454.17</v>
      </c>
      <c r="AF29" s="107">
        <v>3454.17</v>
      </c>
      <c r="AG29" s="107">
        <v>3454.17</v>
      </c>
      <c r="AH29" s="107">
        <v>3454.17</v>
      </c>
      <c r="AI29" s="107">
        <v>3454.17</v>
      </c>
      <c r="AJ29" s="107">
        <v>3454.17</v>
      </c>
      <c r="AK29" s="107">
        <v>3454.17</v>
      </c>
      <c r="AL29" s="107">
        <v>3454.17</v>
      </c>
      <c r="AM29" s="107">
        <v>3454.17</v>
      </c>
      <c r="AN29" s="107">
        <v>3454.17</v>
      </c>
      <c r="AO29" s="107">
        <v>3454.17</v>
      </c>
      <c r="AP29" s="107">
        <v>3454.17</v>
      </c>
      <c r="AQ29" s="107">
        <v>3454.17</v>
      </c>
      <c r="AR29" s="107">
        <v>3454.17</v>
      </c>
      <c r="AS29" s="107">
        <v>3454.17</v>
      </c>
      <c r="AT29" s="107">
        <v>3454.17</v>
      </c>
      <c r="AU29" s="107">
        <v>3454.17</v>
      </c>
      <c r="AV29" s="107">
        <v>3454.17</v>
      </c>
      <c r="AW29" s="107">
        <v>3454.17</v>
      </c>
      <c r="AX29" s="107">
        <v>3454.17</v>
      </c>
      <c r="AY29" s="107">
        <v>3454.17</v>
      </c>
      <c r="AZ29" s="107">
        <v>3454.17</v>
      </c>
      <c r="BA29" s="107">
        <v>3454.17</v>
      </c>
      <c r="BB29" s="107">
        <v>3454.17</v>
      </c>
      <c r="BC29" s="107">
        <v>3454.17</v>
      </c>
      <c r="BD29" s="107">
        <v>3454.17</v>
      </c>
      <c r="BE29" s="107">
        <v>3454.17</v>
      </c>
      <c r="BF29" s="107">
        <v>3454.17</v>
      </c>
      <c r="BG29" s="107">
        <v>3454.17</v>
      </c>
      <c r="BH29" s="107">
        <v>3454.17</v>
      </c>
      <c r="BI29" s="107">
        <v>3454.17</v>
      </c>
      <c r="BJ29" s="107">
        <v>3454.17</v>
      </c>
      <c r="BK29" s="107">
        <v>3454.17</v>
      </c>
      <c r="BL29" s="107">
        <v>3454.17</v>
      </c>
      <c r="BM29" s="107">
        <v>3454.17</v>
      </c>
      <c r="BN29" s="107">
        <v>3454.17</v>
      </c>
      <c r="BO29" s="107">
        <v>3454.17</v>
      </c>
      <c r="BP29" s="107">
        <v>3454.17</v>
      </c>
      <c r="BQ29" s="107">
        <v>3454.17</v>
      </c>
      <c r="BR29" s="107">
        <v>3454.17</v>
      </c>
      <c r="BS29" s="107">
        <v>3454.17</v>
      </c>
      <c r="BT29" s="107">
        <v>3454.17</v>
      </c>
      <c r="BU29" s="107">
        <v>3454.17</v>
      </c>
      <c r="BV29" s="107">
        <v>3454.17</v>
      </c>
      <c r="BW29" s="107">
        <v>3454.17</v>
      </c>
      <c r="BX29" s="107">
        <v>3454.17</v>
      </c>
      <c r="BY29" s="107">
        <v>3454.17</v>
      </c>
      <c r="BZ29" s="107">
        <v>3454.17</v>
      </c>
      <c r="CA29" s="107">
        <v>3454.17</v>
      </c>
      <c r="CB29" s="107">
        <v>3454.17</v>
      </c>
      <c r="CC29" s="107">
        <v>3454.17</v>
      </c>
      <c r="CD29" s="107">
        <v>3454.17</v>
      </c>
      <c r="CE29" s="107">
        <v>3454.17</v>
      </c>
      <c r="CF29" s="107">
        <v>3454.17</v>
      </c>
      <c r="CG29" s="107">
        <v>3454.17</v>
      </c>
      <c r="CH29" s="107">
        <v>3454.17</v>
      </c>
      <c r="CI29" s="107">
        <v>3454.17</v>
      </c>
      <c r="CJ29" s="107">
        <v>3454.17</v>
      </c>
      <c r="CK29" s="107">
        <v>3454.17</v>
      </c>
      <c r="CL29" s="107">
        <v>3454.17</v>
      </c>
      <c r="CM29" s="107">
        <v>3454.17</v>
      </c>
      <c r="CN29" s="107">
        <v>3454.17</v>
      </c>
      <c r="CO29" s="107">
        <v>3454.17</v>
      </c>
      <c r="CP29" s="107">
        <v>3454.17</v>
      </c>
      <c r="CQ29" s="107">
        <v>3454.17</v>
      </c>
      <c r="CR29" s="107">
        <v>3454.17</v>
      </c>
      <c r="CS29" s="107">
        <v>3454.17</v>
      </c>
      <c r="CT29" s="107">
        <v>3454.17</v>
      </c>
      <c r="CU29" s="107">
        <v>3454.17</v>
      </c>
      <c r="CV29" s="107">
        <v>3454.17</v>
      </c>
      <c r="CW29" s="107">
        <v>3454.17</v>
      </c>
      <c r="CX29" s="107">
        <v>3454.17</v>
      </c>
      <c r="CY29" s="107">
        <v>3454.17</v>
      </c>
      <c r="CZ29" s="107">
        <v>3454.17</v>
      </c>
      <c r="DA29" s="107">
        <v>3454.17</v>
      </c>
      <c r="DB29" s="107">
        <v>3454.17</v>
      </c>
      <c r="DC29" s="107">
        <v>3454.17</v>
      </c>
      <c r="DD29" s="107">
        <v>3454.17</v>
      </c>
      <c r="DE29" s="107">
        <v>3454.17</v>
      </c>
      <c r="DF29" s="107">
        <v>3454.17</v>
      </c>
      <c r="DG29" s="107">
        <v>3454.17</v>
      </c>
      <c r="DH29" s="107">
        <v>3454.17</v>
      </c>
      <c r="DI29" s="107">
        <v>3454.17</v>
      </c>
      <c r="DJ29" s="107">
        <v>3454.17</v>
      </c>
      <c r="DK29" s="107">
        <v>3454.17</v>
      </c>
      <c r="DL29" s="107">
        <v>3454.17</v>
      </c>
      <c r="DM29" s="107">
        <v>3454.17</v>
      </c>
      <c r="DN29" s="107">
        <v>3454.17</v>
      </c>
      <c r="DO29" s="107">
        <v>3454.17</v>
      </c>
      <c r="DP29" s="107">
        <v>3454.17</v>
      </c>
      <c r="DQ29" s="107">
        <v>3454.17</v>
      </c>
      <c r="DR29" s="107">
        <v>3454.17</v>
      </c>
      <c r="DS29" s="107">
        <v>3454.17</v>
      </c>
      <c r="DT29" s="107">
        <v>3454.17</v>
      </c>
      <c r="DU29" s="107">
        <v>3454.17</v>
      </c>
      <c r="DV29" s="107">
        <v>3454.17</v>
      </c>
      <c r="DW29" s="107">
        <v>3454.17</v>
      </c>
      <c r="DX29" s="107">
        <v>3454.17</v>
      </c>
      <c r="DY29" s="107">
        <v>3454.17</v>
      </c>
      <c r="DZ29" s="107">
        <v>3454.17</v>
      </c>
      <c r="EA29" s="107">
        <v>3454.17</v>
      </c>
      <c r="EB29" s="107">
        <v>3454.17</v>
      </c>
      <c r="EC29" s="107">
        <v>3454.17</v>
      </c>
      <c r="ED29" s="107">
        <v>3454.17</v>
      </c>
      <c r="EE29" s="107">
        <v>3454.17</v>
      </c>
      <c r="EF29" s="107">
        <v>3454.17</v>
      </c>
      <c r="EG29" s="107">
        <v>3454.17</v>
      </c>
      <c r="EH29" s="107">
        <v>3454.17</v>
      </c>
      <c r="EI29" s="107">
        <v>3454.17</v>
      </c>
      <c r="EJ29" s="107">
        <v>3454.17</v>
      </c>
      <c r="EK29" s="107">
        <v>3454.17</v>
      </c>
      <c r="EL29" s="107">
        <v>3454.17</v>
      </c>
      <c r="EM29" s="107">
        <v>3454.17</v>
      </c>
      <c r="EN29" s="107">
        <v>3454.17</v>
      </c>
      <c r="EO29" s="107">
        <v>3454.17</v>
      </c>
      <c r="EP29" s="107">
        <v>3454.17</v>
      </c>
      <c r="EQ29" s="107">
        <v>3454.17</v>
      </c>
      <c r="ER29" s="107">
        <v>3454.17</v>
      </c>
      <c r="ES29" s="107">
        <v>3454.17</v>
      </c>
      <c r="ET29" s="107">
        <v>3454.17</v>
      </c>
      <c r="EU29" s="107">
        <v>3454.17</v>
      </c>
      <c r="EV29" s="107">
        <v>3454.17</v>
      </c>
      <c r="EW29" s="107">
        <v>3454.17</v>
      </c>
      <c r="EX29" s="107">
        <v>3454.17</v>
      </c>
      <c r="EY29" s="107">
        <v>3454.17</v>
      </c>
      <c r="EZ29" s="107">
        <v>3454.17</v>
      </c>
      <c r="FA29" s="107">
        <v>3454.17</v>
      </c>
      <c r="FB29" s="107">
        <v>3454.17</v>
      </c>
      <c r="FC29" s="107">
        <v>3454.17</v>
      </c>
      <c r="FD29" s="107">
        <v>3454.17</v>
      </c>
      <c r="FE29" s="107">
        <v>3454.17</v>
      </c>
      <c r="FF29" s="107">
        <v>3454.17</v>
      </c>
      <c r="FG29" s="107">
        <v>3454.17</v>
      </c>
      <c r="FH29" s="107">
        <v>3454.17</v>
      </c>
      <c r="FI29" s="107">
        <v>3454.17</v>
      </c>
      <c r="FJ29" s="107">
        <v>3454.17</v>
      </c>
      <c r="FK29" s="107">
        <v>3454.17</v>
      </c>
      <c r="FL29" s="107">
        <v>3454.17</v>
      </c>
      <c r="FM29" s="107">
        <v>3454.17</v>
      </c>
      <c r="FN29" s="107">
        <v>3454.17</v>
      </c>
      <c r="FO29" s="107">
        <v>3454.17</v>
      </c>
      <c r="FP29" s="107">
        <v>3454.05</v>
      </c>
      <c r="FQ29" s="107">
        <v>0</v>
      </c>
      <c r="FR29" s="107">
        <v>0</v>
      </c>
      <c r="FS29" s="107">
        <v>0</v>
      </c>
      <c r="FT29" s="107">
        <v>0</v>
      </c>
      <c r="FU29" s="107">
        <v>0</v>
      </c>
      <c r="FV29" s="107">
        <v>0</v>
      </c>
      <c r="FW29" s="107">
        <v>0</v>
      </c>
      <c r="FX29" s="107">
        <v>0</v>
      </c>
      <c r="FY29" s="107">
        <v>0</v>
      </c>
      <c r="FZ29" s="107">
        <v>0</v>
      </c>
      <c r="GA29" s="107">
        <v>0</v>
      </c>
      <c r="GB29" s="107">
        <v>0</v>
      </c>
      <c r="GC29" s="107">
        <v>0</v>
      </c>
      <c r="GD29" s="107">
        <v>0</v>
      </c>
      <c r="GE29" s="107">
        <v>0</v>
      </c>
      <c r="GF29" s="107">
        <v>0</v>
      </c>
      <c r="GG29" s="107">
        <v>0</v>
      </c>
      <c r="GH29" s="107">
        <v>0</v>
      </c>
      <c r="GI29" s="22">
        <v>135625</v>
      </c>
      <c r="GJ29" s="13"/>
      <c r="GK29" s="13"/>
    </row>
    <row r="30" spans="1:193" x14ac:dyDescent="0.3">
      <c r="A30" s="22">
        <v>135636</v>
      </c>
      <c r="B30" s="22">
        <v>6437</v>
      </c>
      <c r="C30" s="22" t="s">
        <v>205</v>
      </c>
      <c r="D30" s="22" t="s">
        <v>206</v>
      </c>
      <c r="E30" s="26">
        <v>0.1003</v>
      </c>
      <c r="F30" s="22" t="s">
        <v>164</v>
      </c>
      <c r="G30" s="22" t="s">
        <v>165</v>
      </c>
      <c r="H30" s="108" t="str">
        <f>VLOOKUP(B30,Elegibilidade!A:I,9,0)</f>
        <v>Elegível</v>
      </c>
      <c r="I30" s="27">
        <v>152</v>
      </c>
      <c r="J30" s="23">
        <v>0</v>
      </c>
      <c r="K30" s="23">
        <f t="shared" si="0"/>
        <v>303167.73458931287</v>
      </c>
      <c r="L30" s="23">
        <f t="shared" si="1"/>
        <v>303167.73458931287</v>
      </c>
      <c r="M30" s="22" t="s">
        <v>167</v>
      </c>
      <c r="N30" s="23">
        <v>303167.73458931287</v>
      </c>
      <c r="O30" s="23">
        <f t="shared" si="2"/>
        <v>277389.07204042206</v>
      </c>
      <c r="P30" s="23">
        <f>Vendas!$J$1</f>
        <v>885.12919963447951</v>
      </c>
      <c r="Q30" s="109">
        <v>360</v>
      </c>
      <c r="R30" s="23">
        <f t="shared" si="3"/>
        <v>318646.51186841261</v>
      </c>
      <c r="S30" s="28">
        <f t="shared" si="4"/>
        <v>0.87052285748846325</v>
      </c>
      <c r="T30" s="107">
        <v>3454.17</v>
      </c>
      <c r="U30" s="107">
        <v>3454.17</v>
      </c>
      <c r="V30" s="107">
        <v>3454.17</v>
      </c>
      <c r="W30" s="107">
        <v>3454.17</v>
      </c>
      <c r="X30" s="107">
        <v>3454.17</v>
      </c>
      <c r="Y30" s="107">
        <v>3454.17</v>
      </c>
      <c r="Z30" s="107">
        <v>3454.17</v>
      </c>
      <c r="AA30" s="107">
        <v>3454.17</v>
      </c>
      <c r="AB30" s="107">
        <v>3454.17</v>
      </c>
      <c r="AC30" s="107">
        <v>3454.17</v>
      </c>
      <c r="AD30" s="107">
        <v>3454.17</v>
      </c>
      <c r="AE30" s="107">
        <v>3454.17</v>
      </c>
      <c r="AF30" s="107">
        <v>3454.17</v>
      </c>
      <c r="AG30" s="107">
        <v>3454.17</v>
      </c>
      <c r="AH30" s="107">
        <v>3454.17</v>
      </c>
      <c r="AI30" s="107">
        <v>3454.17</v>
      </c>
      <c r="AJ30" s="107">
        <v>3454.17</v>
      </c>
      <c r="AK30" s="107">
        <v>3454.17</v>
      </c>
      <c r="AL30" s="107">
        <v>3454.17</v>
      </c>
      <c r="AM30" s="107">
        <v>3454.17</v>
      </c>
      <c r="AN30" s="107">
        <v>3454.17</v>
      </c>
      <c r="AO30" s="107">
        <v>3454.17</v>
      </c>
      <c r="AP30" s="107">
        <v>3454.17</v>
      </c>
      <c r="AQ30" s="107">
        <v>3454.17</v>
      </c>
      <c r="AR30" s="107">
        <v>3454.17</v>
      </c>
      <c r="AS30" s="107">
        <v>3454.17</v>
      </c>
      <c r="AT30" s="107">
        <v>3454.17</v>
      </c>
      <c r="AU30" s="107">
        <v>3454.17</v>
      </c>
      <c r="AV30" s="107">
        <v>3454.17</v>
      </c>
      <c r="AW30" s="107">
        <v>3454.17</v>
      </c>
      <c r="AX30" s="107">
        <v>3454.17</v>
      </c>
      <c r="AY30" s="107">
        <v>3454.17</v>
      </c>
      <c r="AZ30" s="107">
        <v>3454.17</v>
      </c>
      <c r="BA30" s="107">
        <v>3454.17</v>
      </c>
      <c r="BB30" s="107">
        <v>3454.17</v>
      </c>
      <c r="BC30" s="107">
        <v>3454.17</v>
      </c>
      <c r="BD30" s="107">
        <v>3454.17</v>
      </c>
      <c r="BE30" s="107">
        <v>3454.17</v>
      </c>
      <c r="BF30" s="107">
        <v>3454.17</v>
      </c>
      <c r="BG30" s="107">
        <v>3454.17</v>
      </c>
      <c r="BH30" s="107">
        <v>3454.17</v>
      </c>
      <c r="BI30" s="107">
        <v>3454.17</v>
      </c>
      <c r="BJ30" s="107">
        <v>3454.17</v>
      </c>
      <c r="BK30" s="107">
        <v>3454.17</v>
      </c>
      <c r="BL30" s="107">
        <v>3454.17</v>
      </c>
      <c r="BM30" s="107">
        <v>3454.17</v>
      </c>
      <c r="BN30" s="107">
        <v>3454.17</v>
      </c>
      <c r="BO30" s="107">
        <v>3454.17</v>
      </c>
      <c r="BP30" s="107">
        <v>3454.17</v>
      </c>
      <c r="BQ30" s="107">
        <v>3454.17</v>
      </c>
      <c r="BR30" s="107">
        <v>3454.17</v>
      </c>
      <c r="BS30" s="107">
        <v>3454.17</v>
      </c>
      <c r="BT30" s="107">
        <v>3454.17</v>
      </c>
      <c r="BU30" s="107">
        <v>3454.17</v>
      </c>
      <c r="BV30" s="107">
        <v>3454.17</v>
      </c>
      <c r="BW30" s="107">
        <v>3454.17</v>
      </c>
      <c r="BX30" s="107">
        <v>3454.17</v>
      </c>
      <c r="BY30" s="107">
        <v>3454.17</v>
      </c>
      <c r="BZ30" s="107">
        <v>3454.17</v>
      </c>
      <c r="CA30" s="107">
        <v>3454.17</v>
      </c>
      <c r="CB30" s="107">
        <v>3454.17</v>
      </c>
      <c r="CC30" s="107">
        <v>3454.17</v>
      </c>
      <c r="CD30" s="107">
        <v>3454.17</v>
      </c>
      <c r="CE30" s="107">
        <v>3454.17</v>
      </c>
      <c r="CF30" s="107">
        <v>3454.17</v>
      </c>
      <c r="CG30" s="107">
        <v>3454.17</v>
      </c>
      <c r="CH30" s="107">
        <v>3454.17</v>
      </c>
      <c r="CI30" s="107">
        <v>3454.17</v>
      </c>
      <c r="CJ30" s="107">
        <v>3454.17</v>
      </c>
      <c r="CK30" s="107">
        <v>3454.17</v>
      </c>
      <c r="CL30" s="107">
        <v>3454.17</v>
      </c>
      <c r="CM30" s="107">
        <v>3454.17</v>
      </c>
      <c r="CN30" s="107">
        <v>3454.17</v>
      </c>
      <c r="CO30" s="107">
        <v>3454.17</v>
      </c>
      <c r="CP30" s="107">
        <v>3454.17</v>
      </c>
      <c r="CQ30" s="107">
        <v>3454.17</v>
      </c>
      <c r="CR30" s="107">
        <v>3454.17</v>
      </c>
      <c r="CS30" s="107">
        <v>3454.17</v>
      </c>
      <c r="CT30" s="107">
        <v>3454.17</v>
      </c>
      <c r="CU30" s="107">
        <v>3454.17</v>
      </c>
      <c r="CV30" s="107">
        <v>3454.17</v>
      </c>
      <c r="CW30" s="107">
        <v>3454.17</v>
      </c>
      <c r="CX30" s="107">
        <v>3454.17</v>
      </c>
      <c r="CY30" s="107">
        <v>3454.17</v>
      </c>
      <c r="CZ30" s="107">
        <v>3454.17</v>
      </c>
      <c r="DA30" s="107">
        <v>3454.17</v>
      </c>
      <c r="DB30" s="107">
        <v>3454.17</v>
      </c>
      <c r="DC30" s="107">
        <v>3454.17</v>
      </c>
      <c r="DD30" s="107">
        <v>3454.17</v>
      </c>
      <c r="DE30" s="107">
        <v>3454.17</v>
      </c>
      <c r="DF30" s="107">
        <v>3454.17</v>
      </c>
      <c r="DG30" s="107">
        <v>3454.17</v>
      </c>
      <c r="DH30" s="107">
        <v>3454.17</v>
      </c>
      <c r="DI30" s="107">
        <v>3454.17</v>
      </c>
      <c r="DJ30" s="107">
        <v>3454.17</v>
      </c>
      <c r="DK30" s="107">
        <v>3454.17</v>
      </c>
      <c r="DL30" s="107">
        <v>3454.17</v>
      </c>
      <c r="DM30" s="107">
        <v>3454.17</v>
      </c>
      <c r="DN30" s="107">
        <v>3454.17</v>
      </c>
      <c r="DO30" s="107">
        <v>3454.17</v>
      </c>
      <c r="DP30" s="107">
        <v>3454.17</v>
      </c>
      <c r="DQ30" s="107">
        <v>3454.17</v>
      </c>
      <c r="DR30" s="107">
        <v>3454.17</v>
      </c>
      <c r="DS30" s="107">
        <v>3454.17</v>
      </c>
      <c r="DT30" s="107">
        <v>3454.17</v>
      </c>
      <c r="DU30" s="107">
        <v>3454.17</v>
      </c>
      <c r="DV30" s="107">
        <v>3454.17</v>
      </c>
      <c r="DW30" s="107">
        <v>3454.17</v>
      </c>
      <c r="DX30" s="107">
        <v>3454.17</v>
      </c>
      <c r="DY30" s="107">
        <v>3454.17</v>
      </c>
      <c r="DZ30" s="107">
        <v>3454.17</v>
      </c>
      <c r="EA30" s="107">
        <v>3454.17</v>
      </c>
      <c r="EB30" s="107">
        <v>3454.17</v>
      </c>
      <c r="EC30" s="107">
        <v>3454.17</v>
      </c>
      <c r="ED30" s="107">
        <v>3454.17</v>
      </c>
      <c r="EE30" s="107">
        <v>3454.17</v>
      </c>
      <c r="EF30" s="107">
        <v>3454.17</v>
      </c>
      <c r="EG30" s="107">
        <v>3454.17</v>
      </c>
      <c r="EH30" s="107">
        <v>3454.17</v>
      </c>
      <c r="EI30" s="107">
        <v>3454.17</v>
      </c>
      <c r="EJ30" s="107">
        <v>3454.17</v>
      </c>
      <c r="EK30" s="107">
        <v>3454.17</v>
      </c>
      <c r="EL30" s="107">
        <v>3454.17</v>
      </c>
      <c r="EM30" s="107">
        <v>3454.17</v>
      </c>
      <c r="EN30" s="107">
        <v>3454.17</v>
      </c>
      <c r="EO30" s="107">
        <v>3454.17</v>
      </c>
      <c r="EP30" s="107">
        <v>3454.17</v>
      </c>
      <c r="EQ30" s="107">
        <v>3454.17</v>
      </c>
      <c r="ER30" s="107">
        <v>3454.17</v>
      </c>
      <c r="ES30" s="107">
        <v>3454.17</v>
      </c>
      <c r="ET30" s="107">
        <v>3454.17</v>
      </c>
      <c r="EU30" s="107">
        <v>3454.17</v>
      </c>
      <c r="EV30" s="107">
        <v>3454.17</v>
      </c>
      <c r="EW30" s="107">
        <v>3454.17</v>
      </c>
      <c r="EX30" s="107">
        <v>3454.17</v>
      </c>
      <c r="EY30" s="107">
        <v>3454.17</v>
      </c>
      <c r="EZ30" s="107">
        <v>3454.17</v>
      </c>
      <c r="FA30" s="107">
        <v>3454.17</v>
      </c>
      <c r="FB30" s="107">
        <v>3454.17</v>
      </c>
      <c r="FC30" s="107">
        <v>3454.17</v>
      </c>
      <c r="FD30" s="107">
        <v>3454.17</v>
      </c>
      <c r="FE30" s="107">
        <v>3454.17</v>
      </c>
      <c r="FF30" s="107">
        <v>3454.17</v>
      </c>
      <c r="FG30" s="107">
        <v>3454.17</v>
      </c>
      <c r="FH30" s="107">
        <v>3454.17</v>
      </c>
      <c r="FI30" s="107">
        <v>3454.17</v>
      </c>
      <c r="FJ30" s="107">
        <v>3454.17</v>
      </c>
      <c r="FK30" s="107">
        <v>3454.17</v>
      </c>
      <c r="FL30" s="107">
        <v>3454.17</v>
      </c>
      <c r="FM30" s="107">
        <v>3454.17</v>
      </c>
      <c r="FN30" s="107">
        <v>3454.17</v>
      </c>
      <c r="FO30" s="107">
        <v>3454.17</v>
      </c>
      <c r="FP30" s="107">
        <v>0</v>
      </c>
      <c r="FQ30" s="107">
        <v>0</v>
      </c>
      <c r="FR30" s="107">
        <v>0</v>
      </c>
      <c r="FS30" s="107">
        <v>0</v>
      </c>
      <c r="FT30" s="107">
        <v>0</v>
      </c>
      <c r="FU30" s="107">
        <v>0</v>
      </c>
      <c r="FV30" s="107">
        <v>0</v>
      </c>
      <c r="FW30" s="107">
        <v>0</v>
      </c>
      <c r="FX30" s="107">
        <v>0</v>
      </c>
      <c r="FY30" s="107">
        <v>0</v>
      </c>
      <c r="FZ30" s="107">
        <v>0</v>
      </c>
      <c r="GA30" s="107">
        <v>0</v>
      </c>
      <c r="GB30" s="107">
        <v>0</v>
      </c>
      <c r="GC30" s="107">
        <v>0</v>
      </c>
      <c r="GD30" s="107">
        <v>0</v>
      </c>
      <c r="GE30" s="107">
        <v>0</v>
      </c>
      <c r="GF30" s="107">
        <v>0</v>
      </c>
      <c r="GG30" s="107">
        <v>0</v>
      </c>
      <c r="GH30" s="107">
        <v>0</v>
      </c>
      <c r="GI30" s="22">
        <v>135636</v>
      </c>
      <c r="GJ30" s="13"/>
      <c r="GK30" s="13"/>
    </row>
    <row r="31" spans="1:193" x14ac:dyDescent="0.3">
      <c r="A31" s="22">
        <v>135682</v>
      </c>
      <c r="B31" s="22">
        <v>6357</v>
      </c>
      <c r="C31" s="22" t="s">
        <v>273</v>
      </c>
      <c r="D31" s="22" t="s">
        <v>274</v>
      </c>
      <c r="E31" s="26">
        <v>0.1003</v>
      </c>
      <c r="F31" s="22" t="s">
        <v>164</v>
      </c>
      <c r="G31" s="22" t="s">
        <v>165</v>
      </c>
      <c r="H31" s="108" t="str">
        <f>VLOOKUP(B31,Elegibilidade!A:I,9,0)</f>
        <v>Elegível</v>
      </c>
      <c r="I31" s="27">
        <v>121</v>
      </c>
      <c r="J31" s="23">
        <v>0</v>
      </c>
      <c r="K31" s="23">
        <f t="shared" si="0"/>
        <v>303160.75678435265</v>
      </c>
      <c r="L31" s="23">
        <f t="shared" si="1"/>
        <v>303160.75678435265</v>
      </c>
      <c r="M31" s="22" t="s">
        <v>167</v>
      </c>
      <c r="N31" s="23">
        <v>303160.75678435265</v>
      </c>
      <c r="O31" s="23">
        <f t="shared" si="2"/>
        <v>281357.39915474667</v>
      </c>
      <c r="P31" s="23">
        <f>Vendas!$J$1</f>
        <v>885.12919963447951</v>
      </c>
      <c r="Q31" s="109">
        <v>448.54</v>
      </c>
      <c r="R31" s="23">
        <f t="shared" si="3"/>
        <v>397015.85120404948</v>
      </c>
      <c r="S31" s="28">
        <f t="shared" si="4"/>
        <v>0.70868051817442623</v>
      </c>
      <c r="T31" s="107">
        <v>3920.02</v>
      </c>
      <c r="U31" s="107">
        <v>3920.02</v>
      </c>
      <c r="V31" s="107">
        <v>3920.02</v>
      </c>
      <c r="W31" s="107">
        <v>3920.02</v>
      </c>
      <c r="X31" s="107">
        <v>3920.02</v>
      </c>
      <c r="Y31" s="107">
        <v>3920.02</v>
      </c>
      <c r="Z31" s="107">
        <v>3920.02</v>
      </c>
      <c r="AA31" s="107">
        <v>3920.02</v>
      </c>
      <c r="AB31" s="107">
        <v>3920.02</v>
      </c>
      <c r="AC31" s="107">
        <v>3920.02</v>
      </c>
      <c r="AD31" s="107">
        <v>3920.02</v>
      </c>
      <c r="AE31" s="107">
        <v>3920.02</v>
      </c>
      <c r="AF31" s="107">
        <v>3920.02</v>
      </c>
      <c r="AG31" s="107">
        <v>3920.02</v>
      </c>
      <c r="AH31" s="107">
        <v>3920.02</v>
      </c>
      <c r="AI31" s="107">
        <v>3920.02</v>
      </c>
      <c r="AJ31" s="107">
        <v>3920.02</v>
      </c>
      <c r="AK31" s="107">
        <v>3920.02</v>
      </c>
      <c r="AL31" s="107">
        <v>3920.02</v>
      </c>
      <c r="AM31" s="107">
        <v>3920.02</v>
      </c>
      <c r="AN31" s="107">
        <v>3920.02</v>
      </c>
      <c r="AO31" s="107">
        <v>3920.02</v>
      </c>
      <c r="AP31" s="107">
        <v>3920.02</v>
      </c>
      <c r="AQ31" s="107">
        <v>3920.02</v>
      </c>
      <c r="AR31" s="107">
        <v>3920.02</v>
      </c>
      <c r="AS31" s="107">
        <v>3920.02</v>
      </c>
      <c r="AT31" s="107">
        <v>3920.02</v>
      </c>
      <c r="AU31" s="107">
        <v>3920.02</v>
      </c>
      <c r="AV31" s="107">
        <v>3920.02</v>
      </c>
      <c r="AW31" s="107">
        <v>3920.02</v>
      </c>
      <c r="AX31" s="107">
        <v>3920.02</v>
      </c>
      <c r="AY31" s="107">
        <v>3920.02</v>
      </c>
      <c r="AZ31" s="107">
        <v>3920.02</v>
      </c>
      <c r="BA31" s="107">
        <v>3920.02</v>
      </c>
      <c r="BB31" s="107">
        <v>3920.02</v>
      </c>
      <c r="BC31" s="107">
        <v>3920.02</v>
      </c>
      <c r="BD31" s="107">
        <v>3920.02</v>
      </c>
      <c r="BE31" s="107">
        <v>3920.02</v>
      </c>
      <c r="BF31" s="107">
        <v>3920.02</v>
      </c>
      <c r="BG31" s="107">
        <v>3920.02</v>
      </c>
      <c r="BH31" s="107">
        <v>3920.02</v>
      </c>
      <c r="BI31" s="107">
        <v>3920.02</v>
      </c>
      <c r="BJ31" s="107">
        <v>3920.02</v>
      </c>
      <c r="BK31" s="107">
        <v>3920.02</v>
      </c>
      <c r="BL31" s="107">
        <v>3920.02</v>
      </c>
      <c r="BM31" s="107">
        <v>3920.02</v>
      </c>
      <c r="BN31" s="107">
        <v>3920.02</v>
      </c>
      <c r="BO31" s="107">
        <v>3920.02</v>
      </c>
      <c r="BP31" s="107">
        <v>3920.02</v>
      </c>
      <c r="BQ31" s="107">
        <v>3920.02</v>
      </c>
      <c r="BR31" s="107">
        <v>3920.02</v>
      </c>
      <c r="BS31" s="107">
        <v>3920.02</v>
      </c>
      <c r="BT31" s="107">
        <v>3920.02</v>
      </c>
      <c r="BU31" s="107">
        <v>3920.02</v>
      </c>
      <c r="BV31" s="107">
        <v>3920.02</v>
      </c>
      <c r="BW31" s="107">
        <v>3920.02</v>
      </c>
      <c r="BX31" s="107">
        <v>3920.02</v>
      </c>
      <c r="BY31" s="107">
        <v>3920.02</v>
      </c>
      <c r="BZ31" s="107">
        <v>3920.02</v>
      </c>
      <c r="CA31" s="107">
        <v>3920.02</v>
      </c>
      <c r="CB31" s="107">
        <v>3920.02</v>
      </c>
      <c r="CC31" s="107">
        <v>3920.02</v>
      </c>
      <c r="CD31" s="107">
        <v>3920.02</v>
      </c>
      <c r="CE31" s="107">
        <v>3920.02</v>
      </c>
      <c r="CF31" s="107">
        <v>3920.02</v>
      </c>
      <c r="CG31" s="107">
        <v>3920.02</v>
      </c>
      <c r="CH31" s="107">
        <v>3920.02</v>
      </c>
      <c r="CI31" s="107">
        <v>3920.02</v>
      </c>
      <c r="CJ31" s="107">
        <v>3920.02</v>
      </c>
      <c r="CK31" s="107">
        <v>3920.02</v>
      </c>
      <c r="CL31" s="107">
        <v>3920.02</v>
      </c>
      <c r="CM31" s="107">
        <v>3920.02</v>
      </c>
      <c r="CN31" s="107">
        <v>3920.02</v>
      </c>
      <c r="CO31" s="107">
        <v>3920.02</v>
      </c>
      <c r="CP31" s="107">
        <v>3920.02</v>
      </c>
      <c r="CQ31" s="107">
        <v>3920.02</v>
      </c>
      <c r="CR31" s="107">
        <v>3920.02</v>
      </c>
      <c r="CS31" s="107">
        <v>3920.02</v>
      </c>
      <c r="CT31" s="107">
        <v>3920.02</v>
      </c>
      <c r="CU31" s="107">
        <v>3920.02</v>
      </c>
      <c r="CV31" s="107">
        <v>3920.02</v>
      </c>
      <c r="CW31" s="107">
        <v>3920.02</v>
      </c>
      <c r="CX31" s="107">
        <v>3920.02</v>
      </c>
      <c r="CY31" s="107">
        <v>3920.02</v>
      </c>
      <c r="CZ31" s="107">
        <v>3920.02</v>
      </c>
      <c r="DA31" s="107">
        <v>3920.02</v>
      </c>
      <c r="DB31" s="107">
        <v>3920.02</v>
      </c>
      <c r="DC31" s="107">
        <v>3920.02</v>
      </c>
      <c r="DD31" s="107">
        <v>3920.02</v>
      </c>
      <c r="DE31" s="107">
        <v>3920.02</v>
      </c>
      <c r="DF31" s="107">
        <v>3920.02</v>
      </c>
      <c r="DG31" s="107">
        <v>3920.02</v>
      </c>
      <c r="DH31" s="107">
        <v>3920.02</v>
      </c>
      <c r="DI31" s="107">
        <v>3920.02</v>
      </c>
      <c r="DJ31" s="107">
        <v>3920.02</v>
      </c>
      <c r="DK31" s="107">
        <v>3920.02</v>
      </c>
      <c r="DL31" s="107">
        <v>3920.02</v>
      </c>
      <c r="DM31" s="107">
        <v>3920.02</v>
      </c>
      <c r="DN31" s="107">
        <v>3920.02</v>
      </c>
      <c r="DO31" s="107">
        <v>3920.02</v>
      </c>
      <c r="DP31" s="107">
        <v>3920.02</v>
      </c>
      <c r="DQ31" s="107">
        <v>3920.02</v>
      </c>
      <c r="DR31" s="107">
        <v>3920.02</v>
      </c>
      <c r="DS31" s="107">
        <v>3920.02</v>
      </c>
      <c r="DT31" s="107">
        <v>3920.02</v>
      </c>
      <c r="DU31" s="107">
        <v>3920.02</v>
      </c>
      <c r="DV31" s="107">
        <v>3920.02</v>
      </c>
      <c r="DW31" s="107">
        <v>3920.02</v>
      </c>
      <c r="DX31" s="107">
        <v>3920.02</v>
      </c>
      <c r="DY31" s="107">
        <v>3920.02</v>
      </c>
      <c r="DZ31" s="107">
        <v>3920.02</v>
      </c>
      <c r="EA31" s="107">
        <v>3920.02</v>
      </c>
      <c r="EB31" s="107">
        <v>3920.02</v>
      </c>
      <c r="EC31" s="107">
        <v>3920.02</v>
      </c>
      <c r="ED31" s="107">
        <v>3920.02</v>
      </c>
      <c r="EE31" s="107">
        <v>3920.02</v>
      </c>
      <c r="EF31" s="107">
        <v>3920.02</v>
      </c>
      <c r="EG31" s="107">
        <v>3920.02</v>
      </c>
      <c r="EH31" s="107">
        <v>3920.02</v>
      </c>
      <c r="EI31" s="107">
        <v>3920.02</v>
      </c>
      <c r="EJ31" s="107">
        <v>3920.02</v>
      </c>
      <c r="EK31" s="107">
        <v>0</v>
      </c>
      <c r="EL31" s="107">
        <v>0</v>
      </c>
      <c r="EM31" s="107">
        <v>0</v>
      </c>
      <c r="EN31" s="107">
        <v>0</v>
      </c>
      <c r="EO31" s="107">
        <v>0</v>
      </c>
      <c r="EP31" s="107">
        <v>0</v>
      </c>
      <c r="EQ31" s="107">
        <v>0</v>
      </c>
      <c r="ER31" s="107">
        <v>0</v>
      </c>
      <c r="ES31" s="107">
        <v>0</v>
      </c>
      <c r="ET31" s="107">
        <v>0</v>
      </c>
      <c r="EU31" s="107">
        <v>0</v>
      </c>
      <c r="EV31" s="107">
        <v>0</v>
      </c>
      <c r="EW31" s="107">
        <v>0</v>
      </c>
      <c r="EX31" s="107">
        <v>0</v>
      </c>
      <c r="EY31" s="107">
        <v>0</v>
      </c>
      <c r="EZ31" s="107">
        <v>0</v>
      </c>
      <c r="FA31" s="107">
        <v>0</v>
      </c>
      <c r="FB31" s="107">
        <v>0</v>
      </c>
      <c r="FC31" s="107">
        <v>0</v>
      </c>
      <c r="FD31" s="107">
        <v>0</v>
      </c>
      <c r="FE31" s="107">
        <v>0</v>
      </c>
      <c r="FF31" s="107">
        <v>0</v>
      </c>
      <c r="FG31" s="107">
        <v>0</v>
      </c>
      <c r="FH31" s="107">
        <v>0</v>
      </c>
      <c r="FI31" s="107">
        <v>0</v>
      </c>
      <c r="FJ31" s="107">
        <v>0</v>
      </c>
      <c r="FK31" s="107">
        <v>0</v>
      </c>
      <c r="FL31" s="107">
        <v>0</v>
      </c>
      <c r="FM31" s="107">
        <v>0</v>
      </c>
      <c r="FN31" s="107">
        <v>0</v>
      </c>
      <c r="FO31" s="107">
        <v>0</v>
      </c>
      <c r="FP31" s="107">
        <v>0</v>
      </c>
      <c r="FQ31" s="107">
        <v>0</v>
      </c>
      <c r="FR31" s="107">
        <v>0</v>
      </c>
      <c r="FS31" s="107">
        <v>0</v>
      </c>
      <c r="FT31" s="107">
        <v>0</v>
      </c>
      <c r="FU31" s="107">
        <v>0</v>
      </c>
      <c r="FV31" s="107">
        <v>0</v>
      </c>
      <c r="FW31" s="107">
        <v>0</v>
      </c>
      <c r="FX31" s="107">
        <v>0</v>
      </c>
      <c r="FY31" s="107">
        <v>0</v>
      </c>
      <c r="FZ31" s="107">
        <v>0</v>
      </c>
      <c r="GA31" s="107">
        <v>0</v>
      </c>
      <c r="GB31" s="107">
        <v>0</v>
      </c>
      <c r="GC31" s="107">
        <v>0</v>
      </c>
      <c r="GD31" s="107">
        <v>0</v>
      </c>
      <c r="GE31" s="107">
        <v>0</v>
      </c>
      <c r="GF31" s="107">
        <v>0</v>
      </c>
      <c r="GG31" s="107">
        <v>0</v>
      </c>
      <c r="GH31" s="107">
        <v>0</v>
      </c>
      <c r="GI31" s="22">
        <v>135682</v>
      </c>
      <c r="GJ31" s="13"/>
      <c r="GK31" s="13"/>
    </row>
    <row r="32" spans="1:193" x14ac:dyDescent="0.3">
      <c r="A32" s="22">
        <v>135624</v>
      </c>
      <c r="B32" s="22">
        <v>6387</v>
      </c>
      <c r="C32" s="22" t="s">
        <v>183</v>
      </c>
      <c r="D32" s="22" t="s">
        <v>184</v>
      </c>
      <c r="E32" s="26">
        <v>0.1003</v>
      </c>
      <c r="F32" s="22" t="s">
        <v>164</v>
      </c>
      <c r="G32" s="22" t="s">
        <v>165</v>
      </c>
      <c r="H32" s="108" t="str">
        <f>VLOOKUP(B32,Elegibilidade!A:I,9,0)</f>
        <v>Elegível</v>
      </c>
      <c r="I32" s="27">
        <v>150</v>
      </c>
      <c r="J32" s="23">
        <v>0</v>
      </c>
      <c r="K32" s="23">
        <f t="shared" si="0"/>
        <v>302674.5585177422</v>
      </c>
      <c r="L32" s="23">
        <f t="shared" si="1"/>
        <v>302674.5585177422</v>
      </c>
      <c r="M32" s="22" t="s">
        <v>167</v>
      </c>
      <c r="N32" s="23">
        <v>302674.5585177422</v>
      </c>
      <c r="O32" s="23">
        <f t="shared" si="2"/>
        <v>277177.31480530655</v>
      </c>
      <c r="P32" s="23">
        <f>Vendas!$J$1</f>
        <v>885.12919963447951</v>
      </c>
      <c r="Q32" s="109">
        <v>398.97</v>
      </c>
      <c r="R32" s="23">
        <f t="shared" si="3"/>
        <v>353139.99677816831</v>
      </c>
      <c r="S32" s="28">
        <f t="shared" si="4"/>
        <v>0.7848935757322919</v>
      </c>
      <c r="T32" s="107">
        <v>3472.21</v>
      </c>
      <c r="U32" s="107">
        <v>3472.21</v>
      </c>
      <c r="V32" s="107">
        <v>3472.21</v>
      </c>
      <c r="W32" s="107">
        <v>3472.21</v>
      </c>
      <c r="X32" s="107">
        <v>3472.21</v>
      </c>
      <c r="Y32" s="107">
        <v>3472.21</v>
      </c>
      <c r="Z32" s="107">
        <v>3472.21</v>
      </c>
      <c r="AA32" s="107">
        <v>3472.21</v>
      </c>
      <c r="AB32" s="107">
        <v>3472.21</v>
      </c>
      <c r="AC32" s="107">
        <v>3472.21</v>
      </c>
      <c r="AD32" s="107">
        <v>3472.21</v>
      </c>
      <c r="AE32" s="107">
        <v>3472.21</v>
      </c>
      <c r="AF32" s="107">
        <v>3472.21</v>
      </c>
      <c r="AG32" s="107">
        <v>3472.21</v>
      </c>
      <c r="AH32" s="107">
        <v>3472.21</v>
      </c>
      <c r="AI32" s="107">
        <v>3472.21</v>
      </c>
      <c r="AJ32" s="107">
        <v>3472.21</v>
      </c>
      <c r="AK32" s="107">
        <v>3472.21</v>
      </c>
      <c r="AL32" s="107">
        <v>3472.21</v>
      </c>
      <c r="AM32" s="107">
        <v>3472.21</v>
      </c>
      <c r="AN32" s="107">
        <v>3472.21</v>
      </c>
      <c r="AO32" s="107">
        <v>3472.21</v>
      </c>
      <c r="AP32" s="107">
        <v>3472.21</v>
      </c>
      <c r="AQ32" s="107">
        <v>3472.21</v>
      </c>
      <c r="AR32" s="107">
        <v>3472.21</v>
      </c>
      <c r="AS32" s="107">
        <v>3472.21</v>
      </c>
      <c r="AT32" s="107">
        <v>3472.21</v>
      </c>
      <c r="AU32" s="107">
        <v>3472.21</v>
      </c>
      <c r="AV32" s="107">
        <v>3472.21</v>
      </c>
      <c r="AW32" s="107">
        <v>3472.21</v>
      </c>
      <c r="AX32" s="107">
        <v>3472.21</v>
      </c>
      <c r="AY32" s="107">
        <v>3472.21</v>
      </c>
      <c r="AZ32" s="107">
        <v>3472.21</v>
      </c>
      <c r="BA32" s="107">
        <v>3472.21</v>
      </c>
      <c r="BB32" s="107">
        <v>3472.21</v>
      </c>
      <c r="BC32" s="107">
        <v>3472.21</v>
      </c>
      <c r="BD32" s="107">
        <v>3472.21</v>
      </c>
      <c r="BE32" s="107">
        <v>3472.21</v>
      </c>
      <c r="BF32" s="107">
        <v>3472.21</v>
      </c>
      <c r="BG32" s="107">
        <v>3472.21</v>
      </c>
      <c r="BH32" s="107">
        <v>3472.21</v>
      </c>
      <c r="BI32" s="107">
        <v>3472.21</v>
      </c>
      <c r="BJ32" s="107">
        <v>3472.21</v>
      </c>
      <c r="BK32" s="107">
        <v>3472.21</v>
      </c>
      <c r="BL32" s="107">
        <v>3472.21</v>
      </c>
      <c r="BM32" s="107">
        <v>3472.21</v>
      </c>
      <c r="BN32" s="107">
        <v>3472.21</v>
      </c>
      <c r="BO32" s="107">
        <v>3472.21</v>
      </c>
      <c r="BP32" s="107">
        <v>3472.21</v>
      </c>
      <c r="BQ32" s="107">
        <v>3472.21</v>
      </c>
      <c r="BR32" s="107">
        <v>3472.21</v>
      </c>
      <c r="BS32" s="107">
        <v>3472.21</v>
      </c>
      <c r="BT32" s="107">
        <v>3472.21</v>
      </c>
      <c r="BU32" s="107">
        <v>3472.21</v>
      </c>
      <c r="BV32" s="107">
        <v>3472.21</v>
      </c>
      <c r="BW32" s="107">
        <v>3472.21</v>
      </c>
      <c r="BX32" s="107">
        <v>3472.21</v>
      </c>
      <c r="BY32" s="107">
        <v>3472.21</v>
      </c>
      <c r="BZ32" s="107">
        <v>3472.21</v>
      </c>
      <c r="CA32" s="107">
        <v>3472.21</v>
      </c>
      <c r="CB32" s="107">
        <v>3472.21</v>
      </c>
      <c r="CC32" s="107">
        <v>3472.21</v>
      </c>
      <c r="CD32" s="107">
        <v>3472.21</v>
      </c>
      <c r="CE32" s="107">
        <v>3472.21</v>
      </c>
      <c r="CF32" s="107">
        <v>3472.21</v>
      </c>
      <c r="CG32" s="107">
        <v>3472.21</v>
      </c>
      <c r="CH32" s="107">
        <v>3472.21</v>
      </c>
      <c r="CI32" s="107">
        <v>3472.21</v>
      </c>
      <c r="CJ32" s="107">
        <v>3472.21</v>
      </c>
      <c r="CK32" s="107">
        <v>3472.21</v>
      </c>
      <c r="CL32" s="107">
        <v>3472.21</v>
      </c>
      <c r="CM32" s="107">
        <v>3472.21</v>
      </c>
      <c r="CN32" s="107">
        <v>3472.21</v>
      </c>
      <c r="CO32" s="107">
        <v>3472.21</v>
      </c>
      <c r="CP32" s="107">
        <v>3472.21</v>
      </c>
      <c r="CQ32" s="107">
        <v>3472.21</v>
      </c>
      <c r="CR32" s="107">
        <v>3472.21</v>
      </c>
      <c r="CS32" s="107">
        <v>3472.21</v>
      </c>
      <c r="CT32" s="107">
        <v>3472.21</v>
      </c>
      <c r="CU32" s="107">
        <v>3472.21</v>
      </c>
      <c r="CV32" s="107">
        <v>3472.21</v>
      </c>
      <c r="CW32" s="107">
        <v>3472.21</v>
      </c>
      <c r="CX32" s="107">
        <v>3472.21</v>
      </c>
      <c r="CY32" s="107">
        <v>3472.21</v>
      </c>
      <c r="CZ32" s="107">
        <v>3472.21</v>
      </c>
      <c r="DA32" s="107">
        <v>3472.21</v>
      </c>
      <c r="DB32" s="107">
        <v>3472.21</v>
      </c>
      <c r="DC32" s="107">
        <v>3472.21</v>
      </c>
      <c r="DD32" s="107">
        <v>3472.21</v>
      </c>
      <c r="DE32" s="107">
        <v>3472.21</v>
      </c>
      <c r="DF32" s="107">
        <v>3472.21</v>
      </c>
      <c r="DG32" s="107">
        <v>3472.21</v>
      </c>
      <c r="DH32" s="107">
        <v>3472.21</v>
      </c>
      <c r="DI32" s="107">
        <v>3472.21</v>
      </c>
      <c r="DJ32" s="107">
        <v>3472.21</v>
      </c>
      <c r="DK32" s="107">
        <v>3472.21</v>
      </c>
      <c r="DL32" s="107">
        <v>3472.21</v>
      </c>
      <c r="DM32" s="107">
        <v>3472.21</v>
      </c>
      <c r="DN32" s="107">
        <v>3472.21</v>
      </c>
      <c r="DO32" s="107">
        <v>3472.21</v>
      </c>
      <c r="DP32" s="107">
        <v>3472.21</v>
      </c>
      <c r="DQ32" s="107">
        <v>3472.21</v>
      </c>
      <c r="DR32" s="107">
        <v>3472.21</v>
      </c>
      <c r="DS32" s="107">
        <v>3472.21</v>
      </c>
      <c r="DT32" s="107">
        <v>3472.21</v>
      </c>
      <c r="DU32" s="107">
        <v>3472.21</v>
      </c>
      <c r="DV32" s="107">
        <v>3472.21</v>
      </c>
      <c r="DW32" s="107">
        <v>3472.21</v>
      </c>
      <c r="DX32" s="107">
        <v>3472.21</v>
      </c>
      <c r="DY32" s="107">
        <v>3472.21</v>
      </c>
      <c r="DZ32" s="107">
        <v>3472.21</v>
      </c>
      <c r="EA32" s="107">
        <v>3472.21</v>
      </c>
      <c r="EB32" s="107">
        <v>3472.21</v>
      </c>
      <c r="EC32" s="107">
        <v>3472.21</v>
      </c>
      <c r="ED32" s="107">
        <v>3472.21</v>
      </c>
      <c r="EE32" s="107">
        <v>3472.21</v>
      </c>
      <c r="EF32" s="107">
        <v>3472.21</v>
      </c>
      <c r="EG32" s="107">
        <v>3472.21</v>
      </c>
      <c r="EH32" s="107">
        <v>3472.21</v>
      </c>
      <c r="EI32" s="107">
        <v>3472.21</v>
      </c>
      <c r="EJ32" s="107">
        <v>3472.21</v>
      </c>
      <c r="EK32" s="107">
        <v>3472.21</v>
      </c>
      <c r="EL32" s="107">
        <v>3472.21</v>
      </c>
      <c r="EM32" s="107">
        <v>3472.21</v>
      </c>
      <c r="EN32" s="107">
        <v>3472.21</v>
      </c>
      <c r="EO32" s="107">
        <v>3472.21</v>
      </c>
      <c r="EP32" s="107">
        <v>3472.21</v>
      </c>
      <c r="EQ32" s="107">
        <v>3472.21</v>
      </c>
      <c r="ER32" s="107">
        <v>3472.21</v>
      </c>
      <c r="ES32" s="107">
        <v>3472.21</v>
      </c>
      <c r="ET32" s="107">
        <v>3472.21</v>
      </c>
      <c r="EU32" s="107">
        <v>3472.21</v>
      </c>
      <c r="EV32" s="107">
        <v>3472.21</v>
      </c>
      <c r="EW32" s="107">
        <v>3472.21</v>
      </c>
      <c r="EX32" s="107">
        <v>3472.21</v>
      </c>
      <c r="EY32" s="107">
        <v>3472.21</v>
      </c>
      <c r="EZ32" s="107">
        <v>3472.21</v>
      </c>
      <c r="FA32" s="107">
        <v>3472.21</v>
      </c>
      <c r="FB32" s="107">
        <v>3472.21</v>
      </c>
      <c r="FC32" s="107">
        <v>3472.21</v>
      </c>
      <c r="FD32" s="107">
        <v>3472.21</v>
      </c>
      <c r="FE32" s="107">
        <v>3472.21</v>
      </c>
      <c r="FF32" s="107">
        <v>3472.21</v>
      </c>
      <c r="FG32" s="107">
        <v>3472.21</v>
      </c>
      <c r="FH32" s="107">
        <v>3472.21</v>
      </c>
      <c r="FI32" s="107">
        <v>3472.21</v>
      </c>
      <c r="FJ32" s="107">
        <v>3472.21</v>
      </c>
      <c r="FK32" s="107">
        <v>3472.21</v>
      </c>
      <c r="FL32" s="107">
        <v>3472.21</v>
      </c>
      <c r="FM32" s="107">
        <v>3472.72</v>
      </c>
      <c r="FN32" s="107">
        <v>0</v>
      </c>
      <c r="FO32" s="107">
        <v>0</v>
      </c>
      <c r="FP32" s="107">
        <v>0</v>
      </c>
      <c r="FQ32" s="107">
        <v>0</v>
      </c>
      <c r="FR32" s="107">
        <v>0</v>
      </c>
      <c r="FS32" s="107">
        <v>0</v>
      </c>
      <c r="FT32" s="107">
        <v>0</v>
      </c>
      <c r="FU32" s="107">
        <v>0</v>
      </c>
      <c r="FV32" s="107">
        <v>0</v>
      </c>
      <c r="FW32" s="107">
        <v>0</v>
      </c>
      <c r="FX32" s="107">
        <v>0</v>
      </c>
      <c r="FY32" s="107">
        <v>0</v>
      </c>
      <c r="FZ32" s="107">
        <v>0</v>
      </c>
      <c r="GA32" s="107">
        <v>0</v>
      </c>
      <c r="GB32" s="107">
        <v>0</v>
      </c>
      <c r="GC32" s="107">
        <v>0</v>
      </c>
      <c r="GD32" s="107">
        <v>0</v>
      </c>
      <c r="GE32" s="107">
        <v>0</v>
      </c>
      <c r="GF32" s="107">
        <v>0</v>
      </c>
      <c r="GG32" s="107">
        <v>0</v>
      </c>
      <c r="GH32" s="107">
        <v>0</v>
      </c>
      <c r="GI32" s="22">
        <v>135624</v>
      </c>
      <c r="GJ32" s="13"/>
      <c r="GK32" s="13"/>
    </row>
    <row r="33" spans="1:193" x14ac:dyDescent="0.3">
      <c r="A33" s="22">
        <v>135649</v>
      </c>
      <c r="B33" s="22">
        <v>6415</v>
      </c>
      <c r="C33" s="22" t="s">
        <v>224</v>
      </c>
      <c r="D33" s="22" t="s">
        <v>225</v>
      </c>
      <c r="E33" s="26">
        <v>0.1003</v>
      </c>
      <c r="F33" s="22" t="s">
        <v>164</v>
      </c>
      <c r="G33" s="22" t="s">
        <v>165</v>
      </c>
      <c r="H33" s="108" t="str">
        <f>VLOOKUP(B33,Elegibilidade!A:I,9,0)</f>
        <v>Elegível</v>
      </c>
      <c r="I33" s="27">
        <v>151</v>
      </c>
      <c r="J33" s="23">
        <v>0</v>
      </c>
      <c r="K33" s="23">
        <f t="shared" si="0"/>
        <v>299932.38155278243</v>
      </c>
      <c r="L33" s="23">
        <f t="shared" si="1"/>
        <v>299932.38155278243</v>
      </c>
      <c r="M33" s="22" t="s">
        <v>167</v>
      </c>
      <c r="N33" s="23">
        <v>299932.38155278243</v>
      </c>
      <c r="O33" s="23">
        <f t="shared" si="2"/>
        <v>274569.2786727004</v>
      </c>
      <c r="P33" s="23">
        <f>Vendas!$J$1</f>
        <v>885.12919963447951</v>
      </c>
      <c r="Q33" s="109">
        <v>360</v>
      </c>
      <c r="R33" s="23">
        <f t="shared" si="3"/>
        <v>318646.51186841261</v>
      </c>
      <c r="S33" s="28">
        <f t="shared" si="4"/>
        <v>0.86167357383810239</v>
      </c>
      <c r="T33" s="107">
        <v>2416.33</v>
      </c>
      <c r="U33" s="107">
        <v>2416.33</v>
      </c>
      <c r="V33" s="107">
        <v>2416.33</v>
      </c>
      <c r="W33" s="107">
        <v>2416.33</v>
      </c>
      <c r="X33" s="107">
        <v>2416.33</v>
      </c>
      <c r="Y33" s="107">
        <v>2416.33</v>
      </c>
      <c r="Z33" s="107">
        <v>2416.33</v>
      </c>
      <c r="AA33" s="107">
        <v>2416.33</v>
      </c>
      <c r="AB33" s="107">
        <v>2416.33</v>
      </c>
      <c r="AC33" s="107">
        <v>2416.33</v>
      </c>
      <c r="AD33" s="107">
        <v>2416.33</v>
      </c>
      <c r="AE33" s="107">
        <v>16074.76</v>
      </c>
      <c r="AF33" s="107">
        <v>2416.33</v>
      </c>
      <c r="AG33" s="107">
        <v>2416.33</v>
      </c>
      <c r="AH33" s="107">
        <v>2416.33</v>
      </c>
      <c r="AI33" s="107">
        <v>2416.33</v>
      </c>
      <c r="AJ33" s="107">
        <v>2416.33</v>
      </c>
      <c r="AK33" s="107">
        <v>2416.33</v>
      </c>
      <c r="AL33" s="107">
        <v>2416.33</v>
      </c>
      <c r="AM33" s="107">
        <v>2416.33</v>
      </c>
      <c r="AN33" s="107">
        <v>2416.33</v>
      </c>
      <c r="AO33" s="107">
        <v>2416.33</v>
      </c>
      <c r="AP33" s="107">
        <v>2416.33</v>
      </c>
      <c r="AQ33" s="107">
        <v>16074.76</v>
      </c>
      <c r="AR33" s="107">
        <v>2416.33</v>
      </c>
      <c r="AS33" s="107">
        <v>2416.33</v>
      </c>
      <c r="AT33" s="107">
        <v>2416.33</v>
      </c>
      <c r="AU33" s="107">
        <v>2416.33</v>
      </c>
      <c r="AV33" s="107">
        <v>2416.33</v>
      </c>
      <c r="AW33" s="107">
        <v>2416.33</v>
      </c>
      <c r="AX33" s="107">
        <v>2416.33</v>
      </c>
      <c r="AY33" s="107">
        <v>2416.33</v>
      </c>
      <c r="AZ33" s="107">
        <v>2416.33</v>
      </c>
      <c r="BA33" s="107">
        <v>2416.33</v>
      </c>
      <c r="BB33" s="107">
        <v>2416.33</v>
      </c>
      <c r="BC33" s="107">
        <v>16074.76</v>
      </c>
      <c r="BD33" s="107">
        <v>2416.33</v>
      </c>
      <c r="BE33" s="107">
        <v>2416.33</v>
      </c>
      <c r="BF33" s="107">
        <v>2416.33</v>
      </c>
      <c r="BG33" s="107">
        <v>2416.33</v>
      </c>
      <c r="BH33" s="107">
        <v>2416.33</v>
      </c>
      <c r="BI33" s="107">
        <v>2416.33</v>
      </c>
      <c r="BJ33" s="107">
        <v>2416.33</v>
      </c>
      <c r="BK33" s="107">
        <v>2416.33</v>
      </c>
      <c r="BL33" s="107">
        <v>2416.33</v>
      </c>
      <c r="BM33" s="107">
        <v>2416.33</v>
      </c>
      <c r="BN33" s="107">
        <v>2416.33</v>
      </c>
      <c r="BO33" s="107">
        <v>16074.76</v>
      </c>
      <c r="BP33" s="107">
        <v>2416.33</v>
      </c>
      <c r="BQ33" s="107">
        <v>2416.33</v>
      </c>
      <c r="BR33" s="107">
        <v>2416.33</v>
      </c>
      <c r="BS33" s="107">
        <v>2416.33</v>
      </c>
      <c r="BT33" s="107">
        <v>2416.33</v>
      </c>
      <c r="BU33" s="107">
        <v>2416.33</v>
      </c>
      <c r="BV33" s="107">
        <v>2416.33</v>
      </c>
      <c r="BW33" s="107">
        <v>2416.33</v>
      </c>
      <c r="BX33" s="107">
        <v>2416.33</v>
      </c>
      <c r="BY33" s="107">
        <v>2416.33</v>
      </c>
      <c r="BZ33" s="107">
        <v>2416.33</v>
      </c>
      <c r="CA33" s="107">
        <v>16074.76</v>
      </c>
      <c r="CB33" s="107">
        <v>2416.33</v>
      </c>
      <c r="CC33" s="107">
        <v>2416.33</v>
      </c>
      <c r="CD33" s="107">
        <v>2416.33</v>
      </c>
      <c r="CE33" s="107">
        <v>2416.33</v>
      </c>
      <c r="CF33" s="107">
        <v>2416.33</v>
      </c>
      <c r="CG33" s="107">
        <v>2416.33</v>
      </c>
      <c r="CH33" s="107">
        <v>2416.33</v>
      </c>
      <c r="CI33" s="107">
        <v>2416.33</v>
      </c>
      <c r="CJ33" s="107">
        <v>2416.33</v>
      </c>
      <c r="CK33" s="107">
        <v>2416.33</v>
      </c>
      <c r="CL33" s="107">
        <v>2416.33</v>
      </c>
      <c r="CM33" s="107">
        <v>16074.76</v>
      </c>
      <c r="CN33" s="107">
        <v>2416.33</v>
      </c>
      <c r="CO33" s="107">
        <v>2416.33</v>
      </c>
      <c r="CP33" s="107">
        <v>2416.33</v>
      </c>
      <c r="CQ33" s="107">
        <v>2416.33</v>
      </c>
      <c r="CR33" s="107">
        <v>2416.33</v>
      </c>
      <c r="CS33" s="107">
        <v>2416.33</v>
      </c>
      <c r="CT33" s="107">
        <v>2416.33</v>
      </c>
      <c r="CU33" s="107">
        <v>2416.33</v>
      </c>
      <c r="CV33" s="107">
        <v>2416.33</v>
      </c>
      <c r="CW33" s="107">
        <v>2416.33</v>
      </c>
      <c r="CX33" s="107">
        <v>2416.33</v>
      </c>
      <c r="CY33" s="107">
        <v>16074.76</v>
      </c>
      <c r="CZ33" s="107">
        <v>2416.33</v>
      </c>
      <c r="DA33" s="107">
        <v>2416.33</v>
      </c>
      <c r="DB33" s="107">
        <v>2416.33</v>
      </c>
      <c r="DC33" s="107">
        <v>2416.33</v>
      </c>
      <c r="DD33" s="107">
        <v>2416.33</v>
      </c>
      <c r="DE33" s="107">
        <v>2416.33</v>
      </c>
      <c r="DF33" s="107">
        <v>2416.33</v>
      </c>
      <c r="DG33" s="107">
        <v>2416.33</v>
      </c>
      <c r="DH33" s="107">
        <v>2416.33</v>
      </c>
      <c r="DI33" s="107">
        <v>2416.33</v>
      </c>
      <c r="DJ33" s="107">
        <v>2416.33</v>
      </c>
      <c r="DK33" s="107">
        <v>16074.76</v>
      </c>
      <c r="DL33" s="107">
        <v>2416.33</v>
      </c>
      <c r="DM33" s="107">
        <v>2416.33</v>
      </c>
      <c r="DN33" s="107">
        <v>2416.33</v>
      </c>
      <c r="DO33" s="107">
        <v>2416.33</v>
      </c>
      <c r="DP33" s="107">
        <v>2416.33</v>
      </c>
      <c r="DQ33" s="107">
        <v>2416.33</v>
      </c>
      <c r="DR33" s="107">
        <v>2416.33</v>
      </c>
      <c r="DS33" s="107">
        <v>2416.33</v>
      </c>
      <c r="DT33" s="107">
        <v>2416.33</v>
      </c>
      <c r="DU33" s="107">
        <v>2416.33</v>
      </c>
      <c r="DV33" s="107">
        <v>2416.33</v>
      </c>
      <c r="DW33" s="107">
        <v>16074.76</v>
      </c>
      <c r="DX33" s="107">
        <v>2416.33</v>
      </c>
      <c r="DY33" s="107">
        <v>2416.33</v>
      </c>
      <c r="DZ33" s="107">
        <v>2416.33</v>
      </c>
      <c r="EA33" s="107">
        <v>2416.33</v>
      </c>
      <c r="EB33" s="107">
        <v>2416.33</v>
      </c>
      <c r="EC33" s="107">
        <v>2416.33</v>
      </c>
      <c r="ED33" s="107">
        <v>2416.33</v>
      </c>
      <c r="EE33" s="107">
        <v>2416.33</v>
      </c>
      <c r="EF33" s="107">
        <v>2416.33</v>
      </c>
      <c r="EG33" s="107">
        <v>2416.33</v>
      </c>
      <c r="EH33" s="107">
        <v>2416.33</v>
      </c>
      <c r="EI33" s="107">
        <v>16074.76</v>
      </c>
      <c r="EJ33" s="107">
        <v>2416.33</v>
      </c>
      <c r="EK33" s="107">
        <v>2416.33</v>
      </c>
      <c r="EL33" s="107">
        <v>2416.33</v>
      </c>
      <c r="EM33" s="107">
        <v>2416.33</v>
      </c>
      <c r="EN33" s="107">
        <v>2416.33</v>
      </c>
      <c r="EO33" s="107">
        <v>2416.33</v>
      </c>
      <c r="EP33" s="107">
        <v>2416.33</v>
      </c>
      <c r="EQ33" s="107">
        <v>2416.33</v>
      </c>
      <c r="ER33" s="107">
        <v>2416.33</v>
      </c>
      <c r="ES33" s="107">
        <v>2416.33</v>
      </c>
      <c r="ET33" s="107">
        <v>2416.33</v>
      </c>
      <c r="EU33" s="107">
        <v>16074.74</v>
      </c>
      <c r="EV33" s="107">
        <v>2416.33</v>
      </c>
      <c r="EW33" s="107">
        <v>2416.33</v>
      </c>
      <c r="EX33" s="107">
        <v>2416.33</v>
      </c>
      <c r="EY33" s="107">
        <v>2416.33</v>
      </c>
      <c r="EZ33" s="107">
        <v>2416.33</v>
      </c>
      <c r="FA33" s="107">
        <v>2416.33</v>
      </c>
      <c r="FB33" s="107">
        <v>2416.33</v>
      </c>
      <c r="FC33" s="107">
        <v>2416.33</v>
      </c>
      <c r="FD33" s="107">
        <v>2416.33</v>
      </c>
      <c r="FE33" s="107">
        <v>2416.33</v>
      </c>
      <c r="FF33" s="107">
        <v>2416.33</v>
      </c>
      <c r="FG33" s="107">
        <v>2416.33</v>
      </c>
      <c r="FH33" s="107">
        <v>2416.33</v>
      </c>
      <c r="FI33" s="107">
        <v>2416.33</v>
      </c>
      <c r="FJ33" s="107">
        <v>2416.33</v>
      </c>
      <c r="FK33" s="107">
        <v>2416.33</v>
      </c>
      <c r="FL33" s="107">
        <v>2416.33</v>
      </c>
      <c r="FM33" s="107">
        <v>2416.33</v>
      </c>
      <c r="FN33" s="107">
        <v>2416.21</v>
      </c>
      <c r="FO33" s="107">
        <v>0</v>
      </c>
      <c r="FP33" s="107">
        <v>0</v>
      </c>
      <c r="FQ33" s="107">
        <v>0</v>
      </c>
      <c r="FR33" s="107">
        <v>0</v>
      </c>
      <c r="FS33" s="107">
        <v>0</v>
      </c>
      <c r="FT33" s="107">
        <v>0</v>
      </c>
      <c r="FU33" s="107">
        <v>0</v>
      </c>
      <c r="FV33" s="107">
        <v>0</v>
      </c>
      <c r="FW33" s="107">
        <v>0</v>
      </c>
      <c r="FX33" s="107">
        <v>0</v>
      </c>
      <c r="FY33" s="107">
        <v>0</v>
      </c>
      <c r="FZ33" s="107">
        <v>0</v>
      </c>
      <c r="GA33" s="107">
        <v>0</v>
      </c>
      <c r="GB33" s="107">
        <v>0</v>
      </c>
      <c r="GC33" s="107">
        <v>0</v>
      </c>
      <c r="GD33" s="107">
        <v>0</v>
      </c>
      <c r="GE33" s="107">
        <v>0</v>
      </c>
      <c r="GF33" s="107">
        <v>0</v>
      </c>
      <c r="GG33" s="107">
        <v>0</v>
      </c>
      <c r="GH33" s="107">
        <v>0</v>
      </c>
      <c r="GI33" s="22">
        <v>135649</v>
      </c>
      <c r="GJ33" s="13"/>
      <c r="GK33" s="13"/>
    </row>
    <row r="34" spans="1:193" x14ac:dyDescent="0.3">
      <c r="A34" s="22">
        <v>135650</v>
      </c>
      <c r="B34" s="22">
        <v>6416</v>
      </c>
      <c r="C34" s="22" t="s">
        <v>224</v>
      </c>
      <c r="D34" s="22" t="s">
        <v>225</v>
      </c>
      <c r="E34" s="26">
        <v>0.1003</v>
      </c>
      <c r="F34" s="22" t="s">
        <v>164</v>
      </c>
      <c r="G34" s="22" t="s">
        <v>165</v>
      </c>
      <c r="H34" s="108" t="str">
        <f>VLOOKUP(B34,Elegibilidade!A:I,9,0)</f>
        <v>Elegível</v>
      </c>
      <c r="I34" s="27">
        <v>151</v>
      </c>
      <c r="J34" s="23">
        <v>0</v>
      </c>
      <c r="K34" s="23">
        <f t="shared" si="0"/>
        <v>299932.38155278243</v>
      </c>
      <c r="L34" s="23">
        <f t="shared" si="1"/>
        <v>299932.38155278243</v>
      </c>
      <c r="M34" s="22" t="s">
        <v>167</v>
      </c>
      <c r="N34" s="23">
        <v>299932.38155278243</v>
      </c>
      <c r="O34" s="23">
        <f t="shared" si="2"/>
        <v>274569.2786727004</v>
      </c>
      <c r="P34" s="23">
        <f>Vendas!$J$1</f>
        <v>885.12919963447951</v>
      </c>
      <c r="Q34" s="109">
        <v>360</v>
      </c>
      <c r="R34" s="23">
        <f t="shared" si="3"/>
        <v>318646.51186841261</v>
      </c>
      <c r="S34" s="28">
        <f t="shared" si="4"/>
        <v>0.86167357383810239</v>
      </c>
      <c r="T34" s="107">
        <v>2416.33</v>
      </c>
      <c r="U34" s="107">
        <v>2416.33</v>
      </c>
      <c r="V34" s="107">
        <v>2416.33</v>
      </c>
      <c r="W34" s="107">
        <v>2416.33</v>
      </c>
      <c r="X34" s="107">
        <v>2416.33</v>
      </c>
      <c r="Y34" s="107">
        <v>2416.33</v>
      </c>
      <c r="Z34" s="107">
        <v>2416.33</v>
      </c>
      <c r="AA34" s="107">
        <v>2416.33</v>
      </c>
      <c r="AB34" s="107">
        <v>2416.33</v>
      </c>
      <c r="AC34" s="107">
        <v>2416.33</v>
      </c>
      <c r="AD34" s="107">
        <v>2416.33</v>
      </c>
      <c r="AE34" s="107">
        <v>16074.76</v>
      </c>
      <c r="AF34" s="107">
        <v>2416.33</v>
      </c>
      <c r="AG34" s="107">
        <v>2416.33</v>
      </c>
      <c r="AH34" s="107">
        <v>2416.33</v>
      </c>
      <c r="AI34" s="107">
        <v>2416.33</v>
      </c>
      <c r="AJ34" s="107">
        <v>2416.33</v>
      </c>
      <c r="AK34" s="107">
        <v>2416.33</v>
      </c>
      <c r="AL34" s="107">
        <v>2416.33</v>
      </c>
      <c r="AM34" s="107">
        <v>2416.33</v>
      </c>
      <c r="AN34" s="107">
        <v>2416.33</v>
      </c>
      <c r="AO34" s="107">
        <v>2416.33</v>
      </c>
      <c r="AP34" s="107">
        <v>2416.33</v>
      </c>
      <c r="AQ34" s="107">
        <v>16074.76</v>
      </c>
      <c r="AR34" s="107">
        <v>2416.33</v>
      </c>
      <c r="AS34" s="107">
        <v>2416.33</v>
      </c>
      <c r="AT34" s="107">
        <v>2416.33</v>
      </c>
      <c r="AU34" s="107">
        <v>2416.33</v>
      </c>
      <c r="AV34" s="107">
        <v>2416.33</v>
      </c>
      <c r="AW34" s="107">
        <v>2416.33</v>
      </c>
      <c r="AX34" s="107">
        <v>2416.33</v>
      </c>
      <c r="AY34" s="107">
        <v>2416.33</v>
      </c>
      <c r="AZ34" s="107">
        <v>2416.33</v>
      </c>
      <c r="BA34" s="107">
        <v>2416.33</v>
      </c>
      <c r="BB34" s="107">
        <v>2416.33</v>
      </c>
      <c r="BC34" s="107">
        <v>16074.76</v>
      </c>
      <c r="BD34" s="107">
        <v>2416.33</v>
      </c>
      <c r="BE34" s="107">
        <v>2416.33</v>
      </c>
      <c r="BF34" s="107">
        <v>2416.33</v>
      </c>
      <c r="BG34" s="107">
        <v>2416.33</v>
      </c>
      <c r="BH34" s="107">
        <v>2416.33</v>
      </c>
      <c r="BI34" s="107">
        <v>2416.33</v>
      </c>
      <c r="BJ34" s="107">
        <v>2416.33</v>
      </c>
      <c r="BK34" s="107">
        <v>2416.33</v>
      </c>
      <c r="BL34" s="107">
        <v>2416.33</v>
      </c>
      <c r="BM34" s="107">
        <v>2416.33</v>
      </c>
      <c r="BN34" s="107">
        <v>2416.33</v>
      </c>
      <c r="BO34" s="107">
        <v>16074.76</v>
      </c>
      <c r="BP34" s="107">
        <v>2416.33</v>
      </c>
      <c r="BQ34" s="107">
        <v>2416.33</v>
      </c>
      <c r="BR34" s="107">
        <v>2416.33</v>
      </c>
      <c r="BS34" s="107">
        <v>2416.33</v>
      </c>
      <c r="BT34" s="107">
        <v>2416.33</v>
      </c>
      <c r="BU34" s="107">
        <v>2416.33</v>
      </c>
      <c r="BV34" s="107">
        <v>2416.33</v>
      </c>
      <c r="BW34" s="107">
        <v>2416.33</v>
      </c>
      <c r="BX34" s="107">
        <v>2416.33</v>
      </c>
      <c r="BY34" s="107">
        <v>2416.33</v>
      </c>
      <c r="BZ34" s="107">
        <v>2416.33</v>
      </c>
      <c r="CA34" s="107">
        <v>16074.76</v>
      </c>
      <c r="CB34" s="107">
        <v>2416.33</v>
      </c>
      <c r="CC34" s="107">
        <v>2416.33</v>
      </c>
      <c r="CD34" s="107">
        <v>2416.33</v>
      </c>
      <c r="CE34" s="107">
        <v>2416.33</v>
      </c>
      <c r="CF34" s="107">
        <v>2416.33</v>
      </c>
      <c r="CG34" s="107">
        <v>2416.33</v>
      </c>
      <c r="CH34" s="107">
        <v>2416.33</v>
      </c>
      <c r="CI34" s="107">
        <v>2416.33</v>
      </c>
      <c r="CJ34" s="107">
        <v>2416.33</v>
      </c>
      <c r="CK34" s="107">
        <v>2416.33</v>
      </c>
      <c r="CL34" s="107">
        <v>2416.33</v>
      </c>
      <c r="CM34" s="107">
        <v>16074.76</v>
      </c>
      <c r="CN34" s="107">
        <v>2416.33</v>
      </c>
      <c r="CO34" s="107">
        <v>2416.33</v>
      </c>
      <c r="CP34" s="107">
        <v>2416.33</v>
      </c>
      <c r="CQ34" s="107">
        <v>2416.33</v>
      </c>
      <c r="CR34" s="107">
        <v>2416.33</v>
      </c>
      <c r="CS34" s="107">
        <v>2416.33</v>
      </c>
      <c r="CT34" s="107">
        <v>2416.33</v>
      </c>
      <c r="CU34" s="107">
        <v>2416.33</v>
      </c>
      <c r="CV34" s="107">
        <v>2416.33</v>
      </c>
      <c r="CW34" s="107">
        <v>2416.33</v>
      </c>
      <c r="CX34" s="107">
        <v>2416.33</v>
      </c>
      <c r="CY34" s="107">
        <v>16074.76</v>
      </c>
      <c r="CZ34" s="107">
        <v>2416.33</v>
      </c>
      <c r="DA34" s="107">
        <v>2416.33</v>
      </c>
      <c r="DB34" s="107">
        <v>2416.33</v>
      </c>
      <c r="DC34" s="107">
        <v>2416.33</v>
      </c>
      <c r="DD34" s="107">
        <v>2416.33</v>
      </c>
      <c r="DE34" s="107">
        <v>2416.33</v>
      </c>
      <c r="DF34" s="107">
        <v>2416.33</v>
      </c>
      <c r="DG34" s="107">
        <v>2416.33</v>
      </c>
      <c r="DH34" s="107">
        <v>2416.33</v>
      </c>
      <c r="DI34" s="107">
        <v>2416.33</v>
      </c>
      <c r="DJ34" s="107">
        <v>2416.33</v>
      </c>
      <c r="DK34" s="107">
        <v>16074.76</v>
      </c>
      <c r="DL34" s="107">
        <v>2416.33</v>
      </c>
      <c r="DM34" s="107">
        <v>2416.33</v>
      </c>
      <c r="DN34" s="107">
        <v>2416.33</v>
      </c>
      <c r="DO34" s="107">
        <v>2416.33</v>
      </c>
      <c r="DP34" s="107">
        <v>2416.33</v>
      </c>
      <c r="DQ34" s="107">
        <v>2416.33</v>
      </c>
      <c r="DR34" s="107">
        <v>2416.33</v>
      </c>
      <c r="DS34" s="107">
        <v>2416.33</v>
      </c>
      <c r="DT34" s="107">
        <v>2416.33</v>
      </c>
      <c r="DU34" s="107">
        <v>2416.33</v>
      </c>
      <c r="DV34" s="107">
        <v>2416.33</v>
      </c>
      <c r="DW34" s="107">
        <v>16074.76</v>
      </c>
      <c r="DX34" s="107">
        <v>2416.33</v>
      </c>
      <c r="DY34" s="107">
        <v>2416.33</v>
      </c>
      <c r="DZ34" s="107">
        <v>2416.33</v>
      </c>
      <c r="EA34" s="107">
        <v>2416.33</v>
      </c>
      <c r="EB34" s="107">
        <v>2416.33</v>
      </c>
      <c r="EC34" s="107">
        <v>2416.33</v>
      </c>
      <c r="ED34" s="107">
        <v>2416.33</v>
      </c>
      <c r="EE34" s="107">
        <v>2416.33</v>
      </c>
      <c r="EF34" s="107">
        <v>2416.33</v>
      </c>
      <c r="EG34" s="107">
        <v>2416.33</v>
      </c>
      <c r="EH34" s="107">
        <v>2416.33</v>
      </c>
      <c r="EI34" s="107">
        <v>16074.76</v>
      </c>
      <c r="EJ34" s="107">
        <v>2416.33</v>
      </c>
      <c r="EK34" s="107">
        <v>2416.33</v>
      </c>
      <c r="EL34" s="107">
        <v>2416.33</v>
      </c>
      <c r="EM34" s="107">
        <v>2416.33</v>
      </c>
      <c r="EN34" s="107">
        <v>2416.33</v>
      </c>
      <c r="EO34" s="107">
        <v>2416.33</v>
      </c>
      <c r="EP34" s="107">
        <v>2416.33</v>
      </c>
      <c r="EQ34" s="107">
        <v>2416.33</v>
      </c>
      <c r="ER34" s="107">
        <v>2416.33</v>
      </c>
      <c r="ES34" s="107">
        <v>2416.33</v>
      </c>
      <c r="ET34" s="107">
        <v>2416.33</v>
      </c>
      <c r="EU34" s="107">
        <v>16074.74</v>
      </c>
      <c r="EV34" s="107">
        <v>2416.33</v>
      </c>
      <c r="EW34" s="107">
        <v>2416.33</v>
      </c>
      <c r="EX34" s="107">
        <v>2416.33</v>
      </c>
      <c r="EY34" s="107">
        <v>2416.33</v>
      </c>
      <c r="EZ34" s="107">
        <v>2416.33</v>
      </c>
      <c r="FA34" s="107">
        <v>2416.33</v>
      </c>
      <c r="FB34" s="107">
        <v>2416.33</v>
      </c>
      <c r="FC34" s="107">
        <v>2416.33</v>
      </c>
      <c r="FD34" s="107">
        <v>2416.33</v>
      </c>
      <c r="FE34" s="107">
        <v>2416.33</v>
      </c>
      <c r="FF34" s="107">
        <v>2416.33</v>
      </c>
      <c r="FG34" s="107">
        <v>2416.33</v>
      </c>
      <c r="FH34" s="107">
        <v>2416.33</v>
      </c>
      <c r="FI34" s="107">
        <v>2416.33</v>
      </c>
      <c r="FJ34" s="107">
        <v>2416.33</v>
      </c>
      <c r="FK34" s="107">
        <v>2416.33</v>
      </c>
      <c r="FL34" s="107">
        <v>2416.33</v>
      </c>
      <c r="FM34" s="107">
        <v>2416.33</v>
      </c>
      <c r="FN34" s="107">
        <v>2416.21</v>
      </c>
      <c r="FO34" s="107">
        <v>0</v>
      </c>
      <c r="FP34" s="107">
        <v>0</v>
      </c>
      <c r="FQ34" s="107">
        <v>0</v>
      </c>
      <c r="FR34" s="107">
        <v>0</v>
      </c>
      <c r="FS34" s="107">
        <v>0</v>
      </c>
      <c r="FT34" s="107">
        <v>0</v>
      </c>
      <c r="FU34" s="107">
        <v>0</v>
      </c>
      <c r="FV34" s="107">
        <v>0</v>
      </c>
      <c r="FW34" s="107">
        <v>0</v>
      </c>
      <c r="FX34" s="107">
        <v>0</v>
      </c>
      <c r="FY34" s="107">
        <v>0</v>
      </c>
      <c r="FZ34" s="107">
        <v>0</v>
      </c>
      <c r="GA34" s="107">
        <v>0</v>
      </c>
      <c r="GB34" s="107">
        <v>0</v>
      </c>
      <c r="GC34" s="107">
        <v>0</v>
      </c>
      <c r="GD34" s="107">
        <v>0</v>
      </c>
      <c r="GE34" s="107">
        <v>0</v>
      </c>
      <c r="GF34" s="107">
        <v>0</v>
      </c>
      <c r="GG34" s="107">
        <v>0</v>
      </c>
      <c r="GH34" s="107">
        <v>0</v>
      </c>
      <c r="GI34" s="22">
        <v>135650</v>
      </c>
      <c r="GJ34" s="13"/>
      <c r="GK34" s="13"/>
    </row>
    <row r="35" spans="1:193" x14ac:dyDescent="0.3">
      <c r="A35" s="22">
        <v>135679</v>
      </c>
      <c r="B35" s="22">
        <v>6383</v>
      </c>
      <c r="C35" s="22" t="s">
        <v>267</v>
      </c>
      <c r="D35" s="22" t="s">
        <v>268</v>
      </c>
      <c r="E35" s="26">
        <v>0.1003</v>
      </c>
      <c r="F35" s="22" t="s">
        <v>164</v>
      </c>
      <c r="G35" s="22" t="s">
        <v>165</v>
      </c>
      <c r="H35" s="108" t="str">
        <f>VLOOKUP(B35,Elegibilidade!A:I,9,0)</f>
        <v>Elegível</v>
      </c>
      <c r="I35" s="27">
        <v>86</v>
      </c>
      <c r="J35" s="23">
        <v>0</v>
      </c>
      <c r="K35" s="23">
        <f t="shared" si="0"/>
        <v>288491.91275591071</v>
      </c>
      <c r="L35" s="23">
        <f t="shared" ref="L35:L66" si="5">J35+K35</f>
        <v>288491.91275591071</v>
      </c>
      <c r="M35" s="22" t="s">
        <v>167</v>
      </c>
      <c r="N35" s="23">
        <v>288491.91275591071</v>
      </c>
      <c r="O35" s="23">
        <f t="shared" ref="O35:O66" si="6">NPV((1+12%)^(1/12)-1,T35:GH35)</f>
        <v>272683.22260664334</v>
      </c>
      <c r="P35" s="23">
        <f>Vendas!$J$1</f>
        <v>885.12919963447951</v>
      </c>
      <c r="Q35" s="109">
        <v>396.68</v>
      </c>
      <c r="R35" s="23">
        <f t="shared" ref="R35:R66" si="7">P35*Q35</f>
        <v>351113.05091100535</v>
      </c>
      <c r="S35" s="28">
        <f t="shared" ref="S35:S66" si="8">O35/R35</f>
        <v>0.77662514081756195</v>
      </c>
      <c r="T35" s="107">
        <v>4652.7</v>
      </c>
      <c r="U35" s="107">
        <v>4652.7</v>
      </c>
      <c r="V35" s="107">
        <v>4652.7</v>
      </c>
      <c r="W35" s="107">
        <v>4652.7</v>
      </c>
      <c r="X35" s="107">
        <v>4652.7</v>
      </c>
      <c r="Y35" s="107">
        <v>4652.7</v>
      </c>
      <c r="Z35" s="107">
        <v>4652.7</v>
      </c>
      <c r="AA35" s="107">
        <v>4652.7</v>
      </c>
      <c r="AB35" s="107">
        <v>4652.7</v>
      </c>
      <c r="AC35" s="107">
        <v>4652.7</v>
      </c>
      <c r="AD35" s="107">
        <v>4652.7</v>
      </c>
      <c r="AE35" s="107">
        <v>4652.7</v>
      </c>
      <c r="AF35" s="107">
        <v>4652.7</v>
      </c>
      <c r="AG35" s="107">
        <v>4652.7</v>
      </c>
      <c r="AH35" s="107">
        <v>4652.7</v>
      </c>
      <c r="AI35" s="107">
        <v>4652.7</v>
      </c>
      <c r="AJ35" s="107">
        <v>4652.7</v>
      </c>
      <c r="AK35" s="107">
        <v>4652.7</v>
      </c>
      <c r="AL35" s="107">
        <v>4652.7</v>
      </c>
      <c r="AM35" s="107">
        <v>4652.7</v>
      </c>
      <c r="AN35" s="107">
        <v>4652.7</v>
      </c>
      <c r="AO35" s="107">
        <v>4652.7</v>
      </c>
      <c r="AP35" s="107">
        <v>4652.7</v>
      </c>
      <c r="AQ35" s="107">
        <v>4652.7</v>
      </c>
      <c r="AR35" s="107">
        <v>4652.7</v>
      </c>
      <c r="AS35" s="107">
        <v>4652.7</v>
      </c>
      <c r="AT35" s="107">
        <v>4652.7</v>
      </c>
      <c r="AU35" s="107">
        <v>4652.7</v>
      </c>
      <c r="AV35" s="107">
        <v>4652.7</v>
      </c>
      <c r="AW35" s="107">
        <v>4652.7</v>
      </c>
      <c r="AX35" s="107">
        <v>4652.7</v>
      </c>
      <c r="AY35" s="107">
        <v>4652.7</v>
      </c>
      <c r="AZ35" s="107">
        <v>4652.7</v>
      </c>
      <c r="BA35" s="107">
        <v>4652.7</v>
      </c>
      <c r="BB35" s="107">
        <v>4652.7</v>
      </c>
      <c r="BC35" s="107">
        <v>4652.7</v>
      </c>
      <c r="BD35" s="107">
        <v>4652.7</v>
      </c>
      <c r="BE35" s="107">
        <v>4652.7</v>
      </c>
      <c r="BF35" s="107">
        <v>4652.7</v>
      </c>
      <c r="BG35" s="107">
        <v>4652.7</v>
      </c>
      <c r="BH35" s="107">
        <v>4652.7</v>
      </c>
      <c r="BI35" s="107">
        <v>4652.7</v>
      </c>
      <c r="BJ35" s="107">
        <v>4652.7</v>
      </c>
      <c r="BK35" s="107">
        <v>4652.7</v>
      </c>
      <c r="BL35" s="107">
        <v>4652.7</v>
      </c>
      <c r="BM35" s="107">
        <v>4652.7</v>
      </c>
      <c r="BN35" s="107">
        <v>4652.7</v>
      </c>
      <c r="BO35" s="107">
        <v>4652.7</v>
      </c>
      <c r="BP35" s="107">
        <v>4652.7</v>
      </c>
      <c r="BQ35" s="107">
        <v>4652.7</v>
      </c>
      <c r="BR35" s="107">
        <v>4652.7</v>
      </c>
      <c r="BS35" s="107">
        <v>4652.7</v>
      </c>
      <c r="BT35" s="107">
        <v>4652.7</v>
      </c>
      <c r="BU35" s="107">
        <v>4652.7</v>
      </c>
      <c r="BV35" s="107">
        <v>4652.7</v>
      </c>
      <c r="BW35" s="107">
        <v>4652.7</v>
      </c>
      <c r="BX35" s="107">
        <v>4652.7</v>
      </c>
      <c r="BY35" s="107">
        <v>4652.7</v>
      </c>
      <c r="BZ35" s="107">
        <v>4652.7</v>
      </c>
      <c r="CA35" s="107">
        <v>4652.7</v>
      </c>
      <c r="CB35" s="107">
        <v>4652.7</v>
      </c>
      <c r="CC35" s="107">
        <v>4652.7</v>
      </c>
      <c r="CD35" s="107">
        <v>4652.7</v>
      </c>
      <c r="CE35" s="107">
        <v>4652.7</v>
      </c>
      <c r="CF35" s="107">
        <v>4652.7</v>
      </c>
      <c r="CG35" s="107">
        <v>4652.7</v>
      </c>
      <c r="CH35" s="107">
        <v>4652.7</v>
      </c>
      <c r="CI35" s="107">
        <v>4652.7</v>
      </c>
      <c r="CJ35" s="107">
        <v>4652.7</v>
      </c>
      <c r="CK35" s="107">
        <v>4652.7</v>
      </c>
      <c r="CL35" s="107">
        <v>4652.7</v>
      </c>
      <c r="CM35" s="107">
        <v>4652.7</v>
      </c>
      <c r="CN35" s="107">
        <v>4652.7</v>
      </c>
      <c r="CO35" s="107">
        <v>4652.7</v>
      </c>
      <c r="CP35" s="107">
        <v>4652.7</v>
      </c>
      <c r="CQ35" s="107">
        <v>4652.7</v>
      </c>
      <c r="CR35" s="107">
        <v>4652.7</v>
      </c>
      <c r="CS35" s="107">
        <v>4652.7</v>
      </c>
      <c r="CT35" s="107">
        <v>4652.7</v>
      </c>
      <c r="CU35" s="107">
        <v>4652.7</v>
      </c>
      <c r="CV35" s="107">
        <v>4652.7</v>
      </c>
      <c r="CW35" s="107">
        <v>4652.7</v>
      </c>
      <c r="CX35" s="107">
        <v>4652.7</v>
      </c>
      <c r="CY35" s="107">
        <v>4652.7</v>
      </c>
      <c r="CZ35" s="107">
        <v>4652.7</v>
      </c>
      <c r="DA35" s="107">
        <v>4652.7299999999996</v>
      </c>
      <c r="DB35" s="107">
        <v>0</v>
      </c>
      <c r="DC35" s="107">
        <v>0</v>
      </c>
      <c r="DD35" s="107">
        <v>0</v>
      </c>
      <c r="DE35" s="107">
        <v>0</v>
      </c>
      <c r="DF35" s="107">
        <v>0</v>
      </c>
      <c r="DG35" s="107">
        <v>0</v>
      </c>
      <c r="DH35" s="107">
        <v>0</v>
      </c>
      <c r="DI35" s="107">
        <v>0</v>
      </c>
      <c r="DJ35" s="107">
        <v>0</v>
      </c>
      <c r="DK35" s="107">
        <v>0</v>
      </c>
      <c r="DL35" s="107">
        <v>0</v>
      </c>
      <c r="DM35" s="107">
        <v>0</v>
      </c>
      <c r="DN35" s="107">
        <v>0</v>
      </c>
      <c r="DO35" s="107">
        <v>0</v>
      </c>
      <c r="DP35" s="107">
        <v>0</v>
      </c>
      <c r="DQ35" s="107">
        <v>0</v>
      </c>
      <c r="DR35" s="107">
        <v>0</v>
      </c>
      <c r="DS35" s="107">
        <v>0</v>
      </c>
      <c r="DT35" s="107">
        <v>0</v>
      </c>
      <c r="DU35" s="107">
        <v>0</v>
      </c>
      <c r="DV35" s="107">
        <v>0</v>
      </c>
      <c r="DW35" s="107">
        <v>0</v>
      </c>
      <c r="DX35" s="107">
        <v>0</v>
      </c>
      <c r="DY35" s="107">
        <v>0</v>
      </c>
      <c r="DZ35" s="107">
        <v>0</v>
      </c>
      <c r="EA35" s="107">
        <v>0</v>
      </c>
      <c r="EB35" s="107">
        <v>0</v>
      </c>
      <c r="EC35" s="107">
        <v>0</v>
      </c>
      <c r="ED35" s="107">
        <v>0</v>
      </c>
      <c r="EE35" s="107">
        <v>0</v>
      </c>
      <c r="EF35" s="107">
        <v>0</v>
      </c>
      <c r="EG35" s="107">
        <v>0</v>
      </c>
      <c r="EH35" s="107">
        <v>0</v>
      </c>
      <c r="EI35" s="107">
        <v>0</v>
      </c>
      <c r="EJ35" s="107">
        <v>0</v>
      </c>
      <c r="EK35" s="107">
        <v>0</v>
      </c>
      <c r="EL35" s="107">
        <v>0</v>
      </c>
      <c r="EM35" s="107">
        <v>0</v>
      </c>
      <c r="EN35" s="107">
        <v>0</v>
      </c>
      <c r="EO35" s="107">
        <v>0</v>
      </c>
      <c r="EP35" s="107">
        <v>0</v>
      </c>
      <c r="EQ35" s="107">
        <v>0</v>
      </c>
      <c r="ER35" s="107">
        <v>0</v>
      </c>
      <c r="ES35" s="107">
        <v>0</v>
      </c>
      <c r="ET35" s="107">
        <v>0</v>
      </c>
      <c r="EU35" s="107">
        <v>0</v>
      </c>
      <c r="EV35" s="107">
        <v>0</v>
      </c>
      <c r="EW35" s="107">
        <v>0</v>
      </c>
      <c r="EX35" s="107">
        <v>0</v>
      </c>
      <c r="EY35" s="107">
        <v>0</v>
      </c>
      <c r="EZ35" s="107">
        <v>0</v>
      </c>
      <c r="FA35" s="107">
        <v>0</v>
      </c>
      <c r="FB35" s="107">
        <v>0</v>
      </c>
      <c r="FC35" s="107">
        <v>0</v>
      </c>
      <c r="FD35" s="107">
        <v>0</v>
      </c>
      <c r="FE35" s="107">
        <v>0</v>
      </c>
      <c r="FF35" s="107">
        <v>0</v>
      </c>
      <c r="FG35" s="107">
        <v>0</v>
      </c>
      <c r="FH35" s="107">
        <v>0</v>
      </c>
      <c r="FI35" s="107">
        <v>0</v>
      </c>
      <c r="FJ35" s="107">
        <v>0</v>
      </c>
      <c r="FK35" s="107">
        <v>0</v>
      </c>
      <c r="FL35" s="107">
        <v>0</v>
      </c>
      <c r="FM35" s="107">
        <v>0</v>
      </c>
      <c r="FN35" s="107">
        <v>0</v>
      </c>
      <c r="FO35" s="107">
        <v>0</v>
      </c>
      <c r="FP35" s="107">
        <v>0</v>
      </c>
      <c r="FQ35" s="107">
        <v>0</v>
      </c>
      <c r="FR35" s="107">
        <v>0</v>
      </c>
      <c r="FS35" s="107">
        <v>0</v>
      </c>
      <c r="FT35" s="107">
        <v>0</v>
      </c>
      <c r="FU35" s="107">
        <v>0</v>
      </c>
      <c r="FV35" s="107">
        <v>0</v>
      </c>
      <c r="FW35" s="107">
        <v>0</v>
      </c>
      <c r="FX35" s="107">
        <v>0</v>
      </c>
      <c r="FY35" s="107">
        <v>0</v>
      </c>
      <c r="FZ35" s="107">
        <v>0</v>
      </c>
      <c r="GA35" s="107">
        <v>0</v>
      </c>
      <c r="GB35" s="107">
        <v>0</v>
      </c>
      <c r="GC35" s="107">
        <v>0</v>
      </c>
      <c r="GD35" s="107">
        <v>0</v>
      </c>
      <c r="GE35" s="107">
        <v>0</v>
      </c>
      <c r="GF35" s="107">
        <v>0</v>
      </c>
      <c r="GG35" s="107">
        <v>0</v>
      </c>
      <c r="GH35" s="107">
        <v>0</v>
      </c>
      <c r="GI35" s="22">
        <v>135679</v>
      </c>
      <c r="GJ35" s="13"/>
      <c r="GK35" s="13"/>
    </row>
    <row r="36" spans="1:193" x14ac:dyDescent="0.3">
      <c r="A36" s="22">
        <v>135669</v>
      </c>
      <c r="B36" s="22">
        <v>6367</v>
      </c>
      <c r="C36" s="22" t="s">
        <v>249</v>
      </c>
      <c r="D36" s="22" t="s">
        <v>250</v>
      </c>
      <c r="E36" s="26">
        <v>0.1003</v>
      </c>
      <c r="F36" s="22" t="s">
        <v>164</v>
      </c>
      <c r="G36" s="22" t="s">
        <v>165</v>
      </c>
      <c r="H36" s="108" t="str">
        <f>VLOOKUP(B36,Elegibilidade!A:I,9,0)</f>
        <v>Elegível</v>
      </c>
      <c r="I36" s="27">
        <v>149</v>
      </c>
      <c r="J36" s="23">
        <v>0</v>
      </c>
      <c r="K36" s="23">
        <f t="shared" si="0"/>
        <v>288034.05452011793</v>
      </c>
      <c r="L36" s="23">
        <f t="shared" si="5"/>
        <v>288034.05452011793</v>
      </c>
      <c r="M36" s="22" t="s">
        <v>167</v>
      </c>
      <c r="N36" s="23">
        <v>288034.05452011793</v>
      </c>
      <c r="O36" s="23">
        <f t="shared" si="6"/>
        <v>263884.87924946682</v>
      </c>
      <c r="P36" s="23">
        <f>Vendas!$J$1</f>
        <v>885.12919963447951</v>
      </c>
      <c r="Q36" s="109">
        <v>379.4</v>
      </c>
      <c r="R36" s="23">
        <f t="shared" si="7"/>
        <v>335818.0183413215</v>
      </c>
      <c r="S36" s="28">
        <f t="shared" si="8"/>
        <v>0.78579726172184516</v>
      </c>
      <c r="T36" s="107">
        <v>3315.77</v>
      </c>
      <c r="U36" s="107">
        <v>3315.77</v>
      </c>
      <c r="V36" s="107">
        <v>3315.77</v>
      </c>
      <c r="W36" s="107">
        <v>3315.77</v>
      </c>
      <c r="X36" s="107">
        <v>3315.77</v>
      </c>
      <c r="Y36" s="107">
        <v>3315.77</v>
      </c>
      <c r="Z36" s="107">
        <v>3315.77</v>
      </c>
      <c r="AA36" s="107">
        <v>3315.77</v>
      </c>
      <c r="AB36" s="107">
        <v>3315.77</v>
      </c>
      <c r="AC36" s="107">
        <v>3315.77</v>
      </c>
      <c r="AD36" s="107">
        <v>3315.77</v>
      </c>
      <c r="AE36" s="107">
        <v>3315.77</v>
      </c>
      <c r="AF36" s="107">
        <v>3315.77</v>
      </c>
      <c r="AG36" s="107">
        <v>3315.77</v>
      </c>
      <c r="AH36" s="107">
        <v>3315.77</v>
      </c>
      <c r="AI36" s="107">
        <v>3315.77</v>
      </c>
      <c r="AJ36" s="107">
        <v>3315.77</v>
      </c>
      <c r="AK36" s="107">
        <v>3315.77</v>
      </c>
      <c r="AL36" s="107">
        <v>3315.77</v>
      </c>
      <c r="AM36" s="107">
        <v>3315.77</v>
      </c>
      <c r="AN36" s="107">
        <v>3315.77</v>
      </c>
      <c r="AO36" s="107">
        <v>3315.77</v>
      </c>
      <c r="AP36" s="107">
        <v>3315.77</v>
      </c>
      <c r="AQ36" s="107">
        <v>3315.77</v>
      </c>
      <c r="AR36" s="107">
        <v>3315.77</v>
      </c>
      <c r="AS36" s="107">
        <v>3315.77</v>
      </c>
      <c r="AT36" s="107">
        <v>3315.77</v>
      </c>
      <c r="AU36" s="107">
        <v>3315.77</v>
      </c>
      <c r="AV36" s="107">
        <v>3315.77</v>
      </c>
      <c r="AW36" s="107">
        <v>3315.77</v>
      </c>
      <c r="AX36" s="107">
        <v>3315.77</v>
      </c>
      <c r="AY36" s="107">
        <v>3315.77</v>
      </c>
      <c r="AZ36" s="107">
        <v>3315.77</v>
      </c>
      <c r="BA36" s="107">
        <v>3315.77</v>
      </c>
      <c r="BB36" s="107">
        <v>3315.77</v>
      </c>
      <c r="BC36" s="107">
        <v>3315.77</v>
      </c>
      <c r="BD36" s="107">
        <v>3315.77</v>
      </c>
      <c r="BE36" s="107">
        <v>3315.77</v>
      </c>
      <c r="BF36" s="107">
        <v>3315.77</v>
      </c>
      <c r="BG36" s="107">
        <v>3315.77</v>
      </c>
      <c r="BH36" s="107">
        <v>3315.77</v>
      </c>
      <c r="BI36" s="107">
        <v>3315.77</v>
      </c>
      <c r="BJ36" s="107">
        <v>3315.77</v>
      </c>
      <c r="BK36" s="107">
        <v>3315.77</v>
      </c>
      <c r="BL36" s="107">
        <v>3315.77</v>
      </c>
      <c r="BM36" s="107">
        <v>3315.77</v>
      </c>
      <c r="BN36" s="107">
        <v>3315.77</v>
      </c>
      <c r="BO36" s="107">
        <v>3315.77</v>
      </c>
      <c r="BP36" s="107">
        <v>3315.77</v>
      </c>
      <c r="BQ36" s="107">
        <v>3315.77</v>
      </c>
      <c r="BR36" s="107">
        <v>3315.77</v>
      </c>
      <c r="BS36" s="107">
        <v>3315.77</v>
      </c>
      <c r="BT36" s="107">
        <v>3315.77</v>
      </c>
      <c r="BU36" s="107">
        <v>3315.77</v>
      </c>
      <c r="BV36" s="107">
        <v>3315.77</v>
      </c>
      <c r="BW36" s="107">
        <v>3315.77</v>
      </c>
      <c r="BX36" s="107">
        <v>3315.77</v>
      </c>
      <c r="BY36" s="107">
        <v>3315.77</v>
      </c>
      <c r="BZ36" s="107">
        <v>3315.77</v>
      </c>
      <c r="CA36" s="107">
        <v>3315.77</v>
      </c>
      <c r="CB36" s="107">
        <v>3315.77</v>
      </c>
      <c r="CC36" s="107">
        <v>3315.77</v>
      </c>
      <c r="CD36" s="107">
        <v>3315.77</v>
      </c>
      <c r="CE36" s="107">
        <v>3315.77</v>
      </c>
      <c r="CF36" s="107">
        <v>3315.77</v>
      </c>
      <c r="CG36" s="107">
        <v>3315.77</v>
      </c>
      <c r="CH36" s="107">
        <v>3315.77</v>
      </c>
      <c r="CI36" s="107">
        <v>3315.77</v>
      </c>
      <c r="CJ36" s="107">
        <v>3315.77</v>
      </c>
      <c r="CK36" s="107">
        <v>3315.77</v>
      </c>
      <c r="CL36" s="107">
        <v>3315.77</v>
      </c>
      <c r="CM36" s="107">
        <v>3315.77</v>
      </c>
      <c r="CN36" s="107">
        <v>3315.77</v>
      </c>
      <c r="CO36" s="107">
        <v>3315.77</v>
      </c>
      <c r="CP36" s="107">
        <v>3315.77</v>
      </c>
      <c r="CQ36" s="107">
        <v>3315.77</v>
      </c>
      <c r="CR36" s="107">
        <v>3315.77</v>
      </c>
      <c r="CS36" s="107">
        <v>3315.77</v>
      </c>
      <c r="CT36" s="107">
        <v>3315.77</v>
      </c>
      <c r="CU36" s="107">
        <v>3315.77</v>
      </c>
      <c r="CV36" s="107">
        <v>3315.77</v>
      </c>
      <c r="CW36" s="107">
        <v>3315.77</v>
      </c>
      <c r="CX36" s="107">
        <v>3315.77</v>
      </c>
      <c r="CY36" s="107">
        <v>3315.77</v>
      </c>
      <c r="CZ36" s="107">
        <v>3315.77</v>
      </c>
      <c r="DA36" s="107">
        <v>3315.77</v>
      </c>
      <c r="DB36" s="107">
        <v>3315.77</v>
      </c>
      <c r="DC36" s="107">
        <v>3315.77</v>
      </c>
      <c r="DD36" s="107">
        <v>3315.77</v>
      </c>
      <c r="DE36" s="107">
        <v>3315.77</v>
      </c>
      <c r="DF36" s="107">
        <v>3315.77</v>
      </c>
      <c r="DG36" s="107">
        <v>3315.77</v>
      </c>
      <c r="DH36" s="107">
        <v>3315.77</v>
      </c>
      <c r="DI36" s="107">
        <v>3315.77</v>
      </c>
      <c r="DJ36" s="107">
        <v>3315.77</v>
      </c>
      <c r="DK36" s="107">
        <v>3315.77</v>
      </c>
      <c r="DL36" s="107">
        <v>3315.77</v>
      </c>
      <c r="DM36" s="107">
        <v>3315.77</v>
      </c>
      <c r="DN36" s="107">
        <v>3315.77</v>
      </c>
      <c r="DO36" s="107">
        <v>3315.77</v>
      </c>
      <c r="DP36" s="107">
        <v>3315.77</v>
      </c>
      <c r="DQ36" s="107">
        <v>3315.77</v>
      </c>
      <c r="DR36" s="107">
        <v>3315.77</v>
      </c>
      <c r="DS36" s="107">
        <v>3315.77</v>
      </c>
      <c r="DT36" s="107">
        <v>3315.77</v>
      </c>
      <c r="DU36" s="107">
        <v>3315.77</v>
      </c>
      <c r="DV36" s="107">
        <v>3315.77</v>
      </c>
      <c r="DW36" s="107">
        <v>3315.77</v>
      </c>
      <c r="DX36" s="107">
        <v>3315.77</v>
      </c>
      <c r="DY36" s="107">
        <v>3315.77</v>
      </c>
      <c r="DZ36" s="107">
        <v>3315.77</v>
      </c>
      <c r="EA36" s="107">
        <v>3315.77</v>
      </c>
      <c r="EB36" s="107">
        <v>3315.77</v>
      </c>
      <c r="EC36" s="107">
        <v>3315.77</v>
      </c>
      <c r="ED36" s="107">
        <v>3315.77</v>
      </c>
      <c r="EE36" s="107">
        <v>3315.77</v>
      </c>
      <c r="EF36" s="107">
        <v>3315.77</v>
      </c>
      <c r="EG36" s="107">
        <v>3315.77</v>
      </c>
      <c r="EH36" s="107">
        <v>3315.77</v>
      </c>
      <c r="EI36" s="107">
        <v>3315.77</v>
      </c>
      <c r="EJ36" s="107">
        <v>3315.77</v>
      </c>
      <c r="EK36" s="107">
        <v>3315.77</v>
      </c>
      <c r="EL36" s="107">
        <v>3315.77</v>
      </c>
      <c r="EM36" s="107">
        <v>3315.77</v>
      </c>
      <c r="EN36" s="107">
        <v>3315.77</v>
      </c>
      <c r="EO36" s="107">
        <v>3315.77</v>
      </c>
      <c r="EP36" s="107">
        <v>3315.77</v>
      </c>
      <c r="EQ36" s="107">
        <v>3315.77</v>
      </c>
      <c r="ER36" s="107">
        <v>3315.77</v>
      </c>
      <c r="ES36" s="107">
        <v>3315.77</v>
      </c>
      <c r="ET36" s="107">
        <v>3315.77</v>
      </c>
      <c r="EU36" s="107">
        <v>3315.77</v>
      </c>
      <c r="EV36" s="107">
        <v>3315.77</v>
      </c>
      <c r="EW36" s="107">
        <v>3315.77</v>
      </c>
      <c r="EX36" s="107">
        <v>3315.77</v>
      </c>
      <c r="EY36" s="107">
        <v>3315.77</v>
      </c>
      <c r="EZ36" s="107">
        <v>3315.77</v>
      </c>
      <c r="FA36" s="107">
        <v>3315.77</v>
      </c>
      <c r="FB36" s="107">
        <v>3315.77</v>
      </c>
      <c r="FC36" s="107">
        <v>3315.77</v>
      </c>
      <c r="FD36" s="107">
        <v>3315.77</v>
      </c>
      <c r="FE36" s="107">
        <v>3315.77</v>
      </c>
      <c r="FF36" s="107">
        <v>3315.77</v>
      </c>
      <c r="FG36" s="107">
        <v>3315.77</v>
      </c>
      <c r="FH36" s="107">
        <v>3315.77</v>
      </c>
      <c r="FI36" s="107">
        <v>3315.77</v>
      </c>
      <c r="FJ36" s="107">
        <v>3315.77</v>
      </c>
      <c r="FK36" s="107">
        <v>3315.77</v>
      </c>
      <c r="FL36" s="107">
        <v>3316.03</v>
      </c>
      <c r="FM36" s="107">
        <v>0</v>
      </c>
      <c r="FN36" s="107">
        <v>0</v>
      </c>
      <c r="FO36" s="107">
        <v>0</v>
      </c>
      <c r="FP36" s="107">
        <v>0</v>
      </c>
      <c r="FQ36" s="107">
        <v>0</v>
      </c>
      <c r="FR36" s="107">
        <v>0</v>
      </c>
      <c r="FS36" s="107">
        <v>0</v>
      </c>
      <c r="FT36" s="107">
        <v>0</v>
      </c>
      <c r="FU36" s="107">
        <v>0</v>
      </c>
      <c r="FV36" s="107">
        <v>0</v>
      </c>
      <c r="FW36" s="107">
        <v>0</v>
      </c>
      <c r="FX36" s="107">
        <v>0</v>
      </c>
      <c r="FY36" s="107">
        <v>0</v>
      </c>
      <c r="FZ36" s="107">
        <v>0</v>
      </c>
      <c r="GA36" s="107">
        <v>0</v>
      </c>
      <c r="GB36" s="107">
        <v>0</v>
      </c>
      <c r="GC36" s="107">
        <v>0</v>
      </c>
      <c r="GD36" s="107">
        <v>0</v>
      </c>
      <c r="GE36" s="107">
        <v>0</v>
      </c>
      <c r="GF36" s="107">
        <v>0</v>
      </c>
      <c r="GG36" s="107">
        <v>0</v>
      </c>
      <c r="GH36" s="107">
        <v>0</v>
      </c>
      <c r="GI36" s="22">
        <v>135669</v>
      </c>
      <c r="GJ36" s="13"/>
      <c r="GK36" s="13"/>
    </row>
    <row r="37" spans="1:193" hidden="1" x14ac:dyDescent="0.3">
      <c r="A37" s="22">
        <v>135954</v>
      </c>
      <c r="B37" s="22">
        <v>5406</v>
      </c>
      <c r="C37" s="22" t="s">
        <v>380</v>
      </c>
      <c r="D37" s="22" t="s">
        <v>381</v>
      </c>
      <c r="E37" s="26">
        <v>0.100339</v>
      </c>
      <c r="F37" s="22" t="s">
        <v>164</v>
      </c>
      <c r="G37" s="22" t="s">
        <v>165</v>
      </c>
      <c r="H37" s="108" t="str">
        <f>VLOOKUP(B37,Elegibilidade!A:I,9,0)</f>
        <v>Inelegível</v>
      </c>
      <c r="I37" s="27">
        <v>171</v>
      </c>
      <c r="J37" s="23">
        <v>7919.99</v>
      </c>
      <c r="K37" s="23">
        <f t="shared" si="0"/>
        <v>278404.59167362825</v>
      </c>
      <c r="L37" s="23">
        <f t="shared" si="5"/>
        <v>286324.58167362824</v>
      </c>
      <c r="M37" s="22" t="s">
        <v>372</v>
      </c>
      <c r="N37" s="23">
        <v>286324.58167362824</v>
      </c>
      <c r="O37" s="23">
        <f t="shared" si="6"/>
        <v>252688.87330432792</v>
      </c>
      <c r="P37" s="23">
        <f>Vendas!$J$1</f>
        <v>885.12919963447951</v>
      </c>
      <c r="Q37" s="109">
        <v>360</v>
      </c>
      <c r="R37" s="23">
        <f t="shared" si="7"/>
        <v>318646.51186841261</v>
      </c>
      <c r="S37" s="28">
        <f t="shared" si="8"/>
        <v>0.79300687091367761</v>
      </c>
      <c r="T37" s="107">
        <v>7741.92</v>
      </c>
      <c r="U37" s="107">
        <v>1977.93</v>
      </c>
      <c r="V37" s="107">
        <v>1977.93</v>
      </c>
      <c r="W37" s="107">
        <v>1977.93</v>
      </c>
      <c r="X37" s="107">
        <v>1977.93</v>
      </c>
      <c r="Y37" s="107">
        <v>1977.93</v>
      </c>
      <c r="Z37" s="107">
        <v>1977.93</v>
      </c>
      <c r="AA37" s="107">
        <v>1977.93</v>
      </c>
      <c r="AB37" s="107">
        <v>1977.93</v>
      </c>
      <c r="AC37" s="107">
        <v>1977.93</v>
      </c>
      <c r="AD37" s="107">
        <v>1977.93</v>
      </c>
      <c r="AE37" s="107">
        <v>14046.32</v>
      </c>
      <c r="AF37" s="107">
        <v>1977.93</v>
      </c>
      <c r="AG37" s="107">
        <v>1977.93</v>
      </c>
      <c r="AH37" s="107">
        <v>1977.93</v>
      </c>
      <c r="AI37" s="107">
        <v>1977.93</v>
      </c>
      <c r="AJ37" s="107">
        <v>1977.93</v>
      </c>
      <c r="AK37" s="107">
        <v>1977.93</v>
      </c>
      <c r="AL37" s="107">
        <v>1977.93</v>
      </c>
      <c r="AM37" s="107">
        <v>1977.93</v>
      </c>
      <c r="AN37" s="107">
        <v>1977.93</v>
      </c>
      <c r="AO37" s="107">
        <v>1977.93</v>
      </c>
      <c r="AP37" s="107">
        <v>1977.93</v>
      </c>
      <c r="AQ37" s="107">
        <v>14046.32</v>
      </c>
      <c r="AR37" s="107">
        <v>1977.93</v>
      </c>
      <c r="AS37" s="107">
        <v>1977.93</v>
      </c>
      <c r="AT37" s="107">
        <v>1977.93</v>
      </c>
      <c r="AU37" s="107">
        <v>1977.93</v>
      </c>
      <c r="AV37" s="107">
        <v>1977.93</v>
      </c>
      <c r="AW37" s="107">
        <v>1977.93</v>
      </c>
      <c r="AX37" s="107">
        <v>1977.93</v>
      </c>
      <c r="AY37" s="107">
        <v>1977.93</v>
      </c>
      <c r="AZ37" s="107">
        <v>1977.93</v>
      </c>
      <c r="BA37" s="107">
        <v>1977.93</v>
      </c>
      <c r="BB37" s="107">
        <v>1977.93</v>
      </c>
      <c r="BC37" s="107">
        <v>14046.32</v>
      </c>
      <c r="BD37" s="107">
        <v>1977.93</v>
      </c>
      <c r="BE37" s="107">
        <v>1977.93</v>
      </c>
      <c r="BF37" s="107">
        <v>1977.93</v>
      </c>
      <c r="BG37" s="107">
        <v>1977.93</v>
      </c>
      <c r="BH37" s="107">
        <v>1977.93</v>
      </c>
      <c r="BI37" s="107">
        <v>1977.93</v>
      </c>
      <c r="BJ37" s="107">
        <v>1977.93</v>
      </c>
      <c r="BK37" s="107">
        <v>1977.93</v>
      </c>
      <c r="BL37" s="107">
        <v>1977.93</v>
      </c>
      <c r="BM37" s="107">
        <v>1977.93</v>
      </c>
      <c r="BN37" s="107">
        <v>1977.93</v>
      </c>
      <c r="BO37" s="107">
        <v>14046.32</v>
      </c>
      <c r="BP37" s="107">
        <v>1977.93</v>
      </c>
      <c r="BQ37" s="107">
        <v>1977.93</v>
      </c>
      <c r="BR37" s="107">
        <v>1977.93</v>
      </c>
      <c r="BS37" s="107">
        <v>1977.93</v>
      </c>
      <c r="BT37" s="107">
        <v>1977.93</v>
      </c>
      <c r="BU37" s="107">
        <v>1977.93</v>
      </c>
      <c r="BV37" s="107">
        <v>1977.93</v>
      </c>
      <c r="BW37" s="107">
        <v>1977.93</v>
      </c>
      <c r="BX37" s="107">
        <v>1977.93</v>
      </c>
      <c r="BY37" s="107">
        <v>1977.93</v>
      </c>
      <c r="BZ37" s="107">
        <v>1977.93</v>
      </c>
      <c r="CA37" s="107">
        <v>14046.32</v>
      </c>
      <c r="CB37" s="107">
        <v>1977.93</v>
      </c>
      <c r="CC37" s="107">
        <v>1977.93</v>
      </c>
      <c r="CD37" s="107">
        <v>1977.93</v>
      </c>
      <c r="CE37" s="107">
        <v>1977.93</v>
      </c>
      <c r="CF37" s="107">
        <v>1977.93</v>
      </c>
      <c r="CG37" s="107">
        <v>1977.93</v>
      </c>
      <c r="CH37" s="107">
        <v>1977.93</v>
      </c>
      <c r="CI37" s="107">
        <v>1977.93</v>
      </c>
      <c r="CJ37" s="107">
        <v>1977.93</v>
      </c>
      <c r="CK37" s="107">
        <v>1977.93</v>
      </c>
      <c r="CL37" s="107">
        <v>1977.93</v>
      </c>
      <c r="CM37" s="107">
        <v>14046.32</v>
      </c>
      <c r="CN37" s="107">
        <v>1977.93</v>
      </c>
      <c r="CO37" s="107">
        <v>1977.93</v>
      </c>
      <c r="CP37" s="107">
        <v>1977.93</v>
      </c>
      <c r="CQ37" s="107">
        <v>1977.93</v>
      </c>
      <c r="CR37" s="107">
        <v>1977.93</v>
      </c>
      <c r="CS37" s="107">
        <v>1977.93</v>
      </c>
      <c r="CT37" s="107">
        <v>1977.93</v>
      </c>
      <c r="CU37" s="107">
        <v>1977.93</v>
      </c>
      <c r="CV37" s="107">
        <v>1977.93</v>
      </c>
      <c r="CW37" s="107">
        <v>1977.93</v>
      </c>
      <c r="CX37" s="107">
        <v>1977.93</v>
      </c>
      <c r="CY37" s="107">
        <v>14046.32</v>
      </c>
      <c r="CZ37" s="107">
        <v>1977.93</v>
      </c>
      <c r="DA37" s="107">
        <v>1977.93</v>
      </c>
      <c r="DB37" s="107">
        <v>1977.93</v>
      </c>
      <c r="DC37" s="107">
        <v>1977.93</v>
      </c>
      <c r="DD37" s="107">
        <v>1977.93</v>
      </c>
      <c r="DE37" s="107">
        <v>1977.93</v>
      </c>
      <c r="DF37" s="107">
        <v>1977.93</v>
      </c>
      <c r="DG37" s="107">
        <v>1977.93</v>
      </c>
      <c r="DH37" s="107">
        <v>1977.93</v>
      </c>
      <c r="DI37" s="107">
        <v>1977.93</v>
      </c>
      <c r="DJ37" s="107">
        <v>1977.93</v>
      </c>
      <c r="DK37" s="107">
        <v>14046.32</v>
      </c>
      <c r="DL37" s="107">
        <v>1977.93</v>
      </c>
      <c r="DM37" s="107">
        <v>1977.93</v>
      </c>
      <c r="DN37" s="107">
        <v>1977.93</v>
      </c>
      <c r="DO37" s="107">
        <v>1977.93</v>
      </c>
      <c r="DP37" s="107">
        <v>1977.93</v>
      </c>
      <c r="DQ37" s="107">
        <v>1977.93</v>
      </c>
      <c r="DR37" s="107">
        <v>1977.93</v>
      </c>
      <c r="DS37" s="107">
        <v>1977.93</v>
      </c>
      <c r="DT37" s="107">
        <v>1977.93</v>
      </c>
      <c r="DU37" s="107">
        <v>1977.93</v>
      </c>
      <c r="DV37" s="107">
        <v>1977.93</v>
      </c>
      <c r="DW37" s="107">
        <v>14046.32</v>
      </c>
      <c r="DX37" s="107">
        <v>1977.93</v>
      </c>
      <c r="DY37" s="107">
        <v>1977.93</v>
      </c>
      <c r="DZ37" s="107">
        <v>1977.93</v>
      </c>
      <c r="EA37" s="107">
        <v>1977.93</v>
      </c>
      <c r="EB37" s="107">
        <v>1977.93</v>
      </c>
      <c r="EC37" s="107">
        <v>1977.93</v>
      </c>
      <c r="ED37" s="107">
        <v>1977.93</v>
      </c>
      <c r="EE37" s="107">
        <v>1977.93</v>
      </c>
      <c r="EF37" s="107">
        <v>1977.93</v>
      </c>
      <c r="EG37" s="107">
        <v>1977.93</v>
      </c>
      <c r="EH37" s="107">
        <v>1977.93</v>
      </c>
      <c r="EI37" s="107">
        <v>14046.32</v>
      </c>
      <c r="EJ37" s="107">
        <v>1977.93</v>
      </c>
      <c r="EK37" s="107">
        <v>1977.93</v>
      </c>
      <c r="EL37" s="107">
        <v>1977.93</v>
      </c>
      <c r="EM37" s="107">
        <v>1977.93</v>
      </c>
      <c r="EN37" s="107">
        <v>1977.93</v>
      </c>
      <c r="EO37" s="107">
        <v>1977.93</v>
      </c>
      <c r="EP37" s="107">
        <v>1977.93</v>
      </c>
      <c r="EQ37" s="107">
        <v>1977.93</v>
      </c>
      <c r="ER37" s="107">
        <v>1977.93</v>
      </c>
      <c r="ES37" s="107">
        <v>1977.93</v>
      </c>
      <c r="ET37" s="107">
        <v>1977.93</v>
      </c>
      <c r="EU37" s="107">
        <v>14046.32</v>
      </c>
      <c r="EV37" s="107">
        <v>1977.93</v>
      </c>
      <c r="EW37" s="107">
        <v>1977.93</v>
      </c>
      <c r="EX37" s="107">
        <v>1977.93</v>
      </c>
      <c r="EY37" s="107">
        <v>1977.93</v>
      </c>
      <c r="EZ37" s="107">
        <v>1977.93</v>
      </c>
      <c r="FA37" s="107">
        <v>1977.93</v>
      </c>
      <c r="FB37" s="107">
        <v>1977.93</v>
      </c>
      <c r="FC37" s="107">
        <v>1977.93</v>
      </c>
      <c r="FD37" s="107">
        <v>1977.93</v>
      </c>
      <c r="FE37" s="107">
        <v>1977.93</v>
      </c>
      <c r="FF37" s="107">
        <v>1977.93</v>
      </c>
      <c r="FG37" s="107">
        <v>14046.32</v>
      </c>
      <c r="FH37" s="107">
        <v>1977.93</v>
      </c>
      <c r="FI37" s="107">
        <v>1977.93</v>
      </c>
      <c r="FJ37" s="107">
        <v>1977.93</v>
      </c>
      <c r="FK37" s="107">
        <v>1977.93</v>
      </c>
      <c r="FL37" s="107">
        <v>1977.93</v>
      </c>
      <c r="FM37" s="107">
        <v>1977.93</v>
      </c>
      <c r="FN37" s="107">
        <v>1977.93</v>
      </c>
      <c r="FO37" s="107">
        <v>1977.93</v>
      </c>
      <c r="FP37" s="107">
        <v>1977.93</v>
      </c>
      <c r="FQ37" s="107">
        <v>1977.93</v>
      </c>
      <c r="FR37" s="107">
        <v>1977.93</v>
      </c>
      <c r="FS37" s="107">
        <v>14046.32</v>
      </c>
      <c r="FT37" s="107">
        <v>1977.93</v>
      </c>
      <c r="FU37" s="107">
        <v>1977.93</v>
      </c>
      <c r="FV37" s="107">
        <v>1977.93</v>
      </c>
      <c r="FW37" s="107">
        <v>1977.93</v>
      </c>
      <c r="FX37" s="107">
        <v>1977.93</v>
      </c>
      <c r="FY37" s="107">
        <v>1977.93</v>
      </c>
      <c r="FZ37" s="107">
        <v>1977.93</v>
      </c>
      <c r="GA37" s="107">
        <v>1977.93</v>
      </c>
      <c r="GB37" s="107">
        <v>1977.93</v>
      </c>
      <c r="GC37" s="107">
        <v>1977.93</v>
      </c>
      <c r="GD37" s="107">
        <v>1977.93</v>
      </c>
      <c r="GE37" s="107">
        <v>14046.32</v>
      </c>
      <c r="GF37" s="107">
        <v>1977.93</v>
      </c>
      <c r="GG37" s="107">
        <v>1977.93</v>
      </c>
      <c r="GH37" s="107">
        <v>1977.93</v>
      </c>
      <c r="GI37" s="22">
        <v>135954</v>
      </c>
      <c r="GJ37" s="13"/>
      <c r="GK37" s="13"/>
    </row>
    <row r="38" spans="1:193" x14ac:dyDescent="0.3">
      <c r="A38" s="22">
        <v>135626</v>
      </c>
      <c r="B38" s="22">
        <v>6401</v>
      </c>
      <c r="C38" s="22" t="s">
        <v>187</v>
      </c>
      <c r="D38" s="22" t="s">
        <v>188</v>
      </c>
      <c r="E38" s="26">
        <v>0.1003</v>
      </c>
      <c r="F38" s="22" t="s">
        <v>164</v>
      </c>
      <c r="G38" s="22" t="s">
        <v>165</v>
      </c>
      <c r="H38" s="108" t="str">
        <f>VLOOKUP(B38,Elegibilidade!A:I,9,0)</f>
        <v>Elegível</v>
      </c>
      <c r="I38" s="27">
        <v>86</v>
      </c>
      <c r="J38" s="23">
        <v>0</v>
      </c>
      <c r="K38" s="23">
        <f t="shared" si="0"/>
        <v>286041.33364411024</v>
      </c>
      <c r="L38" s="23">
        <f t="shared" si="5"/>
        <v>286041.33364411024</v>
      </c>
      <c r="M38" s="22" t="s">
        <v>167</v>
      </c>
      <c r="N38" s="23">
        <v>286041.33364411024</v>
      </c>
      <c r="O38" s="23">
        <f t="shared" si="6"/>
        <v>270366.93799766945</v>
      </c>
      <c r="P38" s="23">
        <f>Vendas!$J$1</f>
        <v>885.12919963447951</v>
      </c>
      <c r="Q38" s="109">
        <v>393.31</v>
      </c>
      <c r="R38" s="23">
        <f t="shared" si="7"/>
        <v>348130.16550823714</v>
      </c>
      <c r="S38" s="28">
        <f t="shared" si="8"/>
        <v>0.77662600022884909</v>
      </c>
      <c r="T38" s="107">
        <v>4613.18</v>
      </c>
      <c r="U38" s="107">
        <v>4613.18</v>
      </c>
      <c r="V38" s="107">
        <v>4613.18</v>
      </c>
      <c r="W38" s="107">
        <v>4613.18</v>
      </c>
      <c r="X38" s="107">
        <v>4613.18</v>
      </c>
      <c r="Y38" s="107">
        <v>4613.18</v>
      </c>
      <c r="Z38" s="107">
        <v>4613.18</v>
      </c>
      <c r="AA38" s="107">
        <v>4613.18</v>
      </c>
      <c r="AB38" s="107">
        <v>4613.18</v>
      </c>
      <c r="AC38" s="107">
        <v>4613.18</v>
      </c>
      <c r="AD38" s="107">
        <v>4613.18</v>
      </c>
      <c r="AE38" s="107">
        <v>4613.18</v>
      </c>
      <c r="AF38" s="107">
        <v>4613.18</v>
      </c>
      <c r="AG38" s="107">
        <v>4613.18</v>
      </c>
      <c r="AH38" s="107">
        <v>4613.18</v>
      </c>
      <c r="AI38" s="107">
        <v>4613.18</v>
      </c>
      <c r="AJ38" s="107">
        <v>4613.18</v>
      </c>
      <c r="AK38" s="107">
        <v>4613.18</v>
      </c>
      <c r="AL38" s="107">
        <v>4613.18</v>
      </c>
      <c r="AM38" s="107">
        <v>4613.18</v>
      </c>
      <c r="AN38" s="107">
        <v>4613.18</v>
      </c>
      <c r="AO38" s="107">
        <v>4613.18</v>
      </c>
      <c r="AP38" s="107">
        <v>4613.18</v>
      </c>
      <c r="AQ38" s="107">
        <v>4613.18</v>
      </c>
      <c r="AR38" s="107">
        <v>4613.18</v>
      </c>
      <c r="AS38" s="107">
        <v>4613.18</v>
      </c>
      <c r="AT38" s="107">
        <v>4613.18</v>
      </c>
      <c r="AU38" s="107">
        <v>4613.18</v>
      </c>
      <c r="AV38" s="107">
        <v>4613.18</v>
      </c>
      <c r="AW38" s="107">
        <v>4613.18</v>
      </c>
      <c r="AX38" s="107">
        <v>4613.18</v>
      </c>
      <c r="AY38" s="107">
        <v>4613.18</v>
      </c>
      <c r="AZ38" s="107">
        <v>4613.18</v>
      </c>
      <c r="BA38" s="107">
        <v>4613.18</v>
      </c>
      <c r="BB38" s="107">
        <v>4613.18</v>
      </c>
      <c r="BC38" s="107">
        <v>4613.18</v>
      </c>
      <c r="BD38" s="107">
        <v>4613.18</v>
      </c>
      <c r="BE38" s="107">
        <v>4613.18</v>
      </c>
      <c r="BF38" s="107">
        <v>4613.18</v>
      </c>
      <c r="BG38" s="107">
        <v>4613.18</v>
      </c>
      <c r="BH38" s="107">
        <v>4613.18</v>
      </c>
      <c r="BI38" s="107">
        <v>4613.18</v>
      </c>
      <c r="BJ38" s="107">
        <v>4613.18</v>
      </c>
      <c r="BK38" s="107">
        <v>4613.18</v>
      </c>
      <c r="BL38" s="107">
        <v>4613.18</v>
      </c>
      <c r="BM38" s="107">
        <v>4613.18</v>
      </c>
      <c r="BN38" s="107">
        <v>4613.18</v>
      </c>
      <c r="BO38" s="107">
        <v>4613.18</v>
      </c>
      <c r="BP38" s="107">
        <v>4613.18</v>
      </c>
      <c r="BQ38" s="107">
        <v>4613.18</v>
      </c>
      <c r="BR38" s="107">
        <v>4613.18</v>
      </c>
      <c r="BS38" s="107">
        <v>4613.18</v>
      </c>
      <c r="BT38" s="107">
        <v>4613.18</v>
      </c>
      <c r="BU38" s="107">
        <v>4613.18</v>
      </c>
      <c r="BV38" s="107">
        <v>4613.18</v>
      </c>
      <c r="BW38" s="107">
        <v>4613.18</v>
      </c>
      <c r="BX38" s="107">
        <v>4613.18</v>
      </c>
      <c r="BY38" s="107">
        <v>4613.18</v>
      </c>
      <c r="BZ38" s="107">
        <v>4613.18</v>
      </c>
      <c r="CA38" s="107">
        <v>4613.18</v>
      </c>
      <c r="CB38" s="107">
        <v>4613.18</v>
      </c>
      <c r="CC38" s="107">
        <v>4613.18</v>
      </c>
      <c r="CD38" s="107">
        <v>4613.18</v>
      </c>
      <c r="CE38" s="107">
        <v>4613.18</v>
      </c>
      <c r="CF38" s="107">
        <v>4613.18</v>
      </c>
      <c r="CG38" s="107">
        <v>4613.18</v>
      </c>
      <c r="CH38" s="107">
        <v>4613.18</v>
      </c>
      <c r="CI38" s="107">
        <v>4613.18</v>
      </c>
      <c r="CJ38" s="107">
        <v>4613.18</v>
      </c>
      <c r="CK38" s="107">
        <v>4613.18</v>
      </c>
      <c r="CL38" s="107">
        <v>4613.18</v>
      </c>
      <c r="CM38" s="107">
        <v>4613.18</v>
      </c>
      <c r="CN38" s="107">
        <v>4613.18</v>
      </c>
      <c r="CO38" s="107">
        <v>4613.18</v>
      </c>
      <c r="CP38" s="107">
        <v>4613.18</v>
      </c>
      <c r="CQ38" s="107">
        <v>4613.18</v>
      </c>
      <c r="CR38" s="107">
        <v>4613.18</v>
      </c>
      <c r="CS38" s="107">
        <v>4613.18</v>
      </c>
      <c r="CT38" s="107">
        <v>4613.18</v>
      </c>
      <c r="CU38" s="107">
        <v>4613.18</v>
      </c>
      <c r="CV38" s="107">
        <v>4613.18</v>
      </c>
      <c r="CW38" s="107">
        <v>4613.18</v>
      </c>
      <c r="CX38" s="107">
        <v>4613.18</v>
      </c>
      <c r="CY38" s="107">
        <v>4613.18</v>
      </c>
      <c r="CZ38" s="107">
        <v>4613.18</v>
      </c>
      <c r="DA38" s="107">
        <v>4612.95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0</v>
      </c>
      <c r="DM38" s="107">
        <v>0</v>
      </c>
      <c r="DN38" s="107">
        <v>0</v>
      </c>
      <c r="DO38" s="107">
        <v>0</v>
      </c>
      <c r="DP38" s="107">
        <v>0</v>
      </c>
      <c r="DQ38" s="107">
        <v>0</v>
      </c>
      <c r="DR38" s="107">
        <v>0</v>
      </c>
      <c r="DS38" s="107">
        <v>0</v>
      </c>
      <c r="DT38" s="107">
        <v>0</v>
      </c>
      <c r="DU38" s="107">
        <v>0</v>
      </c>
      <c r="DV38" s="107">
        <v>0</v>
      </c>
      <c r="DW38" s="107">
        <v>0</v>
      </c>
      <c r="DX38" s="107">
        <v>0</v>
      </c>
      <c r="DY38" s="107">
        <v>0</v>
      </c>
      <c r="DZ38" s="107">
        <v>0</v>
      </c>
      <c r="EA38" s="107">
        <v>0</v>
      </c>
      <c r="EB38" s="107">
        <v>0</v>
      </c>
      <c r="EC38" s="107">
        <v>0</v>
      </c>
      <c r="ED38" s="107">
        <v>0</v>
      </c>
      <c r="EE38" s="107">
        <v>0</v>
      </c>
      <c r="EF38" s="107">
        <v>0</v>
      </c>
      <c r="EG38" s="107">
        <v>0</v>
      </c>
      <c r="EH38" s="107">
        <v>0</v>
      </c>
      <c r="EI38" s="107">
        <v>0</v>
      </c>
      <c r="EJ38" s="107">
        <v>0</v>
      </c>
      <c r="EK38" s="107">
        <v>0</v>
      </c>
      <c r="EL38" s="107">
        <v>0</v>
      </c>
      <c r="EM38" s="107">
        <v>0</v>
      </c>
      <c r="EN38" s="107">
        <v>0</v>
      </c>
      <c r="EO38" s="107">
        <v>0</v>
      </c>
      <c r="EP38" s="107">
        <v>0</v>
      </c>
      <c r="EQ38" s="107">
        <v>0</v>
      </c>
      <c r="ER38" s="107">
        <v>0</v>
      </c>
      <c r="ES38" s="107">
        <v>0</v>
      </c>
      <c r="ET38" s="107">
        <v>0</v>
      </c>
      <c r="EU38" s="107">
        <v>0</v>
      </c>
      <c r="EV38" s="107">
        <v>0</v>
      </c>
      <c r="EW38" s="107">
        <v>0</v>
      </c>
      <c r="EX38" s="107">
        <v>0</v>
      </c>
      <c r="EY38" s="107">
        <v>0</v>
      </c>
      <c r="EZ38" s="107">
        <v>0</v>
      </c>
      <c r="FA38" s="107">
        <v>0</v>
      </c>
      <c r="FB38" s="107">
        <v>0</v>
      </c>
      <c r="FC38" s="107">
        <v>0</v>
      </c>
      <c r="FD38" s="107">
        <v>0</v>
      </c>
      <c r="FE38" s="107">
        <v>0</v>
      </c>
      <c r="FF38" s="107">
        <v>0</v>
      </c>
      <c r="FG38" s="107">
        <v>0</v>
      </c>
      <c r="FH38" s="107">
        <v>0</v>
      </c>
      <c r="FI38" s="107">
        <v>0</v>
      </c>
      <c r="FJ38" s="107">
        <v>0</v>
      </c>
      <c r="FK38" s="107">
        <v>0</v>
      </c>
      <c r="FL38" s="107">
        <v>0</v>
      </c>
      <c r="FM38" s="107">
        <v>0</v>
      </c>
      <c r="FN38" s="107">
        <v>0</v>
      </c>
      <c r="FO38" s="107">
        <v>0</v>
      </c>
      <c r="FP38" s="107">
        <v>0</v>
      </c>
      <c r="FQ38" s="107">
        <v>0</v>
      </c>
      <c r="FR38" s="107">
        <v>0</v>
      </c>
      <c r="FS38" s="107">
        <v>0</v>
      </c>
      <c r="FT38" s="107">
        <v>0</v>
      </c>
      <c r="FU38" s="107">
        <v>0</v>
      </c>
      <c r="FV38" s="107">
        <v>0</v>
      </c>
      <c r="FW38" s="107">
        <v>0</v>
      </c>
      <c r="FX38" s="107">
        <v>0</v>
      </c>
      <c r="FY38" s="107">
        <v>0</v>
      </c>
      <c r="FZ38" s="107">
        <v>0</v>
      </c>
      <c r="GA38" s="107">
        <v>0</v>
      </c>
      <c r="GB38" s="107">
        <v>0</v>
      </c>
      <c r="GC38" s="107">
        <v>0</v>
      </c>
      <c r="GD38" s="107">
        <v>0</v>
      </c>
      <c r="GE38" s="107">
        <v>0</v>
      </c>
      <c r="GF38" s="107">
        <v>0</v>
      </c>
      <c r="GG38" s="107">
        <v>0</v>
      </c>
      <c r="GH38" s="107">
        <v>0</v>
      </c>
      <c r="GI38" s="22">
        <v>135626</v>
      </c>
      <c r="GJ38" s="13"/>
      <c r="GK38" s="13"/>
    </row>
    <row r="39" spans="1:193" x14ac:dyDescent="0.3">
      <c r="A39" s="22">
        <v>135661</v>
      </c>
      <c r="B39" s="22">
        <v>6409</v>
      </c>
      <c r="C39" s="22" t="s">
        <v>236</v>
      </c>
      <c r="D39" s="22" t="s">
        <v>237</v>
      </c>
      <c r="E39" s="26">
        <v>0.1003</v>
      </c>
      <c r="F39" s="22" t="s">
        <v>164</v>
      </c>
      <c r="G39" s="22" t="s">
        <v>165</v>
      </c>
      <c r="H39" s="108" t="str">
        <f>VLOOKUP(B39,Elegibilidade!A:I,9,0)</f>
        <v>Elegível</v>
      </c>
      <c r="I39" s="27">
        <v>150</v>
      </c>
      <c r="J39" s="23">
        <v>3205.13</v>
      </c>
      <c r="K39" s="23">
        <f t="shared" si="0"/>
        <v>273111.26174446451</v>
      </c>
      <c r="L39" s="23">
        <f t="shared" si="5"/>
        <v>276316.39174446452</v>
      </c>
      <c r="M39" s="22" t="s">
        <v>372</v>
      </c>
      <c r="N39" s="23">
        <v>276316.39174446452</v>
      </c>
      <c r="O39" s="23">
        <f t="shared" si="6"/>
        <v>250104.45464490002</v>
      </c>
      <c r="P39" s="23">
        <f>Vendas!$J$1</f>
        <v>885.12919963447951</v>
      </c>
      <c r="Q39" s="109">
        <v>360</v>
      </c>
      <c r="R39" s="23">
        <f t="shared" si="7"/>
        <v>318646.51186841261</v>
      </c>
      <c r="S39" s="28">
        <f t="shared" si="8"/>
        <v>0.78489625754379033</v>
      </c>
      <c r="T39" s="107">
        <v>3133.07</v>
      </c>
      <c r="U39" s="107">
        <v>3133.07</v>
      </c>
      <c r="V39" s="107">
        <v>3133.07</v>
      </c>
      <c r="W39" s="107">
        <v>3133.07</v>
      </c>
      <c r="X39" s="107">
        <v>3133.07</v>
      </c>
      <c r="Y39" s="107">
        <v>3133.07</v>
      </c>
      <c r="Z39" s="107">
        <v>3133.07</v>
      </c>
      <c r="AA39" s="107">
        <v>3133.07</v>
      </c>
      <c r="AB39" s="107">
        <v>3133.07</v>
      </c>
      <c r="AC39" s="107">
        <v>3133.07</v>
      </c>
      <c r="AD39" s="107">
        <v>3133.07</v>
      </c>
      <c r="AE39" s="107">
        <v>3133.07</v>
      </c>
      <c r="AF39" s="107">
        <v>3133.07</v>
      </c>
      <c r="AG39" s="107">
        <v>3133.07</v>
      </c>
      <c r="AH39" s="107">
        <v>3133.07</v>
      </c>
      <c r="AI39" s="107">
        <v>3133.07</v>
      </c>
      <c r="AJ39" s="107">
        <v>3133.07</v>
      </c>
      <c r="AK39" s="107">
        <v>3133.07</v>
      </c>
      <c r="AL39" s="107">
        <v>3133.07</v>
      </c>
      <c r="AM39" s="107">
        <v>3133.07</v>
      </c>
      <c r="AN39" s="107">
        <v>3133.07</v>
      </c>
      <c r="AO39" s="107">
        <v>3133.07</v>
      </c>
      <c r="AP39" s="107">
        <v>3133.07</v>
      </c>
      <c r="AQ39" s="107">
        <v>3133.07</v>
      </c>
      <c r="AR39" s="107">
        <v>3133.07</v>
      </c>
      <c r="AS39" s="107">
        <v>3133.07</v>
      </c>
      <c r="AT39" s="107">
        <v>3133.07</v>
      </c>
      <c r="AU39" s="107">
        <v>3133.07</v>
      </c>
      <c r="AV39" s="107">
        <v>3133.07</v>
      </c>
      <c r="AW39" s="107">
        <v>3133.07</v>
      </c>
      <c r="AX39" s="107">
        <v>3133.07</v>
      </c>
      <c r="AY39" s="107">
        <v>3133.07</v>
      </c>
      <c r="AZ39" s="107">
        <v>3133.07</v>
      </c>
      <c r="BA39" s="107">
        <v>3133.07</v>
      </c>
      <c r="BB39" s="107">
        <v>3133.07</v>
      </c>
      <c r="BC39" s="107">
        <v>3133.07</v>
      </c>
      <c r="BD39" s="107">
        <v>3133.07</v>
      </c>
      <c r="BE39" s="107">
        <v>3133.07</v>
      </c>
      <c r="BF39" s="107">
        <v>3133.07</v>
      </c>
      <c r="BG39" s="107">
        <v>3133.07</v>
      </c>
      <c r="BH39" s="107">
        <v>3133.07</v>
      </c>
      <c r="BI39" s="107">
        <v>3133.07</v>
      </c>
      <c r="BJ39" s="107">
        <v>3133.07</v>
      </c>
      <c r="BK39" s="107">
        <v>3133.07</v>
      </c>
      <c r="BL39" s="107">
        <v>3133.07</v>
      </c>
      <c r="BM39" s="107">
        <v>3133.07</v>
      </c>
      <c r="BN39" s="107">
        <v>3133.07</v>
      </c>
      <c r="BO39" s="107">
        <v>3133.07</v>
      </c>
      <c r="BP39" s="107">
        <v>3133.07</v>
      </c>
      <c r="BQ39" s="107">
        <v>3133.07</v>
      </c>
      <c r="BR39" s="107">
        <v>3133.07</v>
      </c>
      <c r="BS39" s="107">
        <v>3133.07</v>
      </c>
      <c r="BT39" s="107">
        <v>3133.07</v>
      </c>
      <c r="BU39" s="107">
        <v>3133.07</v>
      </c>
      <c r="BV39" s="107">
        <v>3133.07</v>
      </c>
      <c r="BW39" s="107">
        <v>3133.07</v>
      </c>
      <c r="BX39" s="107">
        <v>3133.07</v>
      </c>
      <c r="BY39" s="107">
        <v>3133.07</v>
      </c>
      <c r="BZ39" s="107">
        <v>3133.07</v>
      </c>
      <c r="CA39" s="107">
        <v>3133.07</v>
      </c>
      <c r="CB39" s="107">
        <v>3133.07</v>
      </c>
      <c r="CC39" s="107">
        <v>3133.07</v>
      </c>
      <c r="CD39" s="107">
        <v>3133.07</v>
      </c>
      <c r="CE39" s="107">
        <v>3133.07</v>
      </c>
      <c r="CF39" s="107">
        <v>3133.07</v>
      </c>
      <c r="CG39" s="107">
        <v>3133.07</v>
      </c>
      <c r="CH39" s="107">
        <v>3133.07</v>
      </c>
      <c r="CI39" s="107">
        <v>3133.07</v>
      </c>
      <c r="CJ39" s="107">
        <v>3133.07</v>
      </c>
      <c r="CK39" s="107">
        <v>3133.07</v>
      </c>
      <c r="CL39" s="107">
        <v>3133.07</v>
      </c>
      <c r="CM39" s="107">
        <v>3133.07</v>
      </c>
      <c r="CN39" s="107">
        <v>3133.07</v>
      </c>
      <c r="CO39" s="107">
        <v>3133.07</v>
      </c>
      <c r="CP39" s="107">
        <v>3133.07</v>
      </c>
      <c r="CQ39" s="107">
        <v>3133.07</v>
      </c>
      <c r="CR39" s="107">
        <v>3133.07</v>
      </c>
      <c r="CS39" s="107">
        <v>3133.07</v>
      </c>
      <c r="CT39" s="107">
        <v>3133.07</v>
      </c>
      <c r="CU39" s="107">
        <v>3133.07</v>
      </c>
      <c r="CV39" s="107">
        <v>3133.07</v>
      </c>
      <c r="CW39" s="107">
        <v>3133.07</v>
      </c>
      <c r="CX39" s="107">
        <v>3133.07</v>
      </c>
      <c r="CY39" s="107">
        <v>3133.07</v>
      </c>
      <c r="CZ39" s="107">
        <v>3133.07</v>
      </c>
      <c r="DA39" s="107">
        <v>3133.07</v>
      </c>
      <c r="DB39" s="107">
        <v>3133.07</v>
      </c>
      <c r="DC39" s="107">
        <v>3133.07</v>
      </c>
      <c r="DD39" s="107">
        <v>3133.07</v>
      </c>
      <c r="DE39" s="107">
        <v>3133.07</v>
      </c>
      <c r="DF39" s="107">
        <v>3133.07</v>
      </c>
      <c r="DG39" s="107">
        <v>3133.07</v>
      </c>
      <c r="DH39" s="107">
        <v>3133.07</v>
      </c>
      <c r="DI39" s="107">
        <v>3133.07</v>
      </c>
      <c r="DJ39" s="107">
        <v>3133.07</v>
      </c>
      <c r="DK39" s="107">
        <v>3133.07</v>
      </c>
      <c r="DL39" s="107">
        <v>3133.07</v>
      </c>
      <c r="DM39" s="107">
        <v>3133.07</v>
      </c>
      <c r="DN39" s="107">
        <v>3133.07</v>
      </c>
      <c r="DO39" s="107">
        <v>3133.07</v>
      </c>
      <c r="DP39" s="107">
        <v>3133.07</v>
      </c>
      <c r="DQ39" s="107">
        <v>3133.07</v>
      </c>
      <c r="DR39" s="107">
        <v>3133.07</v>
      </c>
      <c r="DS39" s="107">
        <v>3133.07</v>
      </c>
      <c r="DT39" s="107">
        <v>3133.07</v>
      </c>
      <c r="DU39" s="107">
        <v>3133.07</v>
      </c>
      <c r="DV39" s="107">
        <v>3133.07</v>
      </c>
      <c r="DW39" s="107">
        <v>3133.07</v>
      </c>
      <c r="DX39" s="107">
        <v>3133.07</v>
      </c>
      <c r="DY39" s="107">
        <v>3133.07</v>
      </c>
      <c r="DZ39" s="107">
        <v>3133.07</v>
      </c>
      <c r="EA39" s="107">
        <v>3133.07</v>
      </c>
      <c r="EB39" s="107">
        <v>3133.07</v>
      </c>
      <c r="EC39" s="107">
        <v>3133.07</v>
      </c>
      <c r="ED39" s="107">
        <v>3133.07</v>
      </c>
      <c r="EE39" s="107">
        <v>3133.07</v>
      </c>
      <c r="EF39" s="107">
        <v>3133.07</v>
      </c>
      <c r="EG39" s="107">
        <v>3133.07</v>
      </c>
      <c r="EH39" s="107">
        <v>3133.07</v>
      </c>
      <c r="EI39" s="107">
        <v>3133.07</v>
      </c>
      <c r="EJ39" s="107">
        <v>3133.07</v>
      </c>
      <c r="EK39" s="107">
        <v>3133.07</v>
      </c>
      <c r="EL39" s="107">
        <v>3133.07</v>
      </c>
      <c r="EM39" s="107">
        <v>3133.07</v>
      </c>
      <c r="EN39" s="107">
        <v>3133.07</v>
      </c>
      <c r="EO39" s="107">
        <v>3133.07</v>
      </c>
      <c r="EP39" s="107">
        <v>3133.07</v>
      </c>
      <c r="EQ39" s="107">
        <v>3133.07</v>
      </c>
      <c r="ER39" s="107">
        <v>3133.07</v>
      </c>
      <c r="ES39" s="107">
        <v>3133.07</v>
      </c>
      <c r="ET39" s="107">
        <v>3133.07</v>
      </c>
      <c r="EU39" s="107">
        <v>3133.07</v>
      </c>
      <c r="EV39" s="107">
        <v>3133.07</v>
      </c>
      <c r="EW39" s="107">
        <v>3133.07</v>
      </c>
      <c r="EX39" s="107">
        <v>3133.07</v>
      </c>
      <c r="EY39" s="107">
        <v>3133.07</v>
      </c>
      <c r="EZ39" s="107">
        <v>3133.07</v>
      </c>
      <c r="FA39" s="107">
        <v>3133.07</v>
      </c>
      <c r="FB39" s="107">
        <v>3133.07</v>
      </c>
      <c r="FC39" s="107">
        <v>3133.07</v>
      </c>
      <c r="FD39" s="107">
        <v>3133.07</v>
      </c>
      <c r="FE39" s="107">
        <v>3133.07</v>
      </c>
      <c r="FF39" s="107">
        <v>3133.07</v>
      </c>
      <c r="FG39" s="107">
        <v>3133.07</v>
      </c>
      <c r="FH39" s="107">
        <v>3133.07</v>
      </c>
      <c r="FI39" s="107">
        <v>3133.07</v>
      </c>
      <c r="FJ39" s="107">
        <v>3133.07</v>
      </c>
      <c r="FK39" s="107">
        <v>3133.07</v>
      </c>
      <c r="FL39" s="107">
        <v>3133.07</v>
      </c>
      <c r="FM39" s="107">
        <v>3132.65</v>
      </c>
      <c r="FN39" s="107">
        <v>0</v>
      </c>
      <c r="FO39" s="107">
        <v>0</v>
      </c>
      <c r="FP39" s="107">
        <v>0</v>
      </c>
      <c r="FQ39" s="107">
        <v>0</v>
      </c>
      <c r="FR39" s="107">
        <v>0</v>
      </c>
      <c r="FS39" s="107">
        <v>0</v>
      </c>
      <c r="FT39" s="107">
        <v>0</v>
      </c>
      <c r="FU39" s="107">
        <v>0</v>
      </c>
      <c r="FV39" s="107">
        <v>0</v>
      </c>
      <c r="FW39" s="107">
        <v>0</v>
      </c>
      <c r="FX39" s="107">
        <v>0</v>
      </c>
      <c r="FY39" s="107">
        <v>0</v>
      </c>
      <c r="FZ39" s="107">
        <v>0</v>
      </c>
      <c r="GA39" s="107">
        <v>0</v>
      </c>
      <c r="GB39" s="107">
        <v>0</v>
      </c>
      <c r="GC39" s="107">
        <v>0</v>
      </c>
      <c r="GD39" s="107">
        <v>0</v>
      </c>
      <c r="GE39" s="107">
        <v>0</v>
      </c>
      <c r="GF39" s="107">
        <v>0</v>
      </c>
      <c r="GG39" s="107">
        <v>0</v>
      </c>
      <c r="GH39" s="107">
        <v>0</v>
      </c>
      <c r="GI39" s="22">
        <v>135661</v>
      </c>
      <c r="GJ39" s="13"/>
      <c r="GK39" s="13"/>
    </row>
    <row r="40" spans="1:193" x14ac:dyDescent="0.3">
      <c r="A40" s="22">
        <v>135662</v>
      </c>
      <c r="B40" s="22">
        <v>6410</v>
      </c>
      <c r="C40" s="22" t="s">
        <v>236</v>
      </c>
      <c r="D40" s="22" t="s">
        <v>237</v>
      </c>
      <c r="E40" s="26">
        <v>0.1003</v>
      </c>
      <c r="F40" s="22" t="s">
        <v>164</v>
      </c>
      <c r="G40" s="22" t="s">
        <v>165</v>
      </c>
      <c r="H40" s="108" t="str">
        <f>VLOOKUP(B40,Elegibilidade!A:I,9,0)</f>
        <v>Elegível</v>
      </c>
      <c r="I40" s="27">
        <v>150</v>
      </c>
      <c r="J40" s="23">
        <v>3205.13</v>
      </c>
      <c r="K40" s="23">
        <f t="shared" si="0"/>
        <v>273111.26174446451</v>
      </c>
      <c r="L40" s="23">
        <f t="shared" si="5"/>
        <v>276316.39174446452</v>
      </c>
      <c r="M40" s="22" t="s">
        <v>372</v>
      </c>
      <c r="N40" s="23">
        <v>276316.39174446452</v>
      </c>
      <c r="O40" s="23">
        <f t="shared" si="6"/>
        <v>250104.45464490002</v>
      </c>
      <c r="P40" s="23">
        <f>Vendas!$J$1</f>
        <v>885.12919963447951</v>
      </c>
      <c r="Q40" s="109">
        <v>360</v>
      </c>
      <c r="R40" s="23">
        <f t="shared" si="7"/>
        <v>318646.51186841261</v>
      </c>
      <c r="S40" s="28">
        <f t="shared" si="8"/>
        <v>0.78489625754379033</v>
      </c>
      <c r="T40" s="107">
        <v>3133.07</v>
      </c>
      <c r="U40" s="107">
        <v>3133.07</v>
      </c>
      <c r="V40" s="107">
        <v>3133.07</v>
      </c>
      <c r="W40" s="107">
        <v>3133.07</v>
      </c>
      <c r="X40" s="107">
        <v>3133.07</v>
      </c>
      <c r="Y40" s="107">
        <v>3133.07</v>
      </c>
      <c r="Z40" s="107">
        <v>3133.07</v>
      </c>
      <c r="AA40" s="107">
        <v>3133.07</v>
      </c>
      <c r="AB40" s="107">
        <v>3133.07</v>
      </c>
      <c r="AC40" s="107">
        <v>3133.07</v>
      </c>
      <c r="AD40" s="107">
        <v>3133.07</v>
      </c>
      <c r="AE40" s="107">
        <v>3133.07</v>
      </c>
      <c r="AF40" s="107">
        <v>3133.07</v>
      </c>
      <c r="AG40" s="107">
        <v>3133.07</v>
      </c>
      <c r="AH40" s="107">
        <v>3133.07</v>
      </c>
      <c r="AI40" s="107">
        <v>3133.07</v>
      </c>
      <c r="AJ40" s="107">
        <v>3133.07</v>
      </c>
      <c r="AK40" s="107">
        <v>3133.07</v>
      </c>
      <c r="AL40" s="107">
        <v>3133.07</v>
      </c>
      <c r="AM40" s="107">
        <v>3133.07</v>
      </c>
      <c r="AN40" s="107">
        <v>3133.07</v>
      </c>
      <c r="AO40" s="107">
        <v>3133.07</v>
      </c>
      <c r="AP40" s="107">
        <v>3133.07</v>
      </c>
      <c r="AQ40" s="107">
        <v>3133.07</v>
      </c>
      <c r="AR40" s="107">
        <v>3133.07</v>
      </c>
      <c r="AS40" s="107">
        <v>3133.07</v>
      </c>
      <c r="AT40" s="107">
        <v>3133.07</v>
      </c>
      <c r="AU40" s="107">
        <v>3133.07</v>
      </c>
      <c r="AV40" s="107">
        <v>3133.07</v>
      </c>
      <c r="AW40" s="107">
        <v>3133.07</v>
      </c>
      <c r="AX40" s="107">
        <v>3133.07</v>
      </c>
      <c r="AY40" s="107">
        <v>3133.07</v>
      </c>
      <c r="AZ40" s="107">
        <v>3133.07</v>
      </c>
      <c r="BA40" s="107">
        <v>3133.07</v>
      </c>
      <c r="BB40" s="107">
        <v>3133.07</v>
      </c>
      <c r="BC40" s="107">
        <v>3133.07</v>
      </c>
      <c r="BD40" s="107">
        <v>3133.07</v>
      </c>
      <c r="BE40" s="107">
        <v>3133.07</v>
      </c>
      <c r="BF40" s="107">
        <v>3133.07</v>
      </c>
      <c r="BG40" s="107">
        <v>3133.07</v>
      </c>
      <c r="BH40" s="107">
        <v>3133.07</v>
      </c>
      <c r="BI40" s="107">
        <v>3133.07</v>
      </c>
      <c r="BJ40" s="107">
        <v>3133.07</v>
      </c>
      <c r="BK40" s="107">
        <v>3133.07</v>
      </c>
      <c r="BL40" s="107">
        <v>3133.07</v>
      </c>
      <c r="BM40" s="107">
        <v>3133.07</v>
      </c>
      <c r="BN40" s="107">
        <v>3133.07</v>
      </c>
      <c r="BO40" s="107">
        <v>3133.07</v>
      </c>
      <c r="BP40" s="107">
        <v>3133.07</v>
      </c>
      <c r="BQ40" s="107">
        <v>3133.07</v>
      </c>
      <c r="BR40" s="107">
        <v>3133.07</v>
      </c>
      <c r="BS40" s="107">
        <v>3133.07</v>
      </c>
      <c r="BT40" s="107">
        <v>3133.07</v>
      </c>
      <c r="BU40" s="107">
        <v>3133.07</v>
      </c>
      <c r="BV40" s="107">
        <v>3133.07</v>
      </c>
      <c r="BW40" s="107">
        <v>3133.07</v>
      </c>
      <c r="BX40" s="107">
        <v>3133.07</v>
      </c>
      <c r="BY40" s="107">
        <v>3133.07</v>
      </c>
      <c r="BZ40" s="107">
        <v>3133.07</v>
      </c>
      <c r="CA40" s="107">
        <v>3133.07</v>
      </c>
      <c r="CB40" s="107">
        <v>3133.07</v>
      </c>
      <c r="CC40" s="107">
        <v>3133.07</v>
      </c>
      <c r="CD40" s="107">
        <v>3133.07</v>
      </c>
      <c r="CE40" s="107">
        <v>3133.07</v>
      </c>
      <c r="CF40" s="107">
        <v>3133.07</v>
      </c>
      <c r="CG40" s="107">
        <v>3133.07</v>
      </c>
      <c r="CH40" s="107">
        <v>3133.07</v>
      </c>
      <c r="CI40" s="107">
        <v>3133.07</v>
      </c>
      <c r="CJ40" s="107">
        <v>3133.07</v>
      </c>
      <c r="CK40" s="107">
        <v>3133.07</v>
      </c>
      <c r="CL40" s="107">
        <v>3133.07</v>
      </c>
      <c r="CM40" s="107">
        <v>3133.07</v>
      </c>
      <c r="CN40" s="107">
        <v>3133.07</v>
      </c>
      <c r="CO40" s="107">
        <v>3133.07</v>
      </c>
      <c r="CP40" s="107">
        <v>3133.07</v>
      </c>
      <c r="CQ40" s="107">
        <v>3133.07</v>
      </c>
      <c r="CR40" s="107">
        <v>3133.07</v>
      </c>
      <c r="CS40" s="107">
        <v>3133.07</v>
      </c>
      <c r="CT40" s="107">
        <v>3133.07</v>
      </c>
      <c r="CU40" s="107">
        <v>3133.07</v>
      </c>
      <c r="CV40" s="107">
        <v>3133.07</v>
      </c>
      <c r="CW40" s="107">
        <v>3133.07</v>
      </c>
      <c r="CX40" s="107">
        <v>3133.07</v>
      </c>
      <c r="CY40" s="107">
        <v>3133.07</v>
      </c>
      <c r="CZ40" s="107">
        <v>3133.07</v>
      </c>
      <c r="DA40" s="107">
        <v>3133.07</v>
      </c>
      <c r="DB40" s="107">
        <v>3133.07</v>
      </c>
      <c r="DC40" s="107">
        <v>3133.07</v>
      </c>
      <c r="DD40" s="107">
        <v>3133.07</v>
      </c>
      <c r="DE40" s="107">
        <v>3133.07</v>
      </c>
      <c r="DF40" s="107">
        <v>3133.07</v>
      </c>
      <c r="DG40" s="107">
        <v>3133.07</v>
      </c>
      <c r="DH40" s="107">
        <v>3133.07</v>
      </c>
      <c r="DI40" s="107">
        <v>3133.07</v>
      </c>
      <c r="DJ40" s="107">
        <v>3133.07</v>
      </c>
      <c r="DK40" s="107">
        <v>3133.07</v>
      </c>
      <c r="DL40" s="107">
        <v>3133.07</v>
      </c>
      <c r="DM40" s="107">
        <v>3133.07</v>
      </c>
      <c r="DN40" s="107">
        <v>3133.07</v>
      </c>
      <c r="DO40" s="107">
        <v>3133.07</v>
      </c>
      <c r="DP40" s="107">
        <v>3133.07</v>
      </c>
      <c r="DQ40" s="107">
        <v>3133.07</v>
      </c>
      <c r="DR40" s="107">
        <v>3133.07</v>
      </c>
      <c r="DS40" s="107">
        <v>3133.07</v>
      </c>
      <c r="DT40" s="107">
        <v>3133.07</v>
      </c>
      <c r="DU40" s="107">
        <v>3133.07</v>
      </c>
      <c r="DV40" s="107">
        <v>3133.07</v>
      </c>
      <c r="DW40" s="107">
        <v>3133.07</v>
      </c>
      <c r="DX40" s="107">
        <v>3133.07</v>
      </c>
      <c r="DY40" s="107">
        <v>3133.07</v>
      </c>
      <c r="DZ40" s="107">
        <v>3133.07</v>
      </c>
      <c r="EA40" s="107">
        <v>3133.07</v>
      </c>
      <c r="EB40" s="107">
        <v>3133.07</v>
      </c>
      <c r="EC40" s="107">
        <v>3133.07</v>
      </c>
      <c r="ED40" s="107">
        <v>3133.07</v>
      </c>
      <c r="EE40" s="107">
        <v>3133.07</v>
      </c>
      <c r="EF40" s="107">
        <v>3133.07</v>
      </c>
      <c r="EG40" s="107">
        <v>3133.07</v>
      </c>
      <c r="EH40" s="107">
        <v>3133.07</v>
      </c>
      <c r="EI40" s="107">
        <v>3133.07</v>
      </c>
      <c r="EJ40" s="107">
        <v>3133.07</v>
      </c>
      <c r="EK40" s="107">
        <v>3133.07</v>
      </c>
      <c r="EL40" s="107">
        <v>3133.07</v>
      </c>
      <c r="EM40" s="107">
        <v>3133.07</v>
      </c>
      <c r="EN40" s="107">
        <v>3133.07</v>
      </c>
      <c r="EO40" s="107">
        <v>3133.07</v>
      </c>
      <c r="EP40" s="107">
        <v>3133.07</v>
      </c>
      <c r="EQ40" s="107">
        <v>3133.07</v>
      </c>
      <c r="ER40" s="107">
        <v>3133.07</v>
      </c>
      <c r="ES40" s="107">
        <v>3133.07</v>
      </c>
      <c r="ET40" s="107">
        <v>3133.07</v>
      </c>
      <c r="EU40" s="107">
        <v>3133.07</v>
      </c>
      <c r="EV40" s="107">
        <v>3133.07</v>
      </c>
      <c r="EW40" s="107">
        <v>3133.07</v>
      </c>
      <c r="EX40" s="107">
        <v>3133.07</v>
      </c>
      <c r="EY40" s="107">
        <v>3133.07</v>
      </c>
      <c r="EZ40" s="107">
        <v>3133.07</v>
      </c>
      <c r="FA40" s="107">
        <v>3133.07</v>
      </c>
      <c r="FB40" s="107">
        <v>3133.07</v>
      </c>
      <c r="FC40" s="107">
        <v>3133.07</v>
      </c>
      <c r="FD40" s="107">
        <v>3133.07</v>
      </c>
      <c r="FE40" s="107">
        <v>3133.07</v>
      </c>
      <c r="FF40" s="107">
        <v>3133.07</v>
      </c>
      <c r="FG40" s="107">
        <v>3133.07</v>
      </c>
      <c r="FH40" s="107">
        <v>3133.07</v>
      </c>
      <c r="FI40" s="107">
        <v>3133.07</v>
      </c>
      <c r="FJ40" s="107">
        <v>3133.07</v>
      </c>
      <c r="FK40" s="107">
        <v>3133.07</v>
      </c>
      <c r="FL40" s="107">
        <v>3133.07</v>
      </c>
      <c r="FM40" s="107">
        <v>3132.65</v>
      </c>
      <c r="FN40" s="107">
        <v>0</v>
      </c>
      <c r="FO40" s="107">
        <v>0</v>
      </c>
      <c r="FP40" s="107">
        <v>0</v>
      </c>
      <c r="FQ40" s="107">
        <v>0</v>
      </c>
      <c r="FR40" s="107">
        <v>0</v>
      </c>
      <c r="FS40" s="107">
        <v>0</v>
      </c>
      <c r="FT40" s="107">
        <v>0</v>
      </c>
      <c r="FU40" s="107">
        <v>0</v>
      </c>
      <c r="FV40" s="107">
        <v>0</v>
      </c>
      <c r="FW40" s="107">
        <v>0</v>
      </c>
      <c r="FX40" s="107">
        <v>0</v>
      </c>
      <c r="FY40" s="107">
        <v>0</v>
      </c>
      <c r="FZ40" s="107">
        <v>0</v>
      </c>
      <c r="GA40" s="107">
        <v>0</v>
      </c>
      <c r="GB40" s="107">
        <v>0</v>
      </c>
      <c r="GC40" s="107">
        <v>0</v>
      </c>
      <c r="GD40" s="107">
        <v>0</v>
      </c>
      <c r="GE40" s="107">
        <v>0</v>
      </c>
      <c r="GF40" s="107">
        <v>0</v>
      </c>
      <c r="GG40" s="107">
        <v>0</v>
      </c>
      <c r="GH40" s="107">
        <v>0</v>
      </c>
      <c r="GI40" s="22">
        <v>135662</v>
      </c>
      <c r="GJ40" s="13"/>
      <c r="GK40" s="13"/>
    </row>
    <row r="41" spans="1:193" x14ac:dyDescent="0.3">
      <c r="A41" s="22">
        <v>135630</v>
      </c>
      <c r="B41" s="22">
        <v>6446</v>
      </c>
      <c r="C41" s="22" t="s">
        <v>195</v>
      </c>
      <c r="D41" s="22" t="s">
        <v>196</v>
      </c>
      <c r="E41" s="26">
        <v>0</v>
      </c>
      <c r="F41" s="22" t="s">
        <v>164</v>
      </c>
      <c r="G41" s="22" t="s">
        <v>165</v>
      </c>
      <c r="H41" s="108" t="str">
        <f>VLOOKUP(B41,Elegibilidade!A:I,9,0)</f>
        <v>Elegível</v>
      </c>
      <c r="I41" s="27">
        <v>28</v>
      </c>
      <c r="J41" s="23">
        <v>0</v>
      </c>
      <c r="K41" s="23">
        <f>SUM(T41:GH41)</f>
        <v>275963.02000000014</v>
      </c>
      <c r="L41" s="23">
        <f t="shared" si="5"/>
        <v>275963.02000000014</v>
      </c>
      <c r="M41" s="22" t="s">
        <v>167</v>
      </c>
      <c r="N41" s="23">
        <v>275963.02000000014</v>
      </c>
      <c r="O41" s="23">
        <f t="shared" si="6"/>
        <v>241347.10124776504</v>
      </c>
      <c r="P41" s="23">
        <f>Vendas!$J$1</f>
        <v>885.12919963447951</v>
      </c>
      <c r="Q41" s="109">
        <v>402.17</v>
      </c>
      <c r="R41" s="23">
        <f t="shared" si="7"/>
        <v>355972.41021699866</v>
      </c>
      <c r="S41" s="28">
        <f t="shared" si="8"/>
        <v>0.67799383974910099</v>
      </c>
      <c r="T41" s="107">
        <v>9855.82</v>
      </c>
      <c r="U41" s="107">
        <v>9855.82</v>
      </c>
      <c r="V41" s="107">
        <v>9855.82</v>
      </c>
      <c r="W41" s="107">
        <v>9855.82</v>
      </c>
      <c r="X41" s="107">
        <v>9855.82</v>
      </c>
      <c r="Y41" s="107">
        <v>9855.82</v>
      </c>
      <c r="Z41" s="107">
        <v>9855.82</v>
      </c>
      <c r="AA41" s="107">
        <v>9855.82</v>
      </c>
      <c r="AB41" s="107">
        <v>9855.82</v>
      </c>
      <c r="AC41" s="107">
        <v>9855.82</v>
      </c>
      <c r="AD41" s="107">
        <v>9855.82</v>
      </c>
      <c r="AE41" s="107">
        <v>9855.82</v>
      </c>
      <c r="AF41" s="107">
        <v>9855.82</v>
      </c>
      <c r="AG41" s="107">
        <v>9855.82</v>
      </c>
      <c r="AH41" s="107">
        <v>9855.82</v>
      </c>
      <c r="AI41" s="107">
        <v>9855.82</v>
      </c>
      <c r="AJ41" s="107">
        <v>9855.82</v>
      </c>
      <c r="AK41" s="107">
        <v>9855.82</v>
      </c>
      <c r="AL41" s="107">
        <v>9855.82</v>
      </c>
      <c r="AM41" s="107">
        <v>9855.82</v>
      </c>
      <c r="AN41" s="107">
        <v>9855.82</v>
      </c>
      <c r="AO41" s="107">
        <v>9855.82</v>
      </c>
      <c r="AP41" s="107">
        <v>9855.82</v>
      </c>
      <c r="AQ41" s="107">
        <v>9855.82</v>
      </c>
      <c r="AR41" s="107">
        <v>9855.82</v>
      </c>
      <c r="AS41" s="107">
        <v>9855.82</v>
      </c>
      <c r="AT41" s="107">
        <v>9855.82</v>
      </c>
      <c r="AU41" s="107">
        <v>9855.8799999999992</v>
      </c>
      <c r="AV41" s="107">
        <v>0</v>
      </c>
      <c r="AW41" s="107">
        <v>0</v>
      </c>
      <c r="AX41" s="107">
        <v>0</v>
      </c>
      <c r="AY41" s="107">
        <v>0</v>
      </c>
      <c r="AZ41" s="107">
        <v>0</v>
      </c>
      <c r="BA41" s="107">
        <v>0</v>
      </c>
      <c r="BB41" s="107">
        <v>0</v>
      </c>
      <c r="BC41" s="107">
        <v>0</v>
      </c>
      <c r="BD41" s="107">
        <v>0</v>
      </c>
      <c r="BE41" s="107">
        <v>0</v>
      </c>
      <c r="BF41" s="107">
        <v>0</v>
      </c>
      <c r="BG41" s="107">
        <v>0</v>
      </c>
      <c r="BH41" s="107">
        <v>0</v>
      </c>
      <c r="BI41" s="107">
        <v>0</v>
      </c>
      <c r="BJ41" s="107">
        <v>0</v>
      </c>
      <c r="BK41" s="107">
        <v>0</v>
      </c>
      <c r="BL41" s="107">
        <v>0</v>
      </c>
      <c r="BM41" s="107">
        <v>0</v>
      </c>
      <c r="BN41" s="107">
        <v>0</v>
      </c>
      <c r="BO41" s="107">
        <v>0</v>
      </c>
      <c r="BP41" s="107">
        <v>0</v>
      </c>
      <c r="BQ41" s="107">
        <v>0</v>
      </c>
      <c r="BR41" s="107">
        <v>0</v>
      </c>
      <c r="BS41" s="107">
        <v>0</v>
      </c>
      <c r="BT41" s="107">
        <v>0</v>
      </c>
      <c r="BU41" s="107">
        <v>0</v>
      </c>
      <c r="BV41" s="107">
        <v>0</v>
      </c>
      <c r="BW41" s="107">
        <v>0</v>
      </c>
      <c r="BX41" s="107">
        <v>0</v>
      </c>
      <c r="BY41" s="107">
        <v>0</v>
      </c>
      <c r="BZ41" s="107">
        <v>0</v>
      </c>
      <c r="CA41" s="107">
        <v>0</v>
      </c>
      <c r="CB41" s="107">
        <v>0</v>
      </c>
      <c r="CC41" s="107">
        <v>0</v>
      </c>
      <c r="CD41" s="107">
        <v>0</v>
      </c>
      <c r="CE41" s="107">
        <v>0</v>
      </c>
      <c r="CF41" s="107">
        <v>0</v>
      </c>
      <c r="CG41" s="107">
        <v>0</v>
      </c>
      <c r="CH41" s="107">
        <v>0</v>
      </c>
      <c r="CI41" s="107">
        <v>0</v>
      </c>
      <c r="CJ41" s="107">
        <v>0</v>
      </c>
      <c r="CK41" s="107">
        <v>0</v>
      </c>
      <c r="CL41" s="107">
        <v>0</v>
      </c>
      <c r="CM41" s="107">
        <v>0</v>
      </c>
      <c r="CN41" s="107">
        <v>0</v>
      </c>
      <c r="CO41" s="107">
        <v>0</v>
      </c>
      <c r="CP41" s="107">
        <v>0</v>
      </c>
      <c r="CQ41" s="107">
        <v>0</v>
      </c>
      <c r="CR41" s="107">
        <v>0</v>
      </c>
      <c r="CS41" s="107">
        <v>0</v>
      </c>
      <c r="CT41" s="107">
        <v>0</v>
      </c>
      <c r="CU41" s="107">
        <v>0</v>
      </c>
      <c r="CV41" s="107">
        <v>0</v>
      </c>
      <c r="CW41" s="107">
        <v>0</v>
      </c>
      <c r="CX41" s="107">
        <v>0</v>
      </c>
      <c r="CY41" s="107">
        <v>0</v>
      </c>
      <c r="CZ41" s="107">
        <v>0</v>
      </c>
      <c r="DA41" s="107">
        <v>0</v>
      </c>
      <c r="DB41" s="107">
        <v>0</v>
      </c>
      <c r="DC41" s="107">
        <v>0</v>
      </c>
      <c r="DD41" s="107">
        <v>0</v>
      </c>
      <c r="DE41" s="107">
        <v>0</v>
      </c>
      <c r="DF41" s="107">
        <v>0</v>
      </c>
      <c r="DG41" s="107">
        <v>0</v>
      </c>
      <c r="DH41" s="107">
        <v>0</v>
      </c>
      <c r="DI41" s="107">
        <v>0</v>
      </c>
      <c r="DJ41" s="107">
        <v>0</v>
      </c>
      <c r="DK41" s="107">
        <v>0</v>
      </c>
      <c r="DL41" s="107">
        <v>0</v>
      </c>
      <c r="DM41" s="107">
        <v>0</v>
      </c>
      <c r="DN41" s="107">
        <v>0</v>
      </c>
      <c r="DO41" s="107">
        <v>0</v>
      </c>
      <c r="DP41" s="107">
        <v>0</v>
      </c>
      <c r="DQ41" s="107">
        <v>0</v>
      </c>
      <c r="DR41" s="107">
        <v>0</v>
      </c>
      <c r="DS41" s="107">
        <v>0</v>
      </c>
      <c r="DT41" s="107">
        <v>0</v>
      </c>
      <c r="DU41" s="107">
        <v>0</v>
      </c>
      <c r="DV41" s="107">
        <v>0</v>
      </c>
      <c r="DW41" s="107">
        <v>0</v>
      </c>
      <c r="DX41" s="107">
        <v>0</v>
      </c>
      <c r="DY41" s="107">
        <v>0</v>
      </c>
      <c r="DZ41" s="107">
        <v>0</v>
      </c>
      <c r="EA41" s="107">
        <v>0</v>
      </c>
      <c r="EB41" s="107">
        <v>0</v>
      </c>
      <c r="EC41" s="107">
        <v>0</v>
      </c>
      <c r="ED41" s="107">
        <v>0</v>
      </c>
      <c r="EE41" s="107">
        <v>0</v>
      </c>
      <c r="EF41" s="107">
        <v>0</v>
      </c>
      <c r="EG41" s="107">
        <v>0</v>
      </c>
      <c r="EH41" s="107">
        <v>0</v>
      </c>
      <c r="EI41" s="107">
        <v>0</v>
      </c>
      <c r="EJ41" s="107">
        <v>0</v>
      </c>
      <c r="EK41" s="107">
        <v>0</v>
      </c>
      <c r="EL41" s="107">
        <v>0</v>
      </c>
      <c r="EM41" s="107">
        <v>0</v>
      </c>
      <c r="EN41" s="107">
        <v>0</v>
      </c>
      <c r="EO41" s="107">
        <v>0</v>
      </c>
      <c r="EP41" s="107">
        <v>0</v>
      </c>
      <c r="EQ41" s="107">
        <v>0</v>
      </c>
      <c r="ER41" s="107">
        <v>0</v>
      </c>
      <c r="ES41" s="107">
        <v>0</v>
      </c>
      <c r="ET41" s="107">
        <v>0</v>
      </c>
      <c r="EU41" s="107">
        <v>0</v>
      </c>
      <c r="EV41" s="107">
        <v>0</v>
      </c>
      <c r="EW41" s="107">
        <v>0</v>
      </c>
      <c r="EX41" s="107">
        <v>0</v>
      </c>
      <c r="EY41" s="107">
        <v>0</v>
      </c>
      <c r="EZ41" s="107">
        <v>0</v>
      </c>
      <c r="FA41" s="107">
        <v>0</v>
      </c>
      <c r="FB41" s="107">
        <v>0</v>
      </c>
      <c r="FC41" s="107">
        <v>0</v>
      </c>
      <c r="FD41" s="107">
        <v>0</v>
      </c>
      <c r="FE41" s="107">
        <v>0</v>
      </c>
      <c r="FF41" s="107">
        <v>0</v>
      </c>
      <c r="FG41" s="107">
        <v>0</v>
      </c>
      <c r="FH41" s="107">
        <v>0</v>
      </c>
      <c r="FI41" s="107">
        <v>0</v>
      </c>
      <c r="FJ41" s="107">
        <v>0</v>
      </c>
      <c r="FK41" s="107">
        <v>0</v>
      </c>
      <c r="FL41" s="107">
        <v>0</v>
      </c>
      <c r="FM41" s="107">
        <v>0</v>
      </c>
      <c r="FN41" s="107">
        <v>0</v>
      </c>
      <c r="FO41" s="107">
        <v>0</v>
      </c>
      <c r="FP41" s="107">
        <v>0</v>
      </c>
      <c r="FQ41" s="107">
        <v>0</v>
      </c>
      <c r="FR41" s="107">
        <v>0</v>
      </c>
      <c r="FS41" s="107">
        <v>0</v>
      </c>
      <c r="FT41" s="107">
        <v>0</v>
      </c>
      <c r="FU41" s="107">
        <v>0</v>
      </c>
      <c r="FV41" s="107">
        <v>0</v>
      </c>
      <c r="FW41" s="107">
        <v>0</v>
      </c>
      <c r="FX41" s="107">
        <v>0</v>
      </c>
      <c r="FY41" s="107">
        <v>0</v>
      </c>
      <c r="FZ41" s="107">
        <v>0</v>
      </c>
      <c r="GA41" s="107">
        <v>0</v>
      </c>
      <c r="GB41" s="107">
        <v>0</v>
      </c>
      <c r="GC41" s="107">
        <v>0</v>
      </c>
      <c r="GD41" s="107">
        <v>0</v>
      </c>
      <c r="GE41" s="107">
        <v>0</v>
      </c>
      <c r="GF41" s="107">
        <v>0</v>
      </c>
      <c r="GG41" s="107">
        <v>0</v>
      </c>
      <c r="GH41" s="107">
        <v>0</v>
      </c>
      <c r="GI41" s="22">
        <v>135630</v>
      </c>
      <c r="GJ41" s="13"/>
      <c r="GK41" s="13"/>
    </row>
    <row r="42" spans="1:193" x14ac:dyDescent="0.3">
      <c r="A42" s="22">
        <v>135699</v>
      </c>
      <c r="B42" s="22">
        <v>6487</v>
      </c>
      <c r="C42" s="22" t="s">
        <v>299</v>
      </c>
      <c r="D42" s="22" t="s">
        <v>300</v>
      </c>
      <c r="E42" s="26">
        <v>0.1003</v>
      </c>
      <c r="F42" s="22" t="s">
        <v>164</v>
      </c>
      <c r="G42" s="22" t="s">
        <v>165</v>
      </c>
      <c r="H42" s="108" t="str">
        <f>VLOOKUP(B42,Elegibilidade!A:I,9,0)</f>
        <v>Elegível</v>
      </c>
      <c r="I42" s="27">
        <v>160</v>
      </c>
      <c r="J42" s="23">
        <v>0</v>
      </c>
      <c r="K42" s="23">
        <f t="shared" ref="K42:K51" si="9">NPV(0.8%,T42:GH42)</f>
        <v>275724.71157084999</v>
      </c>
      <c r="L42" s="23">
        <f t="shared" si="5"/>
        <v>275724.71157084999</v>
      </c>
      <c r="M42" s="22" t="s">
        <v>167</v>
      </c>
      <c r="N42" s="23">
        <v>275724.71157084999</v>
      </c>
      <c r="O42" s="23">
        <f t="shared" si="6"/>
        <v>251426.77631670554</v>
      </c>
      <c r="P42" s="23">
        <f>Vendas!$J$1</f>
        <v>885.12919963447951</v>
      </c>
      <c r="Q42" s="109">
        <v>360</v>
      </c>
      <c r="R42" s="23">
        <f t="shared" si="7"/>
        <v>318646.51186841261</v>
      </c>
      <c r="S42" s="28">
        <f t="shared" si="8"/>
        <v>0.78904606500300889</v>
      </c>
      <c r="T42" s="107">
        <v>3061.3</v>
      </c>
      <c r="U42" s="107">
        <v>3061.3</v>
      </c>
      <c r="V42" s="107">
        <v>3061.3</v>
      </c>
      <c r="W42" s="107">
        <v>3061.3</v>
      </c>
      <c r="X42" s="107">
        <v>3061.3</v>
      </c>
      <c r="Y42" s="107">
        <v>3061.3</v>
      </c>
      <c r="Z42" s="107">
        <v>3061.3</v>
      </c>
      <c r="AA42" s="107">
        <v>3061.3</v>
      </c>
      <c r="AB42" s="107">
        <v>3061.3</v>
      </c>
      <c r="AC42" s="107">
        <v>3061.3</v>
      </c>
      <c r="AD42" s="107">
        <v>3061.3</v>
      </c>
      <c r="AE42" s="107">
        <v>3061.3</v>
      </c>
      <c r="AF42" s="107">
        <v>3061.3</v>
      </c>
      <c r="AG42" s="107">
        <v>3061.3</v>
      </c>
      <c r="AH42" s="107">
        <v>3061.3</v>
      </c>
      <c r="AI42" s="107">
        <v>3061.3</v>
      </c>
      <c r="AJ42" s="107">
        <v>3061.3</v>
      </c>
      <c r="AK42" s="107">
        <v>3061.3</v>
      </c>
      <c r="AL42" s="107">
        <v>3061.3</v>
      </c>
      <c r="AM42" s="107">
        <v>3061.3</v>
      </c>
      <c r="AN42" s="107">
        <v>3061.3</v>
      </c>
      <c r="AO42" s="107">
        <v>3061.3</v>
      </c>
      <c r="AP42" s="107">
        <v>3061.3</v>
      </c>
      <c r="AQ42" s="107">
        <v>3061.3</v>
      </c>
      <c r="AR42" s="107">
        <v>3061.3</v>
      </c>
      <c r="AS42" s="107">
        <v>3061.3</v>
      </c>
      <c r="AT42" s="107">
        <v>3061.3</v>
      </c>
      <c r="AU42" s="107">
        <v>3061.3</v>
      </c>
      <c r="AV42" s="107">
        <v>3061.3</v>
      </c>
      <c r="AW42" s="107">
        <v>3061.3</v>
      </c>
      <c r="AX42" s="107">
        <v>3061.3</v>
      </c>
      <c r="AY42" s="107">
        <v>3061.3</v>
      </c>
      <c r="AZ42" s="107">
        <v>3061.3</v>
      </c>
      <c r="BA42" s="107">
        <v>3061.3</v>
      </c>
      <c r="BB42" s="107">
        <v>3061.3</v>
      </c>
      <c r="BC42" s="107">
        <v>3061.3</v>
      </c>
      <c r="BD42" s="107">
        <v>3061.3</v>
      </c>
      <c r="BE42" s="107">
        <v>3061.3</v>
      </c>
      <c r="BF42" s="107">
        <v>3061.3</v>
      </c>
      <c r="BG42" s="107">
        <v>3061.3</v>
      </c>
      <c r="BH42" s="107">
        <v>3061.3</v>
      </c>
      <c r="BI42" s="107">
        <v>3061.3</v>
      </c>
      <c r="BJ42" s="107">
        <v>3061.3</v>
      </c>
      <c r="BK42" s="107">
        <v>3061.3</v>
      </c>
      <c r="BL42" s="107">
        <v>3061.3</v>
      </c>
      <c r="BM42" s="107">
        <v>3061.3</v>
      </c>
      <c r="BN42" s="107">
        <v>3061.3</v>
      </c>
      <c r="BO42" s="107">
        <v>3061.3</v>
      </c>
      <c r="BP42" s="107">
        <v>3061.3</v>
      </c>
      <c r="BQ42" s="107">
        <v>3061.3</v>
      </c>
      <c r="BR42" s="107">
        <v>3061.3</v>
      </c>
      <c r="BS42" s="107">
        <v>3061.3</v>
      </c>
      <c r="BT42" s="107">
        <v>3061.3</v>
      </c>
      <c r="BU42" s="107">
        <v>3061.3</v>
      </c>
      <c r="BV42" s="107">
        <v>3061.3</v>
      </c>
      <c r="BW42" s="107">
        <v>3061.3</v>
      </c>
      <c r="BX42" s="107">
        <v>3061.3</v>
      </c>
      <c r="BY42" s="107">
        <v>3061.3</v>
      </c>
      <c r="BZ42" s="107">
        <v>3061.3</v>
      </c>
      <c r="CA42" s="107">
        <v>3061.3</v>
      </c>
      <c r="CB42" s="107">
        <v>3061.3</v>
      </c>
      <c r="CC42" s="107">
        <v>3061.3</v>
      </c>
      <c r="CD42" s="107">
        <v>3061.3</v>
      </c>
      <c r="CE42" s="107">
        <v>3061.3</v>
      </c>
      <c r="CF42" s="107">
        <v>3061.3</v>
      </c>
      <c r="CG42" s="107">
        <v>3061.3</v>
      </c>
      <c r="CH42" s="107">
        <v>3061.3</v>
      </c>
      <c r="CI42" s="107">
        <v>3061.3</v>
      </c>
      <c r="CJ42" s="107">
        <v>3061.3</v>
      </c>
      <c r="CK42" s="107">
        <v>3061.3</v>
      </c>
      <c r="CL42" s="107">
        <v>3061.3</v>
      </c>
      <c r="CM42" s="107">
        <v>3061.3</v>
      </c>
      <c r="CN42" s="107">
        <v>3061.3</v>
      </c>
      <c r="CO42" s="107">
        <v>3061.3</v>
      </c>
      <c r="CP42" s="107">
        <v>3061.3</v>
      </c>
      <c r="CQ42" s="107">
        <v>3061.3</v>
      </c>
      <c r="CR42" s="107">
        <v>3061.3</v>
      </c>
      <c r="CS42" s="107">
        <v>3061.3</v>
      </c>
      <c r="CT42" s="107">
        <v>3061.3</v>
      </c>
      <c r="CU42" s="107">
        <v>3061.3</v>
      </c>
      <c r="CV42" s="107">
        <v>3061.3</v>
      </c>
      <c r="CW42" s="107">
        <v>3061.3</v>
      </c>
      <c r="CX42" s="107">
        <v>3061.3</v>
      </c>
      <c r="CY42" s="107">
        <v>3061.3</v>
      </c>
      <c r="CZ42" s="107">
        <v>3061.3</v>
      </c>
      <c r="DA42" s="107">
        <v>3061.3</v>
      </c>
      <c r="DB42" s="107">
        <v>3061.3</v>
      </c>
      <c r="DC42" s="107">
        <v>3061.3</v>
      </c>
      <c r="DD42" s="107">
        <v>3061.3</v>
      </c>
      <c r="DE42" s="107">
        <v>3061.3</v>
      </c>
      <c r="DF42" s="107">
        <v>3061.3</v>
      </c>
      <c r="DG42" s="107">
        <v>3061.3</v>
      </c>
      <c r="DH42" s="107">
        <v>3061.3</v>
      </c>
      <c r="DI42" s="107">
        <v>3061.3</v>
      </c>
      <c r="DJ42" s="107">
        <v>3061.3</v>
      </c>
      <c r="DK42" s="107">
        <v>3061.3</v>
      </c>
      <c r="DL42" s="107">
        <v>3061.3</v>
      </c>
      <c r="DM42" s="107">
        <v>3061.3</v>
      </c>
      <c r="DN42" s="107">
        <v>3061.3</v>
      </c>
      <c r="DO42" s="107">
        <v>3061.3</v>
      </c>
      <c r="DP42" s="107">
        <v>3061.3</v>
      </c>
      <c r="DQ42" s="107">
        <v>3061.3</v>
      </c>
      <c r="DR42" s="107">
        <v>3061.3</v>
      </c>
      <c r="DS42" s="107">
        <v>3061.3</v>
      </c>
      <c r="DT42" s="107">
        <v>3061.3</v>
      </c>
      <c r="DU42" s="107">
        <v>3061.3</v>
      </c>
      <c r="DV42" s="107">
        <v>3061.3</v>
      </c>
      <c r="DW42" s="107">
        <v>3061.3</v>
      </c>
      <c r="DX42" s="107">
        <v>3061.3</v>
      </c>
      <c r="DY42" s="107">
        <v>3061.3</v>
      </c>
      <c r="DZ42" s="107">
        <v>3061.3</v>
      </c>
      <c r="EA42" s="107">
        <v>3061.3</v>
      </c>
      <c r="EB42" s="107">
        <v>3061.3</v>
      </c>
      <c r="EC42" s="107">
        <v>3061.3</v>
      </c>
      <c r="ED42" s="107">
        <v>3061.3</v>
      </c>
      <c r="EE42" s="107">
        <v>3061.3</v>
      </c>
      <c r="EF42" s="107">
        <v>3061.3</v>
      </c>
      <c r="EG42" s="107">
        <v>3061.3</v>
      </c>
      <c r="EH42" s="107">
        <v>3061.3</v>
      </c>
      <c r="EI42" s="107">
        <v>3061.3</v>
      </c>
      <c r="EJ42" s="107">
        <v>3061.3</v>
      </c>
      <c r="EK42" s="107">
        <v>3061.3</v>
      </c>
      <c r="EL42" s="107">
        <v>3061.3</v>
      </c>
      <c r="EM42" s="107">
        <v>3061.3</v>
      </c>
      <c r="EN42" s="107">
        <v>3061.3</v>
      </c>
      <c r="EO42" s="107">
        <v>3061.3</v>
      </c>
      <c r="EP42" s="107">
        <v>3061.3</v>
      </c>
      <c r="EQ42" s="107">
        <v>3061.3</v>
      </c>
      <c r="ER42" s="107">
        <v>3061.3</v>
      </c>
      <c r="ES42" s="107">
        <v>3061.3</v>
      </c>
      <c r="ET42" s="107">
        <v>3061.3</v>
      </c>
      <c r="EU42" s="107">
        <v>3061.3</v>
      </c>
      <c r="EV42" s="107">
        <v>3061.3</v>
      </c>
      <c r="EW42" s="107">
        <v>3061.3</v>
      </c>
      <c r="EX42" s="107">
        <v>3061.3</v>
      </c>
      <c r="EY42" s="107">
        <v>3061.3</v>
      </c>
      <c r="EZ42" s="107">
        <v>3061.3</v>
      </c>
      <c r="FA42" s="107">
        <v>3061.3</v>
      </c>
      <c r="FB42" s="107">
        <v>3061.3</v>
      </c>
      <c r="FC42" s="107">
        <v>3061.3</v>
      </c>
      <c r="FD42" s="107">
        <v>3061.3</v>
      </c>
      <c r="FE42" s="107">
        <v>3061.3</v>
      </c>
      <c r="FF42" s="107">
        <v>3061.3</v>
      </c>
      <c r="FG42" s="107">
        <v>3061.3</v>
      </c>
      <c r="FH42" s="107">
        <v>3061.3</v>
      </c>
      <c r="FI42" s="107">
        <v>3061.3</v>
      </c>
      <c r="FJ42" s="107">
        <v>3061.3</v>
      </c>
      <c r="FK42" s="107">
        <v>3061.3</v>
      </c>
      <c r="FL42" s="107">
        <v>3061.3</v>
      </c>
      <c r="FM42" s="107">
        <v>3061.3</v>
      </c>
      <c r="FN42" s="107">
        <v>3061.3</v>
      </c>
      <c r="FO42" s="107">
        <v>3061.3</v>
      </c>
      <c r="FP42" s="107">
        <v>3061.3</v>
      </c>
      <c r="FQ42" s="107">
        <v>3061.3</v>
      </c>
      <c r="FR42" s="107">
        <v>3061.3</v>
      </c>
      <c r="FS42" s="107">
        <v>3061.3</v>
      </c>
      <c r="FT42" s="107">
        <v>3061.3</v>
      </c>
      <c r="FU42" s="107">
        <v>3061.3</v>
      </c>
      <c r="FV42" s="107">
        <v>3061.3</v>
      </c>
      <c r="FW42" s="107">
        <v>3060.92</v>
      </c>
      <c r="FX42" s="107">
        <v>0</v>
      </c>
      <c r="FY42" s="107">
        <v>0</v>
      </c>
      <c r="FZ42" s="107">
        <v>0</v>
      </c>
      <c r="GA42" s="107">
        <v>0</v>
      </c>
      <c r="GB42" s="107">
        <v>0</v>
      </c>
      <c r="GC42" s="107">
        <v>0</v>
      </c>
      <c r="GD42" s="107">
        <v>0</v>
      </c>
      <c r="GE42" s="107">
        <v>0</v>
      </c>
      <c r="GF42" s="107">
        <v>0</v>
      </c>
      <c r="GG42" s="107">
        <v>0</v>
      </c>
      <c r="GH42" s="107">
        <v>0</v>
      </c>
      <c r="GI42" s="22">
        <v>135699</v>
      </c>
      <c r="GJ42" s="13"/>
      <c r="GK42" s="13"/>
    </row>
    <row r="43" spans="1:193" x14ac:dyDescent="0.3">
      <c r="A43" s="22">
        <v>135700</v>
      </c>
      <c r="B43" s="22">
        <v>6488</v>
      </c>
      <c r="C43" s="22" t="s">
        <v>299</v>
      </c>
      <c r="D43" s="22" t="s">
        <v>300</v>
      </c>
      <c r="E43" s="26">
        <v>0.1003</v>
      </c>
      <c r="F43" s="22" t="s">
        <v>164</v>
      </c>
      <c r="G43" s="22" t="s">
        <v>165</v>
      </c>
      <c r="H43" s="108" t="str">
        <f>VLOOKUP(B43,Elegibilidade!A:I,9,0)</f>
        <v>Elegível</v>
      </c>
      <c r="I43" s="27">
        <v>160</v>
      </c>
      <c r="J43" s="23">
        <v>0</v>
      </c>
      <c r="K43" s="23">
        <f t="shared" si="9"/>
        <v>275724.71157084999</v>
      </c>
      <c r="L43" s="23">
        <f t="shared" si="5"/>
        <v>275724.71157084999</v>
      </c>
      <c r="M43" s="22" t="s">
        <v>167</v>
      </c>
      <c r="N43" s="23">
        <v>275724.71157084999</v>
      </c>
      <c r="O43" s="23">
        <f t="shared" si="6"/>
        <v>251426.77631670554</v>
      </c>
      <c r="P43" s="23">
        <f>Vendas!$J$1</f>
        <v>885.12919963447951</v>
      </c>
      <c r="Q43" s="109">
        <v>360</v>
      </c>
      <c r="R43" s="23">
        <f t="shared" si="7"/>
        <v>318646.51186841261</v>
      </c>
      <c r="S43" s="28">
        <f t="shared" si="8"/>
        <v>0.78904606500300889</v>
      </c>
      <c r="T43" s="107">
        <v>3061.3</v>
      </c>
      <c r="U43" s="107">
        <v>3061.3</v>
      </c>
      <c r="V43" s="107">
        <v>3061.3</v>
      </c>
      <c r="W43" s="107">
        <v>3061.3</v>
      </c>
      <c r="X43" s="107">
        <v>3061.3</v>
      </c>
      <c r="Y43" s="107">
        <v>3061.3</v>
      </c>
      <c r="Z43" s="107">
        <v>3061.3</v>
      </c>
      <c r="AA43" s="107">
        <v>3061.3</v>
      </c>
      <c r="AB43" s="107">
        <v>3061.3</v>
      </c>
      <c r="AC43" s="107">
        <v>3061.3</v>
      </c>
      <c r="AD43" s="107">
        <v>3061.3</v>
      </c>
      <c r="AE43" s="107">
        <v>3061.3</v>
      </c>
      <c r="AF43" s="107">
        <v>3061.3</v>
      </c>
      <c r="AG43" s="107">
        <v>3061.3</v>
      </c>
      <c r="AH43" s="107">
        <v>3061.3</v>
      </c>
      <c r="AI43" s="107">
        <v>3061.3</v>
      </c>
      <c r="AJ43" s="107">
        <v>3061.3</v>
      </c>
      <c r="AK43" s="107">
        <v>3061.3</v>
      </c>
      <c r="AL43" s="107">
        <v>3061.3</v>
      </c>
      <c r="AM43" s="107">
        <v>3061.3</v>
      </c>
      <c r="AN43" s="107">
        <v>3061.3</v>
      </c>
      <c r="AO43" s="107">
        <v>3061.3</v>
      </c>
      <c r="AP43" s="107">
        <v>3061.3</v>
      </c>
      <c r="AQ43" s="107">
        <v>3061.3</v>
      </c>
      <c r="AR43" s="107">
        <v>3061.3</v>
      </c>
      <c r="AS43" s="107">
        <v>3061.3</v>
      </c>
      <c r="AT43" s="107">
        <v>3061.3</v>
      </c>
      <c r="AU43" s="107">
        <v>3061.3</v>
      </c>
      <c r="AV43" s="107">
        <v>3061.3</v>
      </c>
      <c r="AW43" s="107">
        <v>3061.3</v>
      </c>
      <c r="AX43" s="107">
        <v>3061.3</v>
      </c>
      <c r="AY43" s="107">
        <v>3061.3</v>
      </c>
      <c r="AZ43" s="107">
        <v>3061.3</v>
      </c>
      <c r="BA43" s="107">
        <v>3061.3</v>
      </c>
      <c r="BB43" s="107">
        <v>3061.3</v>
      </c>
      <c r="BC43" s="107">
        <v>3061.3</v>
      </c>
      <c r="BD43" s="107">
        <v>3061.3</v>
      </c>
      <c r="BE43" s="107">
        <v>3061.3</v>
      </c>
      <c r="BF43" s="107">
        <v>3061.3</v>
      </c>
      <c r="BG43" s="107">
        <v>3061.3</v>
      </c>
      <c r="BH43" s="107">
        <v>3061.3</v>
      </c>
      <c r="BI43" s="107">
        <v>3061.3</v>
      </c>
      <c r="BJ43" s="107">
        <v>3061.3</v>
      </c>
      <c r="BK43" s="107">
        <v>3061.3</v>
      </c>
      <c r="BL43" s="107">
        <v>3061.3</v>
      </c>
      <c r="BM43" s="107">
        <v>3061.3</v>
      </c>
      <c r="BN43" s="107">
        <v>3061.3</v>
      </c>
      <c r="BO43" s="107">
        <v>3061.3</v>
      </c>
      <c r="BP43" s="107">
        <v>3061.3</v>
      </c>
      <c r="BQ43" s="107">
        <v>3061.3</v>
      </c>
      <c r="BR43" s="107">
        <v>3061.3</v>
      </c>
      <c r="BS43" s="107">
        <v>3061.3</v>
      </c>
      <c r="BT43" s="107">
        <v>3061.3</v>
      </c>
      <c r="BU43" s="107">
        <v>3061.3</v>
      </c>
      <c r="BV43" s="107">
        <v>3061.3</v>
      </c>
      <c r="BW43" s="107">
        <v>3061.3</v>
      </c>
      <c r="BX43" s="107">
        <v>3061.3</v>
      </c>
      <c r="BY43" s="107">
        <v>3061.3</v>
      </c>
      <c r="BZ43" s="107">
        <v>3061.3</v>
      </c>
      <c r="CA43" s="107">
        <v>3061.3</v>
      </c>
      <c r="CB43" s="107">
        <v>3061.3</v>
      </c>
      <c r="CC43" s="107">
        <v>3061.3</v>
      </c>
      <c r="CD43" s="107">
        <v>3061.3</v>
      </c>
      <c r="CE43" s="107">
        <v>3061.3</v>
      </c>
      <c r="CF43" s="107">
        <v>3061.3</v>
      </c>
      <c r="CG43" s="107">
        <v>3061.3</v>
      </c>
      <c r="CH43" s="107">
        <v>3061.3</v>
      </c>
      <c r="CI43" s="107">
        <v>3061.3</v>
      </c>
      <c r="CJ43" s="107">
        <v>3061.3</v>
      </c>
      <c r="CK43" s="107">
        <v>3061.3</v>
      </c>
      <c r="CL43" s="107">
        <v>3061.3</v>
      </c>
      <c r="CM43" s="107">
        <v>3061.3</v>
      </c>
      <c r="CN43" s="107">
        <v>3061.3</v>
      </c>
      <c r="CO43" s="107">
        <v>3061.3</v>
      </c>
      <c r="CP43" s="107">
        <v>3061.3</v>
      </c>
      <c r="CQ43" s="107">
        <v>3061.3</v>
      </c>
      <c r="CR43" s="107">
        <v>3061.3</v>
      </c>
      <c r="CS43" s="107">
        <v>3061.3</v>
      </c>
      <c r="CT43" s="107">
        <v>3061.3</v>
      </c>
      <c r="CU43" s="107">
        <v>3061.3</v>
      </c>
      <c r="CV43" s="107">
        <v>3061.3</v>
      </c>
      <c r="CW43" s="107">
        <v>3061.3</v>
      </c>
      <c r="CX43" s="107">
        <v>3061.3</v>
      </c>
      <c r="CY43" s="107">
        <v>3061.3</v>
      </c>
      <c r="CZ43" s="107">
        <v>3061.3</v>
      </c>
      <c r="DA43" s="107">
        <v>3061.3</v>
      </c>
      <c r="DB43" s="107">
        <v>3061.3</v>
      </c>
      <c r="DC43" s="107">
        <v>3061.3</v>
      </c>
      <c r="DD43" s="107">
        <v>3061.3</v>
      </c>
      <c r="DE43" s="107">
        <v>3061.3</v>
      </c>
      <c r="DF43" s="107">
        <v>3061.3</v>
      </c>
      <c r="DG43" s="107">
        <v>3061.3</v>
      </c>
      <c r="DH43" s="107">
        <v>3061.3</v>
      </c>
      <c r="DI43" s="107">
        <v>3061.3</v>
      </c>
      <c r="DJ43" s="107">
        <v>3061.3</v>
      </c>
      <c r="DK43" s="107">
        <v>3061.3</v>
      </c>
      <c r="DL43" s="107">
        <v>3061.3</v>
      </c>
      <c r="DM43" s="107">
        <v>3061.3</v>
      </c>
      <c r="DN43" s="107">
        <v>3061.3</v>
      </c>
      <c r="DO43" s="107">
        <v>3061.3</v>
      </c>
      <c r="DP43" s="107">
        <v>3061.3</v>
      </c>
      <c r="DQ43" s="107">
        <v>3061.3</v>
      </c>
      <c r="DR43" s="107">
        <v>3061.3</v>
      </c>
      <c r="DS43" s="107">
        <v>3061.3</v>
      </c>
      <c r="DT43" s="107">
        <v>3061.3</v>
      </c>
      <c r="DU43" s="107">
        <v>3061.3</v>
      </c>
      <c r="DV43" s="107">
        <v>3061.3</v>
      </c>
      <c r="DW43" s="107">
        <v>3061.3</v>
      </c>
      <c r="DX43" s="107">
        <v>3061.3</v>
      </c>
      <c r="DY43" s="107">
        <v>3061.3</v>
      </c>
      <c r="DZ43" s="107">
        <v>3061.3</v>
      </c>
      <c r="EA43" s="107">
        <v>3061.3</v>
      </c>
      <c r="EB43" s="107">
        <v>3061.3</v>
      </c>
      <c r="EC43" s="107">
        <v>3061.3</v>
      </c>
      <c r="ED43" s="107">
        <v>3061.3</v>
      </c>
      <c r="EE43" s="107">
        <v>3061.3</v>
      </c>
      <c r="EF43" s="107">
        <v>3061.3</v>
      </c>
      <c r="EG43" s="107">
        <v>3061.3</v>
      </c>
      <c r="EH43" s="107">
        <v>3061.3</v>
      </c>
      <c r="EI43" s="107">
        <v>3061.3</v>
      </c>
      <c r="EJ43" s="107">
        <v>3061.3</v>
      </c>
      <c r="EK43" s="107">
        <v>3061.3</v>
      </c>
      <c r="EL43" s="107">
        <v>3061.3</v>
      </c>
      <c r="EM43" s="107">
        <v>3061.3</v>
      </c>
      <c r="EN43" s="107">
        <v>3061.3</v>
      </c>
      <c r="EO43" s="107">
        <v>3061.3</v>
      </c>
      <c r="EP43" s="107">
        <v>3061.3</v>
      </c>
      <c r="EQ43" s="107">
        <v>3061.3</v>
      </c>
      <c r="ER43" s="107">
        <v>3061.3</v>
      </c>
      <c r="ES43" s="107">
        <v>3061.3</v>
      </c>
      <c r="ET43" s="107">
        <v>3061.3</v>
      </c>
      <c r="EU43" s="107">
        <v>3061.3</v>
      </c>
      <c r="EV43" s="107">
        <v>3061.3</v>
      </c>
      <c r="EW43" s="107">
        <v>3061.3</v>
      </c>
      <c r="EX43" s="107">
        <v>3061.3</v>
      </c>
      <c r="EY43" s="107">
        <v>3061.3</v>
      </c>
      <c r="EZ43" s="107">
        <v>3061.3</v>
      </c>
      <c r="FA43" s="107">
        <v>3061.3</v>
      </c>
      <c r="FB43" s="107">
        <v>3061.3</v>
      </c>
      <c r="FC43" s="107">
        <v>3061.3</v>
      </c>
      <c r="FD43" s="107">
        <v>3061.3</v>
      </c>
      <c r="FE43" s="107">
        <v>3061.3</v>
      </c>
      <c r="FF43" s="107">
        <v>3061.3</v>
      </c>
      <c r="FG43" s="107">
        <v>3061.3</v>
      </c>
      <c r="FH43" s="107">
        <v>3061.3</v>
      </c>
      <c r="FI43" s="107">
        <v>3061.3</v>
      </c>
      <c r="FJ43" s="107">
        <v>3061.3</v>
      </c>
      <c r="FK43" s="107">
        <v>3061.3</v>
      </c>
      <c r="FL43" s="107">
        <v>3061.3</v>
      </c>
      <c r="FM43" s="107">
        <v>3061.3</v>
      </c>
      <c r="FN43" s="107">
        <v>3061.3</v>
      </c>
      <c r="FO43" s="107">
        <v>3061.3</v>
      </c>
      <c r="FP43" s="107">
        <v>3061.3</v>
      </c>
      <c r="FQ43" s="107">
        <v>3061.3</v>
      </c>
      <c r="FR43" s="107">
        <v>3061.3</v>
      </c>
      <c r="FS43" s="107">
        <v>3061.3</v>
      </c>
      <c r="FT43" s="107">
        <v>3061.3</v>
      </c>
      <c r="FU43" s="107">
        <v>3061.3</v>
      </c>
      <c r="FV43" s="107">
        <v>3061.3</v>
      </c>
      <c r="FW43" s="107">
        <v>3060.92</v>
      </c>
      <c r="FX43" s="107">
        <v>0</v>
      </c>
      <c r="FY43" s="107">
        <v>0</v>
      </c>
      <c r="FZ43" s="107">
        <v>0</v>
      </c>
      <c r="GA43" s="107">
        <v>0</v>
      </c>
      <c r="GB43" s="107">
        <v>0</v>
      </c>
      <c r="GC43" s="107">
        <v>0</v>
      </c>
      <c r="GD43" s="107">
        <v>0</v>
      </c>
      <c r="GE43" s="107">
        <v>0</v>
      </c>
      <c r="GF43" s="107">
        <v>0</v>
      </c>
      <c r="GG43" s="107">
        <v>0</v>
      </c>
      <c r="GH43" s="107">
        <v>0</v>
      </c>
      <c r="GI43" s="22">
        <v>135700</v>
      </c>
      <c r="GJ43" s="13"/>
      <c r="GK43" s="13"/>
    </row>
    <row r="44" spans="1:193" x14ac:dyDescent="0.3">
      <c r="A44" s="22">
        <v>135691</v>
      </c>
      <c r="B44" s="22">
        <v>6352</v>
      </c>
      <c r="C44" s="22" t="s">
        <v>287</v>
      </c>
      <c r="D44" s="22" t="s">
        <v>288</v>
      </c>
      <c r="E44" s="26">
        <v>0.1003</v>
      </c>
      <c r="F44" s="22" t="s">
        <v>164</v>
      </c>
      <c r="G44" s="22" t="s">
        <v>165</v>
      </c>
      <c r="H44" s="108" t="str">
        <f>VLOOKUP(B44,Elegibilidade!A:I,9,0)</f>
        <v>Elegível</v>
      </c>
      <c r="I44" s="27">
        <v>150</v>
      </c>
      <c r="J44" s="23">
        <v>0</v>
      </c>
      <c r="K44" s="23">
        <f t="shared" si="9"/>
        <v>275432.61309796595</v>
      </c>
      <c r="L44" s="23">
        <f t="shared" si="5"/>
        <v>275432.61309796595</v>
      </c>
      <c r="M44" s="22" t="s">
        <v>167</v>
      </c>
      <c r="N44" s="23">
        <v>275432.61309796595</v>
      </c>
      <c r="O44" s="23">
        <f t="shared" si="6"/>
        <v>252230.25596432528</v>
      </c>
      <c r="P44" s="23">
        <f>Vendas!$J$1</f>
        <v>885.12919963447951</v>
      </c>
      <c r="Q44" s="109">
        <v>363.06</v>
      </c>
      <c r="R44" s="23">
        <f t="shared" si="7"/>
        <v>321355.00721929414</v>
      </c>
      <c r="S44" s="28">
        <f t="shared" si="8"/>
        <v>0.78489598823086704</v>
      </c>
      <c r="T44" s="107">
        <v>3159.7</v>
      </c>
      <c r="U44" s="107">
        <v>3159.7</v>
      </c>
      <c r="V44" s="107">
        <v>3159.7</v>
      </c>
      <c r="W44" s="107">
        <v>3159.7</v>
      </c>
      <c r="X44" s="107">
        <v>3159.7</v>
      </c>
      <c r="Y44" s="107">
        <v>3159.7</v>
      </c>
      <c r="Z44" s="107">
        <v>3159.7</v>
      </c>
      <c r="AA44" s="107">
        <v>3159.7</v>
      </c>
      <c r="AB44" s="107">
        <v>3159.7</v>
      </c>
      <c r="AC44" s="107">
        <v>3159.7</v>
      </c>
      <c r="AD44" s="107">
        <v>3159.7</v>
      </c>
      <c r="AE44" s="107">
        <v>3159.7</v>
      </c>
      <c r="AF44" s="107">
        <v>3159.7</v>
      </c>
      <c r="AG44" s="107">
        <v>3159.7</v>
      </c>
      <c r="AH44" s="107">
        <v>3159.7</v>
      </c>
      <c r="AI44" s="107">
        <v>3159.7</v>
      </c>
      <c r="AJ44" s="107">
        <v>3159.7</v>
      </c>
      <c r="AK44" s="107">
        <v>3159.7</v>
      </c>
      <c r="AL44" s="107">
        <v>3159.7</v>
      </c>
      <c r="AM44" s="107">
        <v>3159.7</v>
      </c>
      <c r="AN44" s="107">
        <v>3159.7</v>
      </c>
      <c r="AO44" s="107">
        <v>3159.7</v>
      </c>
      <c r="AP44" s="107">
        <v>3159.7</v>
      </c>
      <c r="AQ44" s="107">
        <v>3159.7</v>
      </c>
      <c r="AR44" s="107">
        <v>3159.7</v>
      </c>
      <c r="AS44" s="107">
        <v>3159.7</v>
      </c>
      <c r="AT44" s="107">
        <v>3159.7</v>
      </c>
      <c r="AU44" s="107">
        <v>3159.7</v>
      </c>
      <c r="AV44" s="107">
        <v>3159.7</v>
      </c>
      <c r="AW44" s="107">
        <v>3159.7</v>
      </c>
      <c r="AX44" s="107">
        <v>3159.7</v>
      </c>
      <c r="AY44" s="107">
        <v>3159.7</v>
      </c>
      <c r="AZ44" s="107">
        <v>3159.7</v>
      </c>
      <c r="BA44" s="107">
        <v>3159.7</v>
      </c>
      <c r="BB44" s="107">
        <v>3159.7</v>
      </c>
      <c r="BC44" s="107">
        <v>3159.7</v>
      </c>
      <c r="BD44" s="107">
        <v>3159.7</v>
      </c>
      <c r="BE44" s="107">
        <v>3159.7</v>
      </c>
      <c r="BF44" s="107">
        <v>3159.7</v>
      </c>
      <c r="BG44" s="107">
        <v>3159.7</v>
      </c>
      <c r="BH44" s="107">
        <v>3159.7</v>
      </c>
      <c r="BI44" s="107">
        <v>3159.7</v>
      </c>
      <c r="BJ44" s="107">
        <v>3159.7</v>
      </c>
      <c r="BK44" s="107">
        <v>3159.7</v>
      </c>
      <c r="BL44" s="107">
        <v>3159.7</v>
      </c>
      <c r="BM44" s="107">
        <v>3159.7</v>
      </c>
      <c r="BN44" s="107">
        <v>3159.7</v>
      </c>
      <c r="BO44" s="107">
        <v>3159.7</v>
      </c>
      <c r="BP44" s="107">
        <v>3159.7</v>
      </c>
      <c r="BQ44" s="107">
        <v>3159.7</v>
      </c>
      <c r="BR44" s="107">
        <v>3159.7</v>
      </c>
      <c r="BS44" s="107">
        <v>3159.7</v>
      </c>
      <c r="BT44" s="107">
        <v>3159.7</v>
      </c>
      <c r="BU44" s="107">
        <v>3159.7</v>
      </c>
      <c r="BV44" s="107">
        <v>3159.7</v>
      </c>
      <c r="BW44" s="107">
        <v>3159.7</v>
      </c>
      <c r="BX44" s="107">
        <v>3159.7</v>
      </c>
      <c r="BY44" s="107">
        <v>3159.7</v>
      </c>
      <c r="BZ44" s="107">
        <v>3159.7</v>
      </c>
      <c r="CA44" s="107">
        <v>3159.7</v>
      </c>
      <c r="CB44" s="107">
        <v>3159.7</v>
      </c>
      <c r="CC44" s="107">
        <v>3159.7</v>
      </c>
      <c r="CD44" s="107">
        <v>3159.7</v>
      </c>
      <c r="CE44" s="107">
        <v>3159.7</v>
      </c>
      <c r="CF44" s="107">
        <v>3159.7</v>
      </c>
      <c r="CG44" s="107">
        <v>3159.7</v>
      </c>
      <c r="CH44" s="107">
        <v>3159.7</v>
      </c>
      <c r="CI44" s="107">
        <v>3159.7</v>
      </c>
      <c r="CJ44" s="107">
        <v>3159.7</v>
      </c>
      <c r="CK44" s="107">
        <v>3159.7</v>
      </c>
      <c r="CL44" s="107">
        <v>3159.7</v>
      </c>
      <c r="CM44" s="107">
        <v>3159.7</v>
      </c>
      <c r="CN44" s="107">
        <v>3159.7</v>
      </c>
      <c r="CO44" s="107">
        <v>3159.7</v>
      </c>
      <c r="CP44" s="107">
        <v>3159.7</v>
      </c>
      <c r="CQ44" s="107">
        <v>3159.7</v>
      </c>
      <c r="CR44" s="107">
        <v>3159.7</v>
      </c>
      <c r="CS44" s="107">
        <v>3159.7</v>
      </c>
      <c r="CT44" s="107">
        <v>3159.7</v>
      </c>
      <c r="CU44" s="107">
        <v>3159.7</v>
      </c>
      <c r="CV44" s="107">
        <v>3159.7</v>
      </c>
      <c r="CW44" s="107">
        <v>3159.7</v>
      </c>
      <c r="CX44" s="107">
        <v>3159.7</v>
      </c>
      <c r="CY44" s="107">
        <v>3159.7</v>
      </c>
      <c r="CZ44" s="107">
        <v>3159.7</v>
      </c>
      <c r="DA44" s="107">
        <v>3159.7</v>
      </c>
      <c r="DB44" s="107">
        <v>3159.7</v>
      </c>
      <c r="DC44" s="107">
        <v>3159.7</v>
      </c>
      <c r="DD44" s="107">
        <v>3159.7</v>
      </c>
      <c r="DE44" s="107">
        <v>3159.7</v>
      </c>
      <c r="DF44" s="107">
        <v>3159.7</v>
      </c>
      <c r="DG44" s="107">
        <v>3159.7</v>
      </c>
      <c r="DH44" s="107">
        <v>3159.7</v>
      </c>
      <c r="DI44" s="107">
        <v>3159.7</v>
      </c>
      <c r="DJ44" s="107">
        <v>3159.7</v>
      </c>
      <c r="DK44" s="107">
        <v>3159.7</v>
      </c>
      <c r="DL44" s="107">
        <v>3159.7</v>
      </c>
      <c r="DM44" s="107">
        <v>3159.7</v>
      </c>
      <c r="DN44" s="107">
        <v>3159.7</v>
      </c>
      <c r="DO44" s="107">
        <v>3159.7</v>
      </c>
      <c r="DP44" s="107">
        <v>3159.7</v>
      </c>
      <c r="DQ44" s="107">
        <v>3159.7</v>
      </c>
      <c r="DR44" s="107">
        <v>3159.7</v>
      </c>
      <c r="DS44" s="107">
        <v>3159.7</v>
      </c>
      <c r="DT44" s="107">
        <v>3159.7</v>
      </c>
      <c r="DU44" s="107">
        <v>3159.7</v>
      </c>
      <c r="DV44" s="107">
        <v>3159.7</v>
      </c>
      <c r="DW44" s="107">
        <v>3159.7</v>
      </c>
      <c r="DX44" s="107">
        <v>3159.7</v>
      </c>
      <c r="DY44" s="107">
        <v>3159.7</v>
      </c>
      <c r="DZ44" s="107">
        <v>3159.7</v>
      </c>
      <c r="EA44" s="107">
        <v>3159.7</v>
      </c>
      <c r="EB44" s="107">
        <v>3159.7</v>
      </c>
      <c r="EC44" s="107">
        <v>3159.7</v>
      </c>
      <c r="ED44" s="107">
        <v>3159.7</v>
      </c>
      <c r="EE44" s="107">
        <v>3159.7</v>
      </c>
      <c r="EF44" s="107">
        <v>3159.7</v>
      </c>
      <c r="EG44" s="107">
        <v>3159.7</v>
      </c>
      <c r="EH44" s="107">
        <v>3159.7</v>
      </c>
      <c r="EI44" s="107">
        <v>3159.7</v>
      </c>
      <c r="EJ44" s="107">
        <v>3159.7</v>
      </c>
      <c r="EK44" s="107">
        <v>3159.7</v>
      </c>
      <c r="EL44" s="107">
        <v>3159.7</v>
      </c>
      <c r="EM44" s="107">
        <v>3159.7</v>
      </c>
      <c r="EN44" s="107">
        <v>3159.7</v>
      </c>
      <c r="EO44" s="107">
        <v>3159.7</v>
      </c>
      <c r="EP44" s="107">
        <v>3159.7</v>
      </c>
      <c r="EQ44" s="107">
        <v>3159.7</v>
      </c>
      <c r="ER44" s="107">
        <v>3159.7</v>
      </c>
      <c r="ES44" s="107">
        <v>3159.7</v>
      </c>
      <c r="ET44" s="107">
        <v>3159.7</v>
      </c>
      <c r="EU44" s="107">
        <v>3159.7</v>
      </c>
      <c r="EV44" s="107">
        <v>3159.7</v>
      </c>
      <c r="EW44" s="107">
        <v>3159.7</v>
      </c>
      <c r="EX44" s="107">
        <v>3159.7</v>
      </c>
      <c r="EY44" s="107">
        <v>3159.7</v>
      </c>
      <c r="EZ44" s="107">
        <v>3159.7</v>
      </c>
      <c r="FA44" s="107">
        <v>3159.7</v>
      </c>
      <c r="FB44" s="107">
        <v>3159.7</v>
      </c>
      <c r="FC44" s="107">
        <v>3159.7</v>
      </c>
      <c r="FD44" s="107">
        <v>3159.7</v>
      </c>
      <c r="FE44" s="107">
        <v>3159.7</v>
      </c>
      <c r="FF44" s="107">
        <v>3159.7</v>
      </c>
      <c r="FG44" s="107">
        <v>3159.7</v>
      </c>
      <c r="FH44" s="107">
        <v>3159.7</v>
      </c>
      <c r="FI44" s="107">
        <v>3159.7</v>
      </c>
      <c r="FJ44" s="107">
        <v>3159.7</v>
      </c>
      <c r="FK44" s="107">
        <v>3159.7</v>
      </c>
      <c r="FL44" s="107">
        <v>3159.7</v>
      </c>
      <c r="FM44" s="107">
        <v>3159.28</v>
      </c>
      <c r="FN44" s="107">
        <v>0</v>
      </c>
      <c r="FO44" s="107">
        <v>0</v>
      </c>
      <c r="FP44" s="107">
        <v>0</v>
      </c>
      <c r="FQ44" s="107">
        <v>0</v>
      </c>
      <c r="FR44" s="107">
        <v>0</v>
      </c>
      <c r="FS44" s="107">
        <v>0</v>
      </c>
      <c r="FT44" s="107">
        <v>0</v>
      </c>
      <c r="FU44" s="107">
        <v>0</v>
      </c>
      <c r="FV44" s="107">
        <v>0</v>
      </c>
      <c r="FW44" s="107">
        <v>0</v>
      </c>
      <c r="FX44" s="107">
        <v>0</v>
      </c>
      <c r="FY44" s="107">
        <v>0</v>
      </c>
      <c r="FZ44" s="107">
        <v>0</v>
      </c>
      <c r="GA44" s="107">
        <v>0</v>
      </c>
      <c r="GB44" s="107">
        <v>0</v>
      </c>
      <c r="GC44" s="107">
        <v>0</v>
      </c>
      <c r="GD44" s="107">
        <v>0</v>
      </c>
      <c r="GE44" s="107">
        <v>0</v>
      </c>
      <c r="GF44" s="107">
        <v>0</v>
      </c>
      <c r="GG44" s="107">
        <v>0</v>
      </c>
      <c r="GH44" s="107">
        <v>0</v>
      </c>
      <c r="GI44" s="22">
        <v>135691</v>
      </c>
      <c r="GJ44" s="13"/>
      <c r="GK44" s="13"/>
    </row>
    <row r="45" spans="1:193" x14ac:dyDescent="0.3">
      <c r="A45" s="22">
        <v>135690</v>
      </c>
      <c r="B45" s="22">
        <v>6353</v>
      </c>
      <c r="C45" s="22" t="s">
        <v>287</v>
      </c>
      <c r="D45" s="22" t="s">
        <v>288</v>
      </c>
      <c r="E45" s="26">
        <v>0.1003</v>
      </c>
      <c r="F45" s="22" t="s">
        <v>164</v>
      </c>
      <c r="G45" s="22" t="s">
        <v>165</v>
      </c>
      <c r="H45" s="108" t="str">
        <f>VLOOKUP(B45,Elegibilidade!A:I,9,0)</f>
        <v>Elegível</v>
      </c>
      <c r="I45" s="27">
        <v>150</v>
      </c>
      <c r="J45" s="23">
        <v>0</v>
      </c>
      <c r="K45" s="23">
        <f t="shared" si="9"/>
        <v>273740.00341213564</v>
      </c>
      <c r="L45" s="23">
        <f t="shared" si="5"/>
        <v>273740.00341213564</v>
      </c>
      <c r="M45" s="22" t="s">
        <v>167</v>
      </c>
      <c r="N45" s="23">
        <v>273740.00341213564</v>
      </c>
      <c r="O45" s="23">
        <f t="shared" si="6"/>
        <v>250680.20359278677</v>
      </c>
      <c r="P45" s="23">
        <f>Vendas!$J$1</f>
        <v>885.12919963447951</v>
      </c>
      <c r="Q45" s="109">
        <v>360.83</v>
      </c>
      <c r="R45" s="23">
        <f t="shared" si="7"/>
        <v>319381.16910410923</v>
      </c>
      <c r="S45" s="28">
        <f t="shared" si="8"/>
        <v>0.78489349981392331</v>
      </c>
      <c r="T45" s="107">
        <v>3140.28</v>
      </c>
      <c r="U45" s="107">
        <v>3140.28</v>
      </c>
      <c r="V45" s="107">
        <v>3140.28</v>
      </c>
      <c r="W45" s="107">
        <v>3140.28</v>
      </c>
      <c r="X45" s="107">
        <v>3140.28</v>
      </c>
      <c r="Y45" s="107">
        <v>3140.28</v>
      </c>
      <c r="Z45" s="107">
        <v>3140.28</v>
      </c>
      <c r="AA45" s="107">
        <v>3140.28</v>
      </c>
      <c r="AB45" s="107">
        <v>3140.28</v>
      </c>
      <c r="AC45" s="107">
        <v>3140.28</v>
      </c>
      <c r="AD45" s="107">
        <v>3140.28</v>
      </c>
      <c r="AE45" s="107">
        <v>3140.28</v>
      </c>
      <c r="AF45" s="107">
        <v>3140.28</v>
      </c>
      <c r="AG45" s="107">
        <v>3140.28</v>
      </c>
      <c r="AH45" s="107">
        <v>3140.28</v>
      </c>
      <c r="AI45" s="107">
        <v>3140.28</v>
      </c>
      <c r="AJ45" s="107">
        <v>3140.28</v>
      </c>
      <c r="AK45" s="107">
        <v>3140.28</v>
      </c>
      <c r="AL45" s="107">
        <v>3140.28</v>
      </c>
      <c r="AM45" s="107">
        <v>3140.28</v>
      </c>
      <c r="AN45" s="107">
        <v>3140.28</v>
      </c>
      <c r="AO45" s="107">
        <v>3140.28</v>
      </c>
      <c r="AP45" s="107">
        <v>3140.28</v>
      </c>
      <c r="AQ45" s="107">
        <v>3140.28</v>
      </c>
      <c r="AR45" s="107">
        <v>3140.28</v>
      </c>
      <c r="AS45" s="107">
        <v>3140.28</v>
      </c>
      <c r="AT45" s="107">
        <v>3140.28</v>
      </c>
      <c r="AU45" s="107">
        <v>3140.28</v>
      </c>
      <c r="AV45" s="107">
        <v>3140.28</v>
      </c>
      <c r="AW45" s="107">
        <v>3140.28</v>
      </c>
      <c r="AX45" s="107">
        <v>3140.28</v>
      </c>
      <c r="AY45" s="107">
        <v>3140.28</v>
      </c>
      <c r="AZ45" s="107">
        <v>3140.28</v>
      </c>
      <c r="BA45" s="107">
        <v>3140.28</v>
      </c>
      <c r="BB45" s="107">
        <v>3140.28</v>
      </c>
      <c r="BC45" s="107">
        <v>3140.28</v>
      </c>
      <c r="BD45" s="107">
        <v>3140.28</v>
      </c>
      <c r="BE45" s="107">
        <v>3140.28</v>
      </c>
      <c r="BF45" s="107">
        <v>3140.28</v>
      </c>
      <c r="BG45" s="107">
        <v>3140.28</v>
      </c>
      <c r="BH45" s="107">
        <v>3140.28</v>
      </c>
      <c r="BI45" s="107">
        <v>3140.28</v>
      </c>
      <c r="BJ45" s="107">
        <v>3140.28</v>
      </c>
      <c r="BK45" s="107">
        <v>3140.28</v>
      </c>
      <c r="BL45" s="107">
        <v>3140.28</v>
      </c>
      <c r="BM45" s="107">
        <v>3140.28</v>
      </c>
      <c r="BN45" s="107">
        <v>3140.28</v>
      </c>
      <c r="BO45" s="107">
        <v>3140.28</v>
      </c>
      <c r="BP45" s="107">
        <v>3140.28</v>
      </c>
      <c r="BQ45" s="107">
        <v>3140.28</v>
      </c>
      <c r="BR45" s="107">
        <v>3140.28</v>
      </c>
      <c r="BS45" s="107">
        <v>3140.28</v>
      </c>
      <c r="BT45" s="107">
        <v>3140.28</v>
      </c>
      <c r="BU45" s="107">
        <v>3140.28</v>
      </c>
      <c r="BV45" s="107">
        <v>3140.28</v>
      </c>
      <c r="BW45" s="107">
        <v>3140.28</v>
      </c>
      <c r="BX45" s="107">
        <v>3140.28</v>
      </c>
      <c r="BY45" s="107">
        <v>3140.28</v>
      </c>
      <c r="BZ45" s="107">
        <v>3140.28</v>
      </c>
      <c r="CA45" s="107">
        <v>3140.28</v>
      </c>
      <c r="CB45" s="107">
        <v>3140.28</v>
      </c>
      <c r="CC45" s="107">
        <v>3140.28</v>
      </c>
      <c r="CD45" s="107">
        <v>3140.28</v>
      </c>
      <c r="CE45" s="107">
        <v>3140.28</v>
      </c>
      <c r="CF45" s="107">
        <v>3140.28</v>
      </c>
      <c r="CG45" s="107">
        <v>3140.28</v>
      </c>
      <c r="CH45" s="107">
        <v>3140.28</v>
      </c>
      <c r="CI45" s="107">
        <v>3140.28</v>
      </c>
      <c r="CJ45" s="107">
        <v>3140.28</v>
      </c>
      <c r="CK45" s="107">
        <v>3140.28</v>
      </c>
      <c r="CL45" s="107">
        <v>3140.28</v>
      </c>
      <c r="CM45" s="107">
        <v>3140.28</v>
      </c>
      <c r="CN45" s="107">
        <v>3140.28</v>
      </c>
      <c r="CO45" s="107">
        <v>3140.28</v>
      </c>
      <c r="CP45" s="107">
        <v>3140.28</v>
      </c>
      <c r="CQ45" s="107">
        <v>3140.28</v>
      </c>
      <c r="CR45" s="107">
        <v>3140.28</v>
      </c>
      <c r="CS45" s="107">
        <v>3140.28</v>
      </c>
      <c r="CT45" s="107">
        <v>3140.28</v>
      </c>
      <c r="CU45" s="107">
        <v>3140.28</v>
      </c>
      <c r="CV45" s="107">
        <v>3140.28</v>
      </c>
      <c r="CW45" s="107">
        <v>3140.28</v>
      </c>
      <c r="CX45" s="107">
        <v>3140.28</v>
      </c>
      <c r="CY45" s="107">
        <v>3140.28</v>
      </c>
      <c r="CZ45" s="107">
        <v>3140.28</v>
      </c>
      <c r="DA45" s="107">
        <v>3140.28</v>
      </c>
      <c r="DB45" s="107">
        <v>3140.28</v>
      </c>
      <c r="DC45" s="107">
        <v>3140.28</v>
      </c>
      <c r="DD45" s="107">
        <v>3140.28</v>
      </c>
      <c r="DE45" s="107">
        <v>3140.28</v>
      </c>
      <c r="DF45" s="107">
        <v>3140.28</v>
      </c>
      <c r="DG45" s="107">
        <v>3140.28</v>
      </c>
      <c r="DH45" s="107">
        <v>3140.28</v>
      </c>
      <c r="DI45" s="107">
        <v>3140.28</v>
      </c>
      <c r="DJ45" s="107">
        <v>3140.28</v>
      </c>
      <c r="DK45" s="107">
        <v>3140.28</v>
      </c>
      <c r="DL45" s="107">
        <v>3140.28</v>
      </c>
      <c r="DM45" s="107">
        <v>3140.28</v>
      </c>
      <c r="DN45" s="107">
        <v>3140.28</v>
      </c>
      <c r="DO45" s="107">
        <v>3140.28</v>
      </c>
      <c r="DP45" s="107">
        <v>3140.28</v>
      </c>
      <c r="DQ45" s="107">
        <v>3140.28</v>
      </c>
      <c r="DR45" s="107">
        <v>3140.28</v>
      </c>
      <c r="DS45" s="107">
        <v>3140.28</v>
      </c>
      <c r="DT45" s="107">
        <v>3140.28</v>
      </c>
      <c r="DU45" s="107">
        <v>3140.28</v>
      </c>
      <c r="DV45" s="107">
        <v>3140.28</v>
      </c>
      <c r="DW45" s="107">
        <v>3140.28</v>
      </c>
      <c r="DX45" s="107">
        <v>3140.28</v>
      </c>
      <c r="DY45" s="107">
        <v>3140.28</v>
      </c>
      <c r="DZ45" s="107">
        <v>3140.28</v>
      </c>
      <c r="EA45" s="107">
        <v>3140.28</v>
      </c>
      <c r="EB45" s="107">
        <v>3140.28</v>
      </c>
      <c r="EC45" s="107">
        <v>3140.28</v>
      </c>
      <c r="ED45" s="107">
        <v>3140.28</v>
      </c>
      <c r="EE45" s="107">
        <v>3140.28</v>
      </c>
      <c r="EF45" s="107">
        <v>3140.28</v>
      </c>
      <c r="EG45" s="107">
        <v>3140.28</v>
      </c>
      <c r="EH45" s="107">
        <v>3140.28</v>
      </c>
      <c r="EI45" s="107">
        <v>3140.28</v>
      </c>
      <c r="EJ45" s="107">
        <v>3140.28</v>
      </c>
      <c r="EK45" s="107">
        <v>3140.28</v>
      </c>
      <c r="EL45" s="107">
        <v>3140.28</v>
      </c>
      <c r="EM45" s="107">
        <v>3140.28</v>
      </c>
      <c r="EN45" s="107">
        <v>3140.28</v>
      </c>
      <c r="EO45" s="107">
        <v>3140.28</v>
      </c>
      <c r="EP45" s="107">
        <v>3140.28</v>
      </c>
      <c r="EQ45" s="107">
        <v>3140.28</v>
      </c>
      <c r="ER45" s="107">
        <v>3140.28</v>
      </c>
      <c r="ES45" s="107">
        <v>3140.28</v>
      </c>
      <c r="ET45" s="107">
        <v>3140.28</v>
      </c>
      <c r="EU45" s="107">
        <v>3140.28</v>
      </c>
      <c r="EV45" s="107">
        <v>3140.28</v>
      </c>
      <c r="EW45" s="107">
        <v>3140.28</v>
      </c>
      <c r="EX45" s="107">
        <v>3140.28</v>
      </c>
      <c r="EY45" s="107">
        <v>3140.28</v>
      </c>
      <c r="EZ45" s="107">
        <v>3140.28</v>
      </c>
      <c r="FA45" s="107">
        <v>3140.28</v>
      </c>
      <c r="FB45" s="107">
        <v>3140.28</v>
      </c>
      <c r="FC45" s="107">
        <v>3140.28</v>
      </c>
      <c r="FD45" s="107">
        <v>3140.28</v>
      </c>
      <c r="FE45" s="107">
        <v>3140.28</v>
      </c>
      <c r="FF45" s="107">
        <v>3140.28</v>
      </c>
      <c r="FG45" s="107">
        <v>3140.28</v>
      </c>
      <c r="FH45" s="107">
        <v>3140.28</v>
      </c>
      <c r="FI45" s="107">
        <v>3140.28</v>
      </c>
      <c r="FJ45" s="107">
        <v>3140.28</v>
      </c>
      <c r="FK45" s="107">
        <v>3140.28</v>
      </c>
      <c r="FL45" s="107">
        <v>3140.28</v>
      </c>
      <c r="FM45" s="107">
        <v>3140.66</v>
      </c>
      <c r="FN45" s="107">
        <v>0</v>
      </c>
      <c r="FO45" s="107">
        <v>0</v>
      </c>
      <c r="FP45" s="107">
        <v>0</v>
      </c>
      <c r="FQ45" s="107">
        <v>0</v>
      </c>
      <c r="FR45" s="107">
        <v>0</v>
      </c>
      <c r="FS45" s="107">
        <v>0</v>
      </c>
      <c r="FT45" s="107">
        <v>0</v>
      </c>
      <c r="FU45" s="107">
        <v>0</v>
      </c>
      <c r="FV45" s="107">
        <v>0</v>
      </c>
      <c r="FW45" s="107">
        <v>0</v>
      </c>
      <c r="FX45" s="107">
        <v>0</v>
      </c>
      <c r="FY45" s="107">
        <v>0</v>
      </c>
      <c r="FZ45" s="107">
        <v>0</v>
      </c>
      <c r="GA45" s="107">
        <v>0</v>
      </c>
      <c r="GB45" s="107">
        <v>0</v>
      </c>
      <c r="GC45" s="107">
        <v>0</v>
      </c>
      <c r="GD45" s="107">
        <v>0</v>
      </c>
      <c r="GE45" s="107">
        <v>0</v>
      </c>
      <c r="GF45" s="107">
        <v>0</v>
      </c>
      <c r="GG45" s="107">
        <v>0</v>
      </c>
      <c r="GH45" s="107">
        <v>0</v>
      </c>
      <c r="GI45" s="22">
        <v>135690</v>
      </c>
      <c r="GJ45" s="13"/>
      <c r="GK45" s="13"/>
    </row>
    <row r="46" spans="1:193" x14ac:dyDescent="0.3">
      <c r="A46" s="22">
        <v>135645</v>
      </c>
      <c r="B46" s="22">
        <v>6396</v>
      </c>
      <c r="C46" s="22" t="s">
        <v>217</v>
      </c>
      <c r="D46" s="22" t="s">
        <v>218</v>
      </c>
      <c r="E46" s="26">
        <v>0.1003</v>
      </c>
      <c r="F46" s="22" t="s">
        <v>164</v>
      </c>
      <c r="G46" s="22" t="s">
        <v>165</v>
      </c>
      <c r="H46" s="108" t="str">
        <f>VLOOKUP(B46,Elegibilidade!A:I,9,0)</f>
        <v>Elegível</v>
      </c>
      <c r="I46" s="27">
        <v>150</v>
      </c>
      <c r="J46" s="23">
        <v>0</v>
      </c>
      <c r="K46" s="23">
        <f t="shared" si="9"/>
        <v>273224.64094106579</v>
      </c>
      <c r="L46" s="23">
        <f t="shared" si="5"/>
        <v>273224.64094106579</v>
      </c>
      <c r="M46" s="22" t="s">
        <v>167</v>
      </c>
      <c r="N46" s="23">
        <v>273224.64094106579</v>
      </c>
      <c r="O46" s="23">
        <f t="shared" si="6"/>
        <v>250208.27623222349</v>
      </c>
      <c r="P46" s="23">
        <f>Vendas!$J$1</f>
        <v>885.12919963447951</v>
      </c>
      <c r="Q46" s="109">
        <v>360.15</v>
      </c>
      <c r="R46" s="23">
        <f t="shared" si="7"/>
        <v>318779.28124835779</v>
      </c>
      <c r="S46" s="28">
        <f t="shared" si="8"/>
        <v>0.78489503851189346</v>
      </c>
      <c r="T46" s="107">
        <v>3134.37</v>
      </c>
      <c r="U46" s="107">
        <v>3134.37</v>
      </c>
      <c r="V46" s="107">
        <v>3134.37</v>
      </c>
      <c r="W46" s="107">
        <v>3134.37</v>
      </c>
      <c r="X46" s="107">
        <v>3134.37</v>
      </c>
      <c r="Y46" s="107">
        <v>3134.37</v>
      </c>
      <c r="Z46" s="107">
        <v>3134.37</v>
      </c>
      <c r="AA46" s="107">
        <v>3134.37</v>
      </c>
      <c r="AB46" s="107">
        <v>3134.37</v>
      </c>
      <c r="AC46" s="107">
        <v>3134.37</v>
      </c>
      <c r="AD46" s="107">
        <v>3134.37</v>
      </c>
      <c r="AE46" s="107">
        <v>3134.37</v>
      </c>
      <c r="AF46" s="107">
        <v>3134.37</v>
      </c>
      <c r="AG46" s="107">
        <v>3134.37</v>
      </c>
      <c r="AH46" s="107">
        <v>3134.37</v>
      </c>
      <c r="AI46" s="107">
        <v>3134.37</v>
      </c>
      <c r="AJ46" s="107">
        <v>3134.37</v>
      </c>
      <c r="AK46" s="107">
        <v>3134.37</v>
      </c>
      <c r="AL46" s="107">
        <v>3134.37</v>
      </c>
      <c r="AM46" s="107">
        <v>3134.37</v>
      </c>
      <c r="AN46" s="107">
        <v>3134.37</v>
      </c>
      <c r="AO46" s="107">
        <v>3134.37</v>
      </c>
      <c r="AP46" s="107">
        <v>3134.37</v>
      </c>
      <c r="AQ46" s="107">
        <v>3134.37</v>
      </c>
      <c r="AR46" s="107">
        <v>3134.37</v>
      </c>
      <c r="AS46" s="107">
        <v>3134.37</v>
      </c>
      <c r="AT46" s="107">
        <v>3134.37</v>
      </c>
      <c r="AU46" s="107">
        <v>3134.37</v>
      </c>
      <c r="AV46" s="107">
        <v>3134.37</v>
      </c>
      <c r="AW46" s="107">
        <v>3134.37</v>
      </c>
      <c r="AX46" s="107">
        <v>3134.37</v>
      </c>
      <c r="AY46" s="107">
        <v>3134.37</v>
      </c>
      <c r="AZ46" s="107">
        <v>3134.37</v>
      </c>
      <c r="BA46" s="107">
        <v>3134.37</v>
      </c>
      <c r="BB46" s="107">
        <v>3134.37</v>
      </c>
      <c r="BC46" s="107">
        <v>3134.37</v>
      </c>
      <c r="BD46" s="107">
        <v>3134.37</v>
      </c>
      <c r="BE46" s="107">
        <v>3134.37</v>
      </c>
      <c r="BF46" s="107">
        <v>3134.37</v>
      </c>
      <c r="BG46" s="107">
        <v>3134.37</v>
      </c>
      <c r="BH46" s="107">
        <v>3134.37</v>
      </c>
      <c r="BI46" s="107">
        <v>3134.37</v>
      </c>
      <c r="BJ46" s="107">
        <v>3134.37</v>
      </c>
      <c r="BK46" s="107">
        <v>3134.37</v>
      </c>
      <c r="BL46" s="107">
        <v>3134.37</v>
      </c>
      <c r="BM46" s="107">
        <v>3134.37</v>
      </c>
      <c r="BN46" s="107">
        <v>3134.37</v>
      </c>
      <c r="BO46" s="107">
        <v>3134.37</v>
      </c>
      <c r="BP46" s="107">
        <v>3134.37</v>
      </c>
      <c r="BQ46" s="107">
        <v>3134.37</v>
      </c>
      <c r="BR46" s="107">
        <v>3134.37</v>
      </c>
      <c r="BS46" s="107">
        <v>3134.37</v>
      </c>
      <c r="BT46" s="107">
        <v>3134.37</v>
      </c>
      <c r="BU46" s="107">
        <v>3134.37</v>
      </c>
      <c r="BV46" s="107">
        <v>3134.37</v>
      </c>
      <c r="BW46" s="107">
        <v>3134.37</v>
      </c>
      <c r="BX46" s="107">
        <v>3134.37</v>
      </c>
      <c r="BY46" s="107">
        <v>3134.37</v>
      </c>
      <c r="BZ46" s="107">
        <v>3134.37</v>
      </c>
      <c r="CA46" s="107">
        <v>3134.37</v>
      </c>
      <c r="CB46" s="107">
        <v>3134.37</v>
      </c>
      <c r="CC46" s="107">
        <v>3134.37</v>
      </c>
      <c r="CD46" s="107">
        <v>3134.37</v>
      </c>
      <c r="CE46" s="107">
        <v>3134.37</v>
      </c>
      <c r="CF46" s="107">
        <v>3134.37</v>
      </c>
      <c r="CG46" s="107">
        <v>3134.37</v>
      </c>
      <c r="CH46" s="107">
        <v>3134.37</v>
      </c>
      <c r="CI46" s="107">
        <v>3134.37</v>
      </c>
      <c r="CJ46" s="107">
        <v>3134.37</v>
      </c>
      <c r="CK46" s="107">
        <v>3134.37</v>
      </c>
      <c r="CL46" s="107">
        <v>3134.37</v>
      </c>
      <c r="CM46" s="107">
        <v>3134.37</v>
      </c>
      <c r="CN46" s="107">
        <v>3134.37</v>
      </c>
      <c r="CO46" s="107">
        <v>3134.37</v>
      </c>
      <c r="CP46" s="107">
        <v>3134.37</v>
      </c>
      <c r="CQ46" s="107">
        <v>3134.37</v>
      </c>
      <c r="CR46" s="107">
        <v>3134.37</v>
      </c>
      <c r="CS46" s="107">
        <v>3134.37</v>
      </c>
      <c r="CT46" s="107">
        <v>3134.37</v>
      </c>
      <c r="CU46" s="107">
        <v>3134.37</v>
      </c>
      <c r="CV46" s="107">
        <v>3134.37</v>
      </c>
      <c r="CW46" s="107">
        <v>3134.37</v>
      </c>
      <c r="CX46" s="107">
        <v>3134.37</v>
      </c>
      <c r="CY46" s="107">
        <v>3134.37</v>
      </c>
      <c r="CZ46" s="107">
        <v>3134.37</v>
      </c>
      <c r="DA46" s="107">
        <v>3134.37</v>
      </c>
      <c r="DB46" s="107">
        <v>3134.37</v>
      </c>
      <c r="DC46" s="107">
        <v>3134.37</v>
      </c>
      <c r="DD46" s="107">
        <v>3134.37</v>
      </c>
      <c r="DE46" s="107">
        <v>3134.37</v>
      </c>
      <c r="DF46" s="107">
        <v>3134.37</v>
      </c>
      <c r="DG46" s="107">
        <v>3134.37</v>
      </c>
      <c r="DH46" s="107">
        <v>3134.37</v>
      </c>
      <c r="DI46" s="107">
        <v>3134.37</v>
      </c>
      <c r="DJ46" s="107">
        <v>3134.37</v>
      </c>
      <c r="DK46" s="107">
        <v>3134.37</v>
      </c>
      <c r="DL46" s="107">
        <v>3134.37</v>
      </c>
      <c r="DM46" s="107">
        <v>3134.37</v>
      </c>
      <c r="DN46" s="107">
        <v>3134.37</v>
      </c>
      <c r="DO46" s="107">
        <v>3134.37</v>
      </c>
      <c r="DP46" s="107">
        <v>3134.37</v>
      </c>
      <c r="DQ46" s="107">
        <v>3134.37</v>
      </c>
      <c r="DR46" s="107">
        <v>3134.37</v>
      </c>
      <c r="DS46" s="107">
        <v>3134.37</v>
      </c>
      <c r="DT46" s="107">
        <v>3134.37</v>
      </c>
      <c r="DU46" s="107">
        <v>3134.37</v>
      </c>
      <c r="DV46" s="107">
        <v>3134.37</v>
      </c>
      <c r="DW46" s="107">
        <v>3134.37</v>
      </c>
      <c r="DX46" s="107">
        <v>3134.37</v>
      </c>
      <c r="DY46" s="107">
        <v>3134.37</v>
      </c>
      <c r="DZ46" s="107">
        <v>3134.37</v>
      </c>
      <c r="EA46" s="107">
        <v>3134.37</v>
      </c>
      <c r="EB46" s="107">
        <v>3134.37</v>
      </c>
      <c r="EC46" s="107">
        <v>3134.37</v>
      </c>
      <c r="ED46" s="107">
        <v>3134.37</v>
      </c>
      <c r="EE46" s="107">
        <v>3134.37</v>
      </c>
      <c r="EF46" s="107">
        <v>3134.37</v>
      </c>
      <c r="EG46" s="107">
        <v>3134.37</v>
      </c>
      <c r="EH46" s="107">
        <v>3134.37</v>
      </c>
      <c r="EI46" s="107">
        <v>3134.37</v>
      </c>
      <c r="EJ46" s="107">
        <v>3134.37</v>
      </c>
      <c r="EK46" s="107">
        <v>3134.37</v>
      </c>
      <c r="EL46" s="107">
        <v>3134.37</v>
      </c>
      <c r="EM46" s="107">
        <v>3134.37</v>
      </c>
      <c r="EN46" s="107">
        <v>3134.37</v>
      </c>
      <c r="EO46" s="107">
        <v>3134.37</v>
      </c>
      <c r="EP46" s="107">
        <v>3134.37</v>
      </c>
      <c r="EQ46" s="107">
        <v>3134.37</v>
      </c>
      <c r="ER46" s="107">
        <v>3134.37</v>
      </c>
      <c r="ES46" s="107">
        <v>3134.37</v>
      </c>
      <c r="ET46" s="107">
        <v>3134.37</v>
      </c>
      <c r="EU46" s="107">
        <v>3134.37</v>
      </c>
      <c r="EV46" s="107">
        <v>3134.37</v>
      </c>
      <c r="EW46" s="107">
        <v>3134.37</v>
      </c>
      <c r="EX46" s="107">
        <v>3134.37</v>
      </c>
      <c r="EY46" s="107">
        <v>3134.37</v>
      </c>
      <c r="EZ46" s="107">
        <v>3134.37</v>
      </c>
      <c r="FA46" s="107">
        <v>3134.37</v>
      </c>
      <c r="FB46" s="107">
        <v>3134.37</v>
      </c>
      <c r="FC46" s="107">
        <v>3134.37</v>
      </c>
      <c r="FD46" s="107">
        <v>3134.37</v>
      </c>
      <c r="FE46" s="107">
        <v>3134.37</v>
      </c>
      <c r="FF46" s="107">
        <v>3134.37</v>
      </c>
      <c r="FG46" s="107">
        <v>3134.37</v>
      </c>
      <c r="FH46" s="107">
        <v>3134.37</v>
      </c>
      <c r="FI46" s="107">
        <v>3134.37</v>
      </c>
      <c r="FJ46" s="107">
        <v>3134.37</v>
      </c>
      <c r="FK46" s="107">
        <v>3134.37</v>
      </c>
      <c r="FL46" s="107">
        <v>3134.37</v>
      </c>
      <c r="FM46" s="107">
        <v>3134.14</v>
      </c>
      <c r="FN46" s="107">
        <v>0</v>
      </c>
      <c r="FO46" s="107">
        <v>0</v>
      </c>
      <c r="FP46" s="107">
        <v>0</v>
      </c>
      <c r="FQ46" s="107">
        <v>0</v>
      </c>
      <c r="FR46" s="107">
        <v>0</v>
      </c>
      <c r="FS46" s="107">
        <v>0</v>
      </c>
      <c r="FT46" s="107">
        <v>0</v>
      </c>
      <c r="FU46" s="107">
        <v>0</v>
      </c>
      <c r="FV46" s="107">
        <v>0</v>
      </c>
      <c r="FW46" s="107">
        <v>0</v>
      </c>
      <c r="FX46" s="107">
        <v>0</v>
      </c>
      <c r="FY46" s="107">
        <v>0</v>
      </c>
      <c r="FZ46" s="107">
        <v>0</v>
      </c>
      <c r="GA46" s="107">
        <v>0</v>
      </c>
      <c r="GB46" s="107">
        <v>0</v>
      </c>
      <c r="GC46" s="107">
        <v>0</v>
      </c>
      <c r="GD46" s="107">
        <v>0</v>
      </c>
      <c r="GE46" s="107">
        <v>0</v>
      </c>
      <c r="GF46" s="107">
        <v>0</v>
      </c>
      <c r="GG46" s="107">
        <v>0</v>
      </c>
      <c r="GH46" s="107">
        <v>0</v>
      </c>
      <c r="GI46" s="22">
        <v>135645</v>
      </c>
      <c r="GJ46" s="13"/>
      <c r="GK46" s="13"/>
    </row>
    <row r="47" spans="1:193" x14ac:dyDescent="0.3">
      <c r="A47" s="22">
        <v>135685</v>
      </c>
      <c r="B47" s="22">
        <v>6351</v>
      </c>
      <c r="C47" s="22" t="s">
        <v>279</v>
      </c>
      <c r="D47" s="22" t="s">
        <v>280</v>
      </c>
      <c r="E47" s="26">
        <v>0.1003</v>
      </c>
      <c r="F47" s="22" t="s">
        <v>164</v>
      </c>
      <c r="G47" s="22" t="s">
        <v>165</v>
      </c>
      <c r="H47" s="108" t="str">
        <f>VLOOKUP(B47,Elegibilidade!A:I,9,0)</f>
        <v>Elegível</v>
      </c>
      <c r="I47" s="27">
        <v>150</v>
      </c>
      <c r="J47" s="23">
        <v>0</v>
      </c>
      <c r="K47" s="23">
        <f t="shared" si="9"/>
        <v>273111.26174446451</v>
      </c>
      <c r="L47" s="23">
        <f t="shared" si="5"/>
        <v>273111.26174446451</v>
      </c>
      <c r="M47" s="22" t="s">
        <v>167</v>
      </c>
      <c r="N47" s="23">
        <v>273111.26174446451</v>
      </c>
      <c r="O47" s="23">
        <f t="shared" si="6"/>
        <v>250104.45464490002</v>
      </c>
      <c r="P47" s="23">
        <f>Vendas!$J$1</f>
        <v>885.12919963447951</v>
      </c>
      <c r="Q47" s="109">
        <v>360</v>
      </c>
      <c r="R47" s="23">
        <f t="shared" si="7"/>
        <v>318646.51186841261</v>
      </c>
      <c r="S47" s="28">
        <f t="shared" si="8"/>
        <v>0.78489625754379033</v>
      </c>
      <c r="T47" s="107">
        <v>3133.07</v>
      </c>
      <c r="U47" s="107">
        <v>3133.07</v>
      </c>
      <c r="V47" s="107">
        <v>3133.07</v>
      </c>
      <c r="W47" s="107">
        <v>3133.07</v>
      </c>
      <c r="X47" s="107">
        <v>3133.07</v>
      </c>
      <c r="Y47" s="107">
        <v>3133.07</v>
      </c>
      <c r="Z47" s="107">
        <v>3133.07</v>
      </c>
      <c r="AA47" s="107">
        <v>3133.07</v>
      </c>
      <c r="AB47" s="107">
        <v>3133.07</v>
      </c>
      <c r="AC47" s="107">
        <v>3133.07</v>
      </c>
      <c r="AD47" s="107">
        <v>3133.07</v>
      </c>
      <c r="AE47" s="107">
        <v>3133.07</v>
      </c>
      <c r="AF47" s="107">
        <v>3133.07</v>
      </c>
      <c r="AG47" s="107">
        <v>3133.07</v>
      </c>
      <c r="AH47" s="107">
        <v>3133.07</v>
      </c>
      <c r="AI47" s="107">
        <v>3133.07</v>
      </c>
      <c r="AJ47" s="107">
        <v>3133.07</v>
      </c>
      <c r="AK47" s="107">
        <v>3133.07</v>
      </c>
      <c r="AL47" s="107">
        <v>3133.07</v>
      </c>
      <c r="AM47" s="107">
        <v>3133.07</v>
      </c>
      <c r="AN47" s="107">
        <v>3133.07</v>
      </c>
      <c r="AO47" s="107">
        <v>3133.07</v>
      </c>
      <c r="AP47" s="107">
        <v>3133.07</v>
      </c>
      <c r="AQ47" s="107">
        <v>3133.07</v>
      </c>
      <c r="AR47" s="107">
        <v>3133.07</v>
      </c>
      <c r="AS47" s="107">
        <v>3133.07</v>
      </c>
      <c r="AT47" s="107">
        <v>3133.07</v>
      </c>
      <c r="AU47" s="107">
        <v>3133.07</v>
      </c>
      <c r="AV47" s="107">
        <v>3133.07</v>
      </c>
      <c r="AW47" s="107">
        <v>3133.07</v>
      </c>
      <c r="AX47" s="107">
        <v>3133.07</v>
      </c>
      <c r="AY47" s="107">
        <v>3133.07</v>
      </c>
      <c r="AZ47" s="107">
        <v>3133.07</v>
      </c>
      <c r="BA47" s="107">
        <v>3133.07</v>
      </c>
      <c r="BB47" s="107">
        <v>3133.07</v>
      </c>
      <c r="BC47" s="107">
        <v>3133.07</v>
      </c>
      <c r="BD47" s="107">
        <v>3133.07</v>
      </c>
      <c r="BE47" s="107">
        <v>3133.07</v>
      </c>
      <c r="BF47" s="107">
        <v>3133.07</v>
      </c>
      <c r="BG47" s="107">
        <v>3133.07</v>
      </c>
      <c r="BH47" s="107">
        <v>3133.07</v>
      </c>
      <c r="BI47" s="107">
        <v>3133.07</v>
      </c>
      <c r="BJ47" s="107">
        <v>3133.07</v>
      </c>
      <c r="BK47" s="107">
        <v>3133.07</v>
      </c>
      <c r="BL47" s="107">
        <v>3133.07</v>
      </c>
      <c r="BM47" s="107">
        <v>3133.07</v>
      </c>
      <c r="BN47" s="107">
        <v>3133.07</v>
      </c>
      <c r="BO47" s="107">
        <v>3133.07</v>
      </c>
      <c r="BP47" s="107">
        <v>3133.07</v>
      </c>
      <c r="BQ47" s="107">
        <v>3133.07</v>
      </c>
      <c r="BR47" s="107">
        <v>3133.07</v>
      </c>
      <c r="BS47" s="107">
        <v>3133.07</v>
      </c>
      <c r="BT47" s="107">
        <v>3133.07</v>
      </c>
      <c r="BU47" s="107">
        <v>3133.07</v>
      </c>
      <c r="BV47" s="107">
        <v>3133.07</v>
      </c>
      <c r="BW47" s="107">
        <v>3133.07</v>
      </c>
      <c r="BX47" s="107">
        <v>3133.07</v>
      </c>
      <c r="BY47" s="107">
        <v>3133.07</v>
      </c>
      <c r="BZ47" s="107">
        <v>3133.07</v>
      </c>
      <c r="CA47" s="107">
        <v>3133.07</v>
      </c>
      <c r="CB47" s="107">
        <v>3133.07</v>
      </c>
      <c r="CC47" s="107">
        <v>3133.07</v>
      </c>
      <c r="CD47" s="107">
        <v>3133.07</v>
      </c>
      <c r="CE47" s="107">
        <v>3133.07</v>
      </c>
      <c r="CF47" s="107">
        <v>3133.07</v>
      </c>
      <c r="CG47" s="107">
        <v>3133.07</v>
      </c>
      <c r="CH47" s="107">
        <v>3133.07</v>
      </c>
      <c r="CI47" s="107">
        <v>3133.07</v>
      </c>
      <c r="CJ47" s="107">
        <v>3133.07</v>
      </c>
      <c r="CK47" s="107">
        <v>3133.07</v>
      </c>
      <c r="CL47" s="107">
        <v>3133.07</v>
      </c>
      <c r="CM47" s="107">
        <v>3133.07</v>
      </c>
      <c r="CN47" s="107">
        <v>3133.07</v>
      </c>
      <c r="CO47" s="107">
        <v>3133.07</v>
      </c>
      <c r="CP47" s="107">
        <v>3133.07</v>
      </c>
      <c r="CQ47" s="107">
        <v>3133.07</v>
      </c>
      <c r="CR47" s="107">
        <v>3133.07</v>
      </c>
      <c r="CS47" s="107">
        <v>3133.07</v>
      </c>
      <c r="CT47" s="107">
        <v>3133.07</v>
      </c>
      <c r="CU47" s="107">
        <v>3133.07</v>
      </c>
      <c r="CV47" s="107">
        <v>3133.07</v>
      </c>
      <c r="CW47" s="107">
        <v>3133.07</v>
      </c>
      <c r="CX47" s="107">
        <v>3133.07</v>
      </c>
      <c r="CY47" s="107">
        <v>3133.07</v>
      </c>
      <c r="CZ47" s="107">
        <v>3133.07</v>
      </c>
      <c r="DA47" s="107">
        <v>3133.07</v>
      </c>
      <c r="DB47" s="107">
        <v>3133.07</v>
      </c>
      <c r="DC47" s="107">
        <v>3133.07</v>
      </c>
      <c r="DD47" s="107">
        <v>3133.07</v>
      </c>
      <c r="DE47" s="107">
        <v>3133.07</v>
      </c>
      <c r="DF47" s="107">
        <v>3133.07</v>
      </c>
      <c r="DG47" s="107">
        <v>3133.07</v>
      </c>
      <c r="DH47" s="107">
        <v>3133.07</v>
      </c>
      <c r="DI47" s="107">
        <v>3133.07</v>
      </c>
      <c r="DJ47" s="107">
        <v>3133.07</v>
      </c>
      <c r="DK47" s="107">
        <v>3133.07</v>
      </c>
      <c r="DL47" s="107">
        <v>3133.07</v>
      </c>
      <c r="DM47" s="107">
        <v>3133.07</v>
      </c>
      <c r="DN47" s="107">
        <v>3133.07</v>
      </c>
      <c r="DO47" s="107">
        <v>3133.07</v>
      </c>
      <c r="DP47" s="107">
        <v>3133.07</v>
      </c>
      <c r="DQ47" s="107">
        <v>3133.07</v>
      </c>
      <c r="DR47" s="107">
        <v>3133.07</v>
      </c>
      <c r="DS47" s="107">
        <v>3133.07</v>
      </c>
      <c r="DT47" s="107">
        <v>3133.07</v>
      </c>
      <c r="DU47" s="107">
        <v>3133.07</v>
      </c>
      <c r="DV47" s="107">
        <v>3133.07</v>
      </c>
      <c r="DW47" s="107">
        <v>3133.07</v>
      </c>
      <c r="DX47" s="107">
        <v>3133.07</v>
      </c>
      <c r="DY47" s="107">
        <v>3133.07</v>
      </c>
      <c r="DZ47" s="107">
        <v>3133.07</v>
      </c>
      <c r="EA47" s="107">
        <v>3133.07</v>
      </c>
      <c r="EB47" s="107">
        <v>3133.07</v>
      </c>
      <c r="EC47" s="107">
        <v>3133.07</v>
      </c>
      <c r="ED47" s="107">
        <v>3133.07</v>
      </c>
      <c r="EE47" s="107">
        <v>3133.07</v>
      </c>
      <c r="EF47" s="107">
        <v>3133.07</v>
      </c>
      <c r="EG47" s="107">
        <v>3133.07</v>
      </c>
      <c r="EH47" s="107">
        <v>3133.07</v>
      </c>
      <c r="EI47" s="107">
        <v>3133.07</v>
      </c>
      <c r="EJ47" s="107">
        <v>3133.07</v>
      </c>
      <c r="EK47" s="107">
        <v>3133.07</v>
      </c>
      <c r="EL47" s="107">
        <v>3133.07</v>
      </c>
      <c r="EM47" s="107">
        <v>3133.07</v>
      </c>
      <c r="EN47" s="107">
        <v>3133.07</v>
      </c>
      <c r="EO47" s="107">
        <v>3133.07</v>
      </c>
      <c r="EP47" s="107">
        <v>3133.07</v>
      </c>
      <c r="EQ47" s="107">
        <v>3133.07</v>
      </c>
      <c r="ER47" s="107">
        <v>3133.07</v>
      </c>
      <c r="ES47" s="107">
        <v>3133.07</v>
      </c>
      <c r="ET47" s="107">
        <v>3133.07</v>
      </c>
      <c r="EU47" s="107">
        <v>3133.07</v>
      </c>
      <c r="EV47" s="107">
        <v>3133.07</v>
      </c>
      <c r="EW47" s="107">
        <v>3133.07</v>
      </c>
      <c r="EX47" s="107">
        <v>3133.07</v>
      </c>
      <c r="EY47" s="107">
        <v>3133.07</v>
      </c>
      <c r="EZ47" s="107">
        <v>3133.07</v>
      </c>
      <c r="FA47" s="107">
        <v>3133.07</v>
      </c>
      <c r="FB47" s="107">
        <v>3133.07</v>
      </c>
      <c r="FC47" s="107">
        <v>3133.07</v>
      </c>
      <c r="FD47" s="107">
        <v>3133.07</v>
      </c>
      <c r="FE47" s="107">
        <v>3133.07</v>
      </c>
      <c r="FF47" s="107">
        <v>3133.07</v>
      </c>
      <c r="FG47" s="107">
        <v>3133.07</v>
      </c>
      <c r="FH47" s="107">
        <v>3133.07</v>
      </c>
      <c r="FI47" s="107">
        <v>3133.07</v>
      </c>
      <c r="FJ47" s="107">
        <v>3133.07</v>
      </c>
      <c r="FK47" s="107">
        <v>3133.07</v>
      </c>
      <c r="FL47" s="107">
        <v>3133.07</v>
      </c>
      <c r="FM47" s="107">
        <v>3132.65</v>
      </c>
      <c r="FN47" s="107">
        <v>0</v>
      </c>
      <c r="FO47" s="107">
        <v>0</v>
      </c>
      <c r="FP47" s="107">
        <v>0</v>
      </c>
      <c r="FQ47" s="107">
        <v>0</v>
      </c>
      <c r="FR47" s="107">
        <v>0</v>
      </c>
      <c r="FS47" s="107">
        <v>0</v>
      </c>
      <c r="FT47" s="107">
        <v>0</v>
      </c>
      <c r="FU47" s="107">
        <v>0</v>
      </c>
      <c r="FV47" s="107">
        <v>0</v>
      </c>
      <c r="FW47" s="107">
        <v>0</v>
      </c>
      <c r="FX47" s="107">
        <v>0</v>
      </c>
      <c r="FY47" s="107">
        <v>0</v>
      </c>
      <c r="FZ47" s="107">
        <v>0</v>
      </c>
      <c r="GA47" s="107">
        <v>0</v>
      </c>
      <c r="GB47" s="107">
        <v>0</v>
      </c>
      <c r="GC47" s="107">
        <v>0</v>
      </c>
      <c r="GD47" s="107">
        <v>0</v>
      </c>
      <c r="GE47" s="107">
        <v>0</v>
      </c>
      <c r="GF47" s="107">
        <v>0</v>
      </c>
      <c r="GG47" s="107">
        <v>0</v>
      </c>
      <c r="GH47" s="107">
        <v>0</v>
      </c>
      <c r="GI47" s="22">
        <v>135685</v>
      </c>
      <c r="GJ47" s="13"/>
      <c r="GK47" s="13"/>
    </row>
    <row r="48" spans="1:193" x14ac:dyDescent="0.3">
      <c r="A48" s="22">
        <v>135628</v>
      </c>
      <c r="B48" s="22">
        <v>6389</v>
      </c>
      <c r="C48" s="22" t="s">
        <v>191</v>
      </c>
      <c r="D48" s="22" t="s">
        <v>192</v>
      </c>
      <c r="E48" s="26">
        <v>0.1003</v>
      </c>
      <c r="F48" s="22" t="s">
        <v>164</v>
      </c>
      <c r="G48" s="22" t="s">
        <v>165</v>
      </c>
      <c r="H48" s="108" t="str">
        <f>VLOOKUP(B48,Elegibilidade!A:I,9,0)</f>
        <v>Elegível</v>
      </c>
      <c r="I48" s="27">
        <v>150</v>
      </c>
      <c r="J48" s="23">
        <v>0</v>
      </c>
      <c r="K48" s="23">
        <f t="shared" si="9"/>
        <v>273111.26174446451</v>
      </c>
      <c r="L48" s="23">
        <f t="shared" si="5"/>
        <v>273111.26174446451</v>
      </c>
      <c r="M48" s="22" t="s">
        <v>167</v>
      </c>
      <c r="N48" s="23">
        <v>273111.26174446451</v>
      </c>
      <c r="O48" s="23">
        <f t="shared" si="6"/>
        <v>250104.45464490002</v>
      </c>
      <c r="P48" s="23">
        <f>Vendas!$J$1</f>
        <v>885.12919963447951</v>
      </c>
      <c r="Q48" s="109">
        <v>360</v>
      </c>
      <c r="R48" s="23">
        <f t="shared" si="7"/>
        <v>318646.51186841261</v>
      </c>
      <c r="S48" s="28">
        <f t="shared" si="8"/>
        <v>0.78489625754379033</v>
      </c>
      <c r="T48" s="107">
        <v>3133.07</v>
      </c>
      <c r="U48" s="107">
        <v>3133.07</v>
      </c>
      <c r="V48" s="107">
        <v>3133.07</v>
      </c>
      <c r="W48" s="107">
        <v>3133.07</v>
      </c>
      <c r="X48" s="107">
        <v>3133.07</v>
      </c>
      <c r="Y48" s="107">
        <v>3133.07</v>
      </c>
      <c r="Z48" s="107">
        <v>3133.07</v>
      </c>
      <c r="AA48" s="107">
        <v>3133.07</v>
      </c>
      <c r="AB48" s="107">
        <v>3133.07</v>
      </c>
      <c r="AC48" s="107">
        <v>3133.07</v>
      </c>
      <c r="AD48" s="107">
        <v>3133.07</v>
      </c>
      <c r="AE48" s="107">
        <v>3133.07</v>
      </c>
      <c r="AF48" s="107">
        <v>3133.07</v>
      </c>
      <c r="AG48" s="107">
        <v>3133.07</v>
      </c>
      <c r="AH48" s="107">
        <v>3133.07</v>
      </c>
      <c r="AI48" s="107">
        <v>3133.07</v>
      </c>
      <c r="AJ48" s="107">
        <v>3133.07</v>
      </c>
      <c r="AK48" s="107">
        <v>3133.07</v>
      </c>
      <c r="AL48" s="107">
        <v>3133.07</v>
      </c>
      <c r="AM48" s="107">
        <v>3133.07</v>
      </c>
      <c r="AN48" s="107">
        <v>3133.07</v>
      </c>
      <c r="AO48" s="107">
        <v>3133.07</v>
      </c>
      <c r="AP48" s="107">
        <v>3133.07</v>
      </c>
      <c r="AQ48" s="107">
        <v>3133.07</v>
      </c>
      <c r="AR48" s="107">
        <v>3133.07</v>
      </c>
      <c r="AS48" s="107">
        <v>3133.07</v>
      </c>
      <c r="AT48" s="107">
        <v>3133.07</v>
      </c>
      <c r="AU48" s="107">
        <v>3133.07</v>
      </c>
      <c r="AV48" s="107">
        <v>3133.07</v>
      </c>
      <c r="AW48" s="107">
        <v>3133.07</v>
      </c>
      <c r="AX48" s="107">
        <v>3133.07</v>
      </c>
      <c r="AY48" s="107">
        <v>3133.07</v>
      </c>
      <c r="AZ48" s="107">
        <v>3133.07</v>
      </c>
      <c r="BA48" s="107">
        <v>3133.07</v>
      </c>
      <c r="BB48" s="107">
        <v>3133.07</v>
      </c>
      <c r="BC48" s="107">
        <v>3133.07</v>
      </c>
      <c r="BD48" s="107">
        <v>3133.07</v>
      </c>
      <c r="BE48" s="107">
        <v>3133.07</v>
      </c>
      <c r="BF48" s="107">
        <v>3133.07</v>
      </c>
      <c r="BG48" s="107">
        <v>3133.07</v>
      </c>
      <c r="BH48" s="107">
        <v>3133.07</v>
      </c>
      <c r="BI48" s="107">
        <v>3133.07</v>
      </c>
      <c r="BJ48" s="107">
        <v>3133.07</v>
      </c>
      <c r="BK48" s="107">
        <v>3133.07</v>
      </c>
      <c r="BL48" s="107">
        <v>3133.07</v>
      </c>
      <c r="BM48" s="107">
        <v>3133.07</v>
      </c>
      <c r="BN48" s="107">
        <v>3133.07</v>
      </c>
      <c r="BO48" s="107">
        <v>3133.07</v>
      </c>
      <c r="BP48" s="107">
        <v>3133.07</v>
      </c>
      <c r="BQ48" s="107">
        <v>3133.07</v>
      </c>
      <c r="BR48" s="107">
        <v>3133.07</v>
      </c>
      <c r="BS48" s="107">
        <v>3133.07</v>
      </c>
      <c r="BT48" s="107">
        <v>3133.07</v>
      </c>
      <c r="BU48" s="107">
        <v>3133.07</v>
      </c>
      <c r="BV48" s="107">
        <v>3133.07</v>
      </c>
      <c r="BW48" s="107">
        <v>3133.07</v>
      </c>
      <c r="BX48" s="107">
        <v>3133.07</v>
      </c>
      <c r="BY48" s="107">
        <v>3133.07</v>
      </c>
      <c r="BZ48" s="107">
        <v>3133.07</v>
      </c>
      <c r="CA48" s="107">
        <v>3133.07</v>
      </c>
      <c r="CB48" s="107">
        <v>3133.07</v>
      </c>
      <c r="CC48" s="107">
        <v>3133.07</v>
      </c>
      <c r="CD48" s="107">
        <v>3133.07</v>
      </c>
      <c r="CE48" s="107">
        <v>3133.07</v>
      </c>
      <c r="CF48" s="107">
        <v>3133.07</v>
      </c>
      <c r="CG48" s="107">
        <v>3133.07</v>
      </c>
      <c r="CH48" s="107">
        <v>3133.07</v>
      </c>
      <c r="CI48" s="107">
        <v>3133.07</v>
      </c>
      <c r="CJ48" s="107">
        <v>3133.07</v>
      </c>
      <c r="CK48" s="107">
        <v>3133.07</v>
      </c>
      <c r="CL48" s="107">
        <v>3133.07</v>
      </c>
      <c r="CM48" s="107">
        <v>3133.07</v>
      </c>
      <c r="CN48" s="107">
        <v>3133.07</v>
      </c>
      <c r="CO48" s="107">
        <v>3133.07</v>
      </c>
      <c r="CP48" s="107">
        <v>3133.07</v>
      </c>
      <c r="CQ48" s="107">
        <v>3133.07</v>
      </c>
      <c r="CR48" s="107">
        <v>3133.07</v>
      </c>
      <c r="CS48" s="107">
        <v>3133.07</v>
      </c>
      <c r="CT48" s="107">
        <v>3133.07</v>
      </c>
      <c r="CU48" s="107">
        <v>3133.07</v>
      </c>
      <c r="CV48" s="107">
        <v>3133.07</v>
      </c>
      <c r="CW48" s="107">
        <v>3133.07</v>
      </c>
      <c r="CX48" s="107">
        <v>3133.07</v>
      </c>
      <c r="CY48" s="107">
        <v>3133.07</v>
      </c>
      <c r="CZ48" s="107">
        <v>3133.07</v>
      </c>
      <c r="DA48" s="107">
        <v>3133.07</v>
      </c>
      <c r="DB48" s="107">
        <v>3133.07</v>
      </c>
      <c r="DC48" s="107">
        <v>3133.07</v>
      </c>
      <c r="DD48" s="107">
        <v>3133.07</v>
      </c>
      <c r="DE48" s="107">
        <v>3133.07</v>
      </c>
      <c r="DF48" s="107">
        <v>3133.07</v>
      </c>
      <c r="DG48" s="107">
        <v>3133.07</v>
      </c>
      <c r="DH48" s="107">
        <v>3133.07</v>
      </c>
      <c r="DI48" s="107">
        <v>3133.07</v>
      </c>
      <c r="DJ48" s="107">
        <v>3133.07</v>
      </c>
      <c r="DK48" s="107">
        <v>3133.07</v>
      </c>
      <c r="DL48" s="107">
        <v>3133.07</v>
      </c>
      <c r="DM48" s="107">
        <v>3133.07</v>
      </c>
      <c r="DN48" s="107">
        <v>3133.07</v>
      </c>
      <c r="DO48" s="107">
        <v>3133.07</v>
      </c>
      <c r="DP48" s="107">
        <v>3133.07</v>
      </c>
      <c r="DQ48" s="107">
        <v>3133.07</v>
      </c>
      <c r="DR48" s="107">
        <v>3133.07</v>
      </c>
      <c r="DS48" s="107">
        <v>3133.07</v>
      </c>
      <c r="DT48" s="107">
        <v>3133.07</v>
      </c>
      <c r="DU48" s="107">
        <v>3133.07</v>
      </c>
      <c r="DV48" s="107">
        <v>3133.07</v>
      </c>
      <c r="DW48" s="107">
        <v>3133.07</v>
      </c>
      <c r="DX48" s="107">
        <v>3133.07</v>
      </c>
      <c r="DY48" s="107">
        <v>3133.07</v>
      </c>
      <c r="DZ48" s="107">
        <v>3133.07</v>
      </c>
      <c r="EA48" s="107">
        <v>3133.07</v>
      </c>
      <c r="EB48" s="107">
        <v>3133.07</v>
      </c>
      <c r="EC48" s="107">
        <v>3133.07</v>
      </c>
      <c r="ED48" s="107">
        <v>3133.07</v>
      </c>
      <c r="EE48" s="107">
        <v>3133.07</v>
      </c>
      <c r="EF48" s="107">
        <v>3133.07</v>
      </c>
      <c r="EG48" s="107">
        <v>3133.07</v>
      </c>
      <c r="EH48" s="107">
        <v>3133.07</v>
      </c>
      <c r="EI48" s="107">
        <v>3133.07</v>
      </c>
      <c r="EJ48" s="107">
        <v>3133.07</v>
      </c>
      <c r="EK48" s="107">
        <v>3133.07</v>
      </c>
      <c r="EL48" s="107">
        <v>3133.07</v>
      </c>
      <c r="EM48" s="107">
        <v>3133.07</v>
      </c>
      <c r="EN48" s="107">
        <v>3133.07</v>
      </c>
      <c r="EO48" s="107">
        <v>3133.07</v>
      </c>
      <c r="EP48" s="107">
        <v>3133.07</v>
      </c>
      <c r="EQ48" s="107">
        <v>3133.07</v>
      </c>
      <c r="ER48" s="107">
        <v>3133.07</v>
      </c>
      <c r="ES48" s="107">
        <v>3133.07</v>
      </c>
      <c r="ET48" s="107">
        <v>3133.07</v>
      </c>
      <c r="EU48" s="107">
        <v>3133.07</v>
      </c>
      <c r="EV48" s="107">
        <v>3133.07</v>
      </c>
      <c r="EW48" s="107">
        <v>3133.07</v>
      </c>
      <c r="EX48" s="107">
        <v>3133.07</v>
      </c>
      <c r="EY48" s="107">
        <v>3133.07</v>
      </c>
      <c r="EZ48" s="107">
        <v>3133.07</v>
      </c>
      <c r="FA48" s="107">
        <v>3133.07</v>
      </c>
      <c r="FB48" s="107">
        <v>3133.07</v>
      </c>
      <c r="FC48" s="107">
        <v>3133.07</v>
      </c>
      <c r="FD48" s="107">
        <v>3133.07</v>
      </c>
      <c r="FE48" s="107">
        <v>3133.07</v>
      </c>
      <c r="FF48" s="107">
        <v>3133.07</v>
      </c>
      <c r="FG48" s="107">
        <v>3133.07</v>
      </c>
      <c r="FH48" s="107">
        <v>3133.07</v>
      </c>
      <c r="FI48" s="107">
        <v>3133.07</v>
      </c>
      <c r="FJ48" s="107">
        <v>3133.07</v>
      </c>
      <c r="FK48" s="107">
        <v>3133.07</v>
      </c>
      <c r="FL48" s="107">
        <v>3133.07</v>
      </c>
      <c r="FM48" s="107">
        <v>3132.65</v>
      </c>
      <c r="FN48" s="107">
        <v>0</v>
      </c>
      <c r="FO48" s="107">
        <v>0</v>
      </c>
      <c r="FP48" s="107">
        <v>0</v>
      </c>
      <c r="FQ48" s="107">
        <v>0</v>
      </c>
      <c r="FR48" s="107">
        <v>0</v>
      </c>
      <c r="FS48" s="107">
        <v>0</v>
      </c>
      <c r="FT48" s="107">
        <v>0</v>
      </c>
      <c r="FU48" s="107">
        <v>0</v>
      </c>
      <c r="FV48" s="107">
        <v>0</v>
      </c>
      <c r="FW48" s="107">
        <v>0</v>
      </c>
      <c r="FX48" s="107">
        <v>0</v>
      </c>
      <c r="FY48" s="107">
        <v>0</v>
      </c>
      <c r="FZ48" s="107">
        <v>0</v>
      </c>
      <c r="GA48" s="107">
        <v>0</v>
      </c>
      <c r="GB48" s="107">
        <v>0</v>
      </c>
      <c r="GC48" s="107">
        <v>0</v>
      </c>
      <c r="GD48" s="107">
        <v>0</v>
      </c>
      <c r="GE48" s="107">
        <v>0</v>
      </c>
      <c r="GF48" s="107">
        <v>0</v>
      </c>
      <c r="GG48" s="107">
        <v>0</v>
      </c>
      <c r="GH48" s="107">
        <v>0</v>
      </c>
      <c r="GI48" s="22">
        <v>135628</v>
      </c>
      <c r="GJ48" s="13"/>
      <c r="GK48" s="13"/>
    </row>
    <row r="49" spans="1:193" x14ac:dyDescent="0.3">
      <c r="A49" s="22">
        <v>135632</v>
      </c>
      <c r="B49" s="22">
        <v>6377</v>
      </c>
      <c r="C49" s="22" t="s">
        <v>199</v>
      </c>
      <c r="D49" s="22" t="s">
        <v>200</v>
      </c>
      <c r="E49" s="26">
        <v>0.1003</v>
      </c>
      <c r="F49" s="22" t="s">
        <v>164</v>
      </c>
      <c r="G49" s="22" t="s">
        <v>165</v>
      </c>
      <c r="H49" s="108" t="str">
        <f>VLOOKUP(B49,Elegibilidade!A:I,9,0)</f>
        <v>Elegível</v>
      </c>
      <c r="I49" s="27">
        <v>150</v>
      </c>
      <c r="J49" s="23">
        <v>0</v>
      </c>
      <c r="K49" s="23">
        <f t="shared" si="9"/>
        <v>273111.25871810736</v>
      </c>
      <c r="L49" s="23">
        <f t="shared" si="5"/>
        <v>273111.25871810736</v>
      </c>
      <c r="M49" s="22" t="s">
        <v>167</v>
      </c>
      <c r="N49" s="23">
        <v>273111.25871810736</v>
      </c>
      <c r="O49" s="23">
        <f t="shared" si="6"/>
        <v>250104.45221954834</v>
      </c>
      <c r="P49" s="23">
        <f>Vendas!$J$1</f>
        <v>885.12919963447951</v>
      </c>
      <c r="Q49" s="109">
        <v>360</v>
      </c>
      <c r="R49" s="23">
        <f t="shared" si="7"/>
        <v>318646.51186841261</v>
      </c>
      <c r="S49" s="28">
        <f t="shared" si="8"/>
        <v>0.78489624993237272</v>
      </c>
      <c r="T49" s="107">
        <v>3133.07</v>
      </c>
      <c r="U49" s="107">
        <v>3133.07</v>
      </c>
      <c r="V49" s="107">
        <v>3133.07</v>
      </c>
      <c r="W49" s="107">
        <v>3133.07</v>
      </c>
      <c r="X49" s="107">
        <v>3133.07</v>
      </c>
      <c r="Y49" s="107">
        <v>3133.07</v>
      </c>
      <c r="Z49" s="107">
        <v>3133.07</v>
      </c>
      <c r="AA49" s="107">
        <v>3133.07</v>
      </c>
      <c r="AB49" s="107">
        <v>3133.07</v>
      </c>
      <c r="AC49" s="107">
        <v>3133.07</v>
      </c>
      <c r="AD49" s="107">
        <v>3133.07</v>
      </c>
      <c r="AE49" s="107">
        <v>3133.07</v>
      </c>
      <c r="AF49" s="107">
        <v>3133.07</v>
      </c>
      <c r="AG49" s="107">
        <v>3133.07</v>
      </c>
      <c r="AH49" s="107">
        <v>3133.07</v>
      </c>
      <c r="AI49" s="107">
        <v>3133.07</v>
      </c>
      <c r="AJ49" s="107">
        <v>3133.07</v>
      </c>
      <c r="AK49" s="107">
        <v>3133.07</v>
      </c>
      <c r="AL49" s="107">
        <v>3133.07</v>
      </c>
      <c r="AM49" s="107">
        <v>3133.07</v>
      </c>
      <c r="AN49" s="107">
        <v>3133.07</v>
      </c>
      <c r="AO49" s="107">
        <v>3133.07</v>
      </c>
      <c r="AP49" s="107">
        <v>3133.07</v>
      </c>
      <c r="AQ49" s="107">
        <v>3133.07</v>
      </c>
      <c r="AR49" s="107">
        <v>3133.07</v>
      </c>
      <c r="AS49" s="107">
        <v>3133.07</v>
      </c>
      <c r="AT49" s="107">
        <v>3133.07</v>
      </c>
      <c r="AU49" s="107">
        <v>3133.07</v>
      </c>
      <c r="AV49" s="107">
        <v>3133.07</v>
      </c>
      <c r="AW49" s="107">
        <v>3133.07</v>
      </c>
      <c r="AX49" s="107">
        <v>3133.07</v>
      </c>
      <c r="AY49" s="107">
        <v>3133.07</v>
      </c>
      <c r="AZ49" s="107">
        <v>3133.07</v>
      </c>
      <c r="BA49" s="107">
        <v>3133.07</v>
      </c>
      <c r="BB49" s="107">
        <v>3133.07</v>
      </c>
      <c r="BC49" s="107">
        <v>3133.07</v>
      </c>
      <c r="BD49" s="107">
        <v>3133.07</v>
      </c>
      <c r="BE49" s="107">
        <v>3133.07</v>
      </c>
      <c r="BF49" s="107">
        <v>3133.07</v>
      </c>
      <c r="BG49" s="107">
        <v>3133.07</v>
      </c>
      <c r="BH49" s="107">
        <v>3133.07</v>
      </c>
      <c r="BI49" s="107">
        <v>3133.07</v>
      </c>
      <c r="BJ49" s="107">
        <v>3133.07</v>
      </c>
      <c r="BK49" s="107">
        <v>3133.07</v>
      </c>
      <c r="BL49" s="107">
        <v>3133.07</v>
      </c>
      <c r="BM49" s="107">
        <v>3133.07</v>
      </c>
      <c r="BN49" s="107">
        <v>3133.07</v>
      </c>
      <c r="BO49" s="107">
        <v>3133.07</v>
      </c>
      <c r="BP49" s="107">
        <v>3133.07</v>
      </c>
      <c r="BQ49" s="107">
        <v>3133.07</v>
      </c>
      <c r="BR49" s="107">
        <v>3133.07</v>
      </c>
      <c r="BS49" s="107">
        <v>3133.07</v>
      </c>
      <c r="BT49" s="107">
        <v>3133.07</v>
      </c>
      <c r="BU49" s="107">
        <v>3133.07</v>
      </c>
      <c r="BV49" s="107">
        <v>3133.07</v>
      </c>
      <c r="BW49" s="107">
        <v>3133.07</v>
      </c>
      <c r="BX49" s="107">
        <v>3133.07</v>
      </c>
      <c r="BY49" s="107">
        <v>3133.07</v>
      </c>
      <c r="BZ49" s="107">
        <v>3133.07</v>
      </c>
      <c r="CA49" s="107">
        <v>3133.07</v>
      </c>
      <c r="CB49" s="107">
        <v>3133.07</v>
      </c>
      <c r="CC49" s="107">
        <v>3133.07</v>
      </c>
      <c r="CD49" s="107">
        <v>3133.07</v>
      </c>
      <c r="CE49" s="107">
        <v>3133.07</v>
      </c>
      <c r="CF49" s="107">
        <v>3133.07</v>
      </c>
      <c r="CG49" s="107">
        <v>3133.07</v>
      </c>
      <c r="CH49" s="107">
        <v>3133.07</v>
      </c>
      <c r="CI49" s="107">
        <v>3133.07</v>
      </c>
      <c r="CJ49" s="107">
        <v>3133.07</v>
      </c>
      <c r="CK49" s="107">
        <v>3133.07</v>
      </c>
      <c r="CL49" s="107">
        <v>3133.07</v>
      </c>
      <c r="CM49" s="107">
        <v>3133.07</v>
      </c>
      <c r="CN49" s="107">
        <v>3133.07</v>
      </c>
      <c r="CO49" s="107">
        <v>3133.07</v>
      </c>
      <c r="CP49" s="107">
        <v>3133.07</v>
      </c>
      <c r="CQ49" s="107">
        <v>3133.07</v>
      </c>
      <c r="CR49" s="107">
        <v>3133.07</v>
      </c>
      <c r="CS49" s="107">
        <v>3133.07</v>
      </c>
      <c r="CT49" s="107">
        <v>3133.07</v>
      </c>
      <c r="CU49" s="107">
        <v>3133.07</v>
      </c>
      <c r="CV49" s="107">
        <v>3133.07</v>
      </c>
      <c r="CW49" s="107">
        <v>3133.07</v>
      </c>
      <c r="CX49" s="107">
        <v>3133.07</v>
      </c>
      <c r="CY49" s="107">
        <v>3133.07</v>
      </c>
      <c r="CZ49" s="107">
        <v>3133.07</v>
      </c>
      <c r="DA49" s="107">
        <v>3133.07</v>
      </c>
      <c r="DB49" s="107">
        <v>3133.07</v>
      </c>
      <c r="DC49" s="107">
        <v>3133.07</v>
      </c>
      <c r="DD49" s="107">
        <v>3133.07</v>
      </c>
      <c r="DE49" s="107">
        <v>3133.07</v>
      </c>
      <c r="DF49" s="107">
        <v>3133.07</v>
      </c>
      <c r="DG49" s="107">
        <v>3133.07</v>
      </c>
      <c r="DH49" s="107">
        <v>3133.07</v>
      </c>
      <c r="DI49" s="107">
        <v>3133.07</v>
      </c>
      <c r="DJ49" s="107">
        <v>3133.07</v>
      </c>
      <c r="DK49" s="107">
        <v>3133.07</v>
      </c>
      <c r="DL49" s="107">
        <v>3133.07</v>
      </c>
      <c r="DM49" s="107">
        <v>3133.07</v>
      </c>
      <c r="DN49" s="107">
        <v>3133.07</v>
      </c>
      <c r="DO49" s="107">
        <v>3133.07</v>
      </c>
      <c r="DP49" s="107">
        <v>3133.07</v>
      </c>
      <c r="DQ49" s="107">
        <v>3133.07</v>
      </c>
      <c r="DR49" s="107">
        <v>3133.07</v>
      </c>
      <c r="DS49" s="107">
        <v>3133.07</v>
      </c>
      <c r="DT49" s="107">
        <v>3133.07</v>
      </c>
      <c r="DU49" s="107">
        <v>3133.07</v>
      </c>
      <c r="DV49" s="107">
        <v>3133.07</v>
      </c>
      <c r="DW49" s="107">
        <v>3133.07</v>
      </c>
      <c r="DX49" s="107">
        <v>3133.07</v>
      </c>
      <c r="DY49" s="107">
        <v>3133.07</v>
      </c>
      <c r="DZ49" s="107">
        <v>3133.07</v>
      </c>
      <c r="EA49" s="107">
        <v>3133.07</v>
      </c>
      <c r="EB49" s="107">
        <v>3133.07</v>
      </c>
      <c r="EC49" s="107">
        <v>3133.07</v>
      </c>
      <c r="ED49" s="107">
        <v>3133.07</v>
      </c>
      <c r="EE49" s="107">
        <v>3133.07</v>
      </c>
      <c r="EF49" s="107">
        <v>3133.07</v>
      </c>
      <c r="EG49" s="107">
        <v>3133.07</v>
      </c>
      <c r="EH49" s="107">
        <v>3133.07</v>
      </c>
      <c r="EI49" s="107">
        <v>3133.07</v>
      </c>
      <c r="EJ49" s="107">
        <v>3133.07</v>
      </c>
      <c r="EK49" s="107">
        <v>3133.07</v>
      </c>
      <c r="EL49" s="107">
        <v>3133.07</v>
      </c>
      <c r="EM49" s="107">
        <v>3133.07</v>
      </c>
      <c r="EN49" s="107">
        <v>3133.07</v>
      </c>
      <c r="EO49" s="107">
        <v>3133.07</v>
      </c>
      <c r="EP49" s="107">
        <v>3133.07</v>
      </c>
      <c r="EQ49" s="107">
        <v>3133.07</v>
      </c>
      <c r="ER49" s="107">
        <v>3133.07</v>
      </c>
      <c r="ES49" s="107">
        <v>3133.07</v>
      </c>
      <c r="ET49" s="107">
        <v>3133.07</v>
      </c>
      <c r="EU49" s="107">
        <v>3133.07</v>
      </c>
      <c r="EV49" s="107">
        <v>3133.07</v>
      </c>
      <c r="EW49" s="107">
        <v>3133.07</v>
      </c>
      <c r="EX49" s="107">
        <v>3133.07</v>
      </c>
      <c r="EY49" s="107">
        <v>3133.07</v>
      </c>
      <c r="EZ49" s="107">
        <v>3133.07</v>
      </c>
      <c r="FA49" s="107">
        <v>3133.07</v>
      </c>
      <c r="FB49" s="107">
        <v>3133.07</v>
      </c>
      <c r="FC49" s="107">
        <v>3133.07</v>
      </c>
      <c r="FD49" s="107">
        <v>3133.07</v>
      </c>
      <c r="FE49" s="107">
        <v>3133.07</v>
      </c>
      <c r="FF49" s="107">
        <v>3133.07</v>
      </c>
      <c r="FG49" s="107">
        <v>3133.07</v>
      </c>
      <c r="FH49" s="107">
        <v>3133.07</v>
      </c>
      <c r="FI49" s="107">
        <v>3133.07</v>
      </c>
      <c r="FJ49" s="107">
        <v>3133.07</v>
      </c>
      <c r="FK49" s="107">
        <v>3133.07</v>
      </c>
      <c r="FL49" s="107">
        <v>3133.07</v>
      </c>
      <c r="FM49" s="107">
        <v>3132.64</v>
      </c>
      <c r="FN49" s="107">
        <v>0</v>
      </c>
      <c r="FO49" s="107">
        <v>0</v>
      </c>
      <c r="FP49" s="107">
        <v>0</v>
      </c>
      <c r="FQ49" s="107">
        <v>0</v>
      </c>
      <c r="FR49" s="107">
        <v>0</v>
      </c>
      <c r="FS49" s="107">
        <v>0</v>
      </c>
      <c r="FT49" s="107">
        <v>0</v>
      </c>
      <c r="FU49" s="107">
        <v>0</v>
      </c>
      <c r="FV49" s="107">
        <v>0</v>
      </c>
      <c r="FW49" s="107">
        <v>0</v>
      </c>
      <c r="FX49" s="107">
        <v>0</v>
      </c>
      <c r="FY49" s="107">
        <v>0</v>
      </c>
      <c r="FZ49" s="107">
        <v>0</v>
      </c>
      <c r="GA49" s="107">
        <v>0</v>
      </c>
      <c r="GB49" s="107">
        <v>0</v>
      </c>
      <c r="GC49" s="107">
        <v>0</v>
      </c>
      <c r="GD49" s="107">
        <v>0</v>
      </c>
      <c r="GE49" s="107">
        <v>0</v>
      </c>
      <c r="GF49" s="107">
        <v>0</v>
      </c>
      <c r="GG49" s="107">
        <v>0</v>
      </c>
      <c r="GH49" s="107">
        <v>0</v>
      </c>
      <c r="GI49" s="22">
        <v>135632</v>
      </c>
      <c r="GJ49" s="13"/>
      <c r="GK49" s="13"/>
    </row>
    <row r="50" spans="1:193" x14ac:dyDescent="0.3">
      <c r="A50" s="22">
        <v>135631</v>
      </c>
      <c r="B50" s="22">
        <v>6403</v>
      </c>
      <c r="C50" s="22" t="s">
        <v>197</v>
      </c>
      <c r="D50" s="22" t="s">
        <v>198</v>
      </c>
      <c r="E50" s="26">
        <v>0.1003</v>
      </c>
      <c r="F50" s="22" t="s">
        <v>164</v>
      </c>
      <c r="G50" s="22" t="s">
        <v>165</v>
      </c>
      <c r="H50" s="108" t="str">
        <f>VLOOKUP(B50,Elegibilidade!A:I,9,0)</f>
        <v>Elegível</v>
      </c>
      <c r="I50" s="27">
        <v>150</v>
      </c>
      <c r="J50" s="23">
        <v>0</v>
      </c>
      <c r="K50" s="23">
        <f t="shared" si="9"/>
        <v>273111.25871810736</v>
      </c>
      <c r="L50" s="23">
        <f t="shared" si="5"/>
        <v>273111.25871810736</v>
      </c>
      <c r="M50" s="22" t="s">
        <v>167</v>
      </c>
      <c r="N50" s="23">
        <v>273111.25871810736</v>
      </c>
      <c r="O50" s="23">
        <f t="shared" si="6"/>
        <v>250104.45221954834</v>
      </c>
      <c r="P50" s="23">
        <f>Vendas!$J$1</f>
        <v>885.12919963447951</v>
      </c>
      <c r="Q50" s="109">
        <v>360</v>
      </c>
      <c r="R50" s="23">
        <f t="shared" si="7"/>
        <v>318646.51186841261</v>
      </c>
      <c r="S50" s="28">
        <f t="shared" si="8"/>
        <v>0.78489624993237272</v>
      </c>
      <c r="T50" s="107">
        <v>3133.07</v>
      </c>
      <c r="U50" s="107">
        <v>3133.07</v>
      </c>
      <c r="V50" s="107">
        <v>3133.07</v>
      </c>
      <c r="W50" s="107">
        <v>3133.07</v>
      </c>
      <c r="X50" s="107">
        <v>3133.07</v>
      </c>
      <c r="Y50" s="107">
        <v>3133.07</v>
      </c>
      <c r="Z50" s="107">
        <v>3133.07</v>
      </c>
      <c r="AA50" s="107">
        <v>3133.07</v>
      </c>
      <c r="AB50" s="107">
        <v>3133.07</v>
      </c>
      <c r="AC50" s="107">
        <v>3133.07</v>
      </c>
      <c r="AD50" s="107">
        <v>3133.07</v>
      </c>
      <c r="AE50" s="107">
        <v>3133.07</v>
      </c>
      <c r="AF50" s="107">
        <v>3133.07</v>
      </c>
      <c r="AG50" s="107">
        <v>3133.07</v>
      </c>
      <c r="AH50" s="107">
        <v>3133.07</v>
      </c>
      <c r="AI50" s="107">
        <v>3133.07</v>
      </c>
      <c r="AJ50" s="107">
        <v>3133.07</v>
      </c>
      <c r="AK50" s="107">
        <v>3133.07</v>
      </c>
      <c r="AL50" s="107">
        <v>3133.07</v>
      </c>
      <c r="AM50" s="107">
        <v>3133.07</v>
      </c>
      <c r="AN50" s="107">
        <v>3133.07</v>
      </c>
      <c r="AO50" s="107">
        <v>3133.07</v>
      </c>
      <c r="AP50" s="107">
        <v>3133.07</v>
      </c>
      <c r="AQ50" s="107">
        <v>3133.07</v>
      </c>
      <c r="AR50" s="107">
        <v>3133.07</v>
      </c>
      <c r="AS50" s="107">
        <v>3133.07</v>
      </c>
      <c r="AT50" s="107">
        <v>3133.07</v>
      </c>
      <c r="AU50" s="107">
        <v>3133.07</v>
      </c>
      <c r="AV50" s="107">
        <v>3133.07</v>
      </c>
      <c r="AW50" s="107">
        <v>3133.07</v>
      </c>
      <c r="AX50" s="107">
        <v>3133.07</v>
      </c>
      <c r="AY50" s="107">
        <v>3133.07</v>
      </c>
      <c r="AZ50" s="107">
        <v>3133.07</v>
      </c>
      <c r="BA50" s="107">
        <v>3133.07</v>
      </c>
      <c r="BB50" s="107">
        <v>3133.07</v>
      </c>
      <c r="BC50" s="107">
        <v>3133.07</v>
      </c>
      <c r="BD50" s="107">
        <v>3133.07</v>
      </c>
      <c r="BE50" s="107">
        <v>3133.07</v>
      </c>
      <c r="BF50" s="107">
        <v>3133.07</v>
      </c>
      <c r="BG50" s="107">
        <v>3133.07</v>
      </c>
      <c r="BH50" s="107">
        <v>3133.07</v>
      </c>
      <c r="BI50" s="107">
        <v>3133.07</v>
      </c>
      <c r="BJ50" s="107">
        <v>3133.07</v>
      </c>
      <c r="BK50" s="107">
        <v>3133.07</v>
      </c>
      <c r="BL50" s="107">
        <v>3133.07</v>
      </c>
      <c r="BM50" s="107">
        <v>3133.07</v>
      </c>
      <c r="BN50" s="107">
        <v>3133.07</v>
      </c>
      <c r="BO50" s="107">
        <v>3133.07</v>
      </c>
      <c r="BP50" s="107">
        <v>3133.07</v>
      </c>
      <c r="BQ50" s="107">
        <v>3133.07</v>
      </c>
      <c r="BR50" s="107">
        <v>3133.07</v>
      </c>
      <c r="BS50" s="107">
        <v>3133.07</v>
      </c>
      <c r="BT50" s="107">
        <v>3133.07</v>
      </c>
      <c r="BU50" s="107">
        <v>3133.07</v>
      </c>
      <c r="BV50" s="107">
        <v>3133.07</v>
      </c>
      <c r="BW50" s="107">
        <v>3133.07</v>
      </c>
      <c r="BX50" s="107">
        <v>3133.07</v>
      </c>
      <c r="BY50" s="107">
        <v>3133.07</v>
      </c>
      <c r="BZ50" s="107">
        <v>3133.07</v>
      </c>
      <c r="CA50" s="107">
        <v>3133.07</v>
      </c>
      <c r="CB50" s="107">
        <v>3133.07</v>
      </c>
      <c r="CC50" s="107">
        <v>3133.07</v>
      </c>
      <c r="CD50" s="107">
        <v>3133.07</v>
      </c>
      <c r="CE50" s="107">
        <v>3133.07</v>
      </c>
      <c r="CF50" s="107">
        <v>3133.07</v>
      </c>
      <c r="CG50" s="107">
        <v>3133.07</v>
      </c>
      <c r="CH50" s="107">
        <v>3133.07</v>
      </c>
      <c r="CI50" s="107">
        <v>3133.07</v>
      </c>
      <c r="CJ50" s="107">
        <v>3133.07</v>
      </c>
      <c r="CK50" s="107">
        <v>3133.07</v>
      </c>
      <c r="CL50" s="107">
        <v>3133.07</v>
      </c>
      <c r="CM50" s="107">
        <v>3133.07</v>
      </c>
      <c r="CN50" s="107">
        <v>3133.07</v>
      </c>
      <c r="CO50" s="107">
        <v>3133.07</v>
      </c>
      <c r="CP50" s="107">
        <v>3133.07</v>
      </c>
      <c r="CQ50" s="107">
        <v>3133.07</v>
      </c>
      <c r="CR50" s="107">
        <v>3133.07</v>
      </c>
      <c r="CS50" s="107">
        <v>3133.07</v>
      </c>
      <c r="CT50" s="107">
        <v>3133.07</v>
      </c>
      <c r="CU50" s="107">
        <v>3133.07</v>
      </c>
      <c r="CV50" s="107">
        <v>3133.07</v>
      </c>
      <c r="CW50" s="107">
        <v>3133.07</v>
      </c>
      <c r="CX50" s="107">
        <v>3133.07</v>
      </c>
      <c r="CY50" s="107">
        <v>3133.07</v>
      </c>
      <c r="CZ50" s="107">
        <v>3133.07</v>
      </c>
      <c r="DA50" s="107">
        <v>3133.07</v>
      </c>
      <c r="DB50" s="107">
        <v>3133.07</v>
      </c>
      <c r="DC50" s="107">
        <v>3133.07</v>
      </c>
      <c r="DD50" s="107">
        <v>3133.07</v>
      </c>
      <c r="DE50" s="107">
        <v>3133.07</v>
      </c>
      <c r="DF50" s="107">
        <v>3133.07</v>
      </c>
      <c r="DG50" s="107">
        <v>3133.07</v>
      </c>
      <c r="DH50" s="107">
        <v>3133.07</v>
      </c>
      <c r="DI50" s="107">
        <v>3133.07</v>
      </c>
      <c r="DJ50" s="107">
        <v>3133.07</v>
      </c>
      <c r="DK50" s="107">
        <v>3133.07</v>
      </c>
      <c r="DL50" s="107">
        <v>3133.07</v>
      </c>
      <c r="DM50" s="107">
        <v>3133.07</v>
      </c>
      <c r="DN50" s="107">
        <v>3133.07</v>
      </c>
      <c r="DO50" s="107">
        <v>3133.07</v>
      </c>
      <c r="DP50" s="107">
        <v>3133.07</v>
      </c>
      <c r="DQ50" s="107">
        <v>3133.07</v>
      </c>
      <c r="DR50" s="107">
        <v>3133.07</v>
      </c>
      <c r="DS50" s="107">
        <v>3133.07</v>
      </c>
      <c r="DT50" s="107">
        <v>3133.07</v>
      </c>
      <c r="DU50" s="107">
        <v>3133.07</v>
      </c>
      <c r="DV50" s="107">
        <v>3133.07</v>
      </c>
      <c r="DW50" s="107">
        <v>3133.07</v>
      </c>
      <c r="DX50" s="107">
        <v>3133.07</v>
      </c>
      <c r="DY50" s="107">
        <v>3133.07</v>
      </c>
      <c r="DZ50" s="107">
        <v>3133.07</v>
      </c>
      <c r="EA50" s="107">
        <v>3133.07</v>
      </c>
      <c r="EB50" s="107">
        <v>3133.07</v>
      </c>
      <c r="EC50" s="107">
        <v>3133.07</v>
      </c>
      <c r="ED50" s="107">
        <v>3133.07</v>
      </c>
      <c r="EE50" s="107">
        <v>3133.07</v>
      </c>
      <c r="EF50" s="107">
        <v>3133.07</v>
      </c>
      <c r="EG50" s="107">
        <v>3133.07</v>
      </c>
      <c r="EH50" s="107">
        <v>3133.07</v>
      </c>
      <c r="EI50" s="107">
        <v>3133.07</v>
      </c>
      <c r="EJ50" s="107">
        <v>3133.07</v>
      </c>
      <c r="EK50" s="107">
        <v>3133.07</v>
      </c>
      <c r="EL50" s="107">
        <v>3133.07</v>
      </c>
      <c r="EM50" s="107">
        <v>3133.07</v>
      </c>
      <c r="EN50" s="107">
        <v>3133.07</v>
      </c>
      <c r="EO50" s="107">
        <v>3133.07</v>
      </c>
      <c r="EP50" s="107">
        <v>3133.07</v>
      </c>
      <c r="EQ50" s="107">
        <v>3133.07</v>
      </c>
      <c r="ER50" s="107">
        <v>3133.07</v>
      </c>
      <c r="ES50" s="107">
        <v>3133.07</v>
      </c>
      <c r="ET50" s="107">
        <v>3133.07</v>
      </c>
      <c r="EU50" s="107">
        <v>3133.07</v>
      </c>
      <c r="EV50" s="107">
        <v>3133.07</v>
      </c>
      <c r="EW50" s="107">
        <v>3133.07</v>
      </c>
      <c r="EX50" s="107">
        <v>3133.07</v>
      </c>
      <c r="EY50" s="107">
        <v>3133.07</v>
      </c>
      <c r="EZ50" s="107">
        <v>3133.07</v>
      </c>
      <c r="FA50" s="107">
        <v>3133.07</v>
      </c>
      <c r="FB50" s="107">
        <v>3133.07</v>
      </c>
      <c r="FC50" s="107">
        <v>3133.07</v>
      </c>
      <c r="FD50" s="107">
        <v>3133.07</v>
      </c>
      <c r="FE50" s="107">
        <v>3133.07</v>
      </c>
      <c r="FF50" s="107">
        <v>3133.07</v>
      </c>
      <c r="FG50" s="107">
        <v>3133.07</v>
      </c>
      <c r="FH50" s="107">
        <v>3133.07</v>
      </c>
      <c r="FI50" s="107">
        <v>3133.07</v>
      </c>
      <c r="FJ50" s="107">
        <v>3133.07</v>
      </c>
      <c r="FK50" s="107">
        <v>3133.07</v>
      </c>
      <c r="FL50" s="107">
        <v>3133.07</v>
      </c>
      <c r="FM50" s="107">
        <v>3132.64</v>
      </c>
      <c r="FN50" s="107">
        <v>0</v>
      </c>
      <c r="FO50" s="107">
        <v>0</v>
      </c>
      <c r="FP50" s="107">
        <v>0</v>
      </c>
      <c r="FQ50" s="107">
        <v>0</v>
      </c>
      <c r="FR50" s="107">
        <v>0</v>
      </c>
      <c r="FS50" s="107">
        <v>0</v>
      </c>
      <c r="FT50" s="107">
        <v>0</v>
      </c>
      <c r="FU50" s="107">
        <v>0</v>
      </c>
      <c r="FV50" s="107">
        <v>0</v>
      </c>
      <c r="FW50" s="107">
        <v>0</v>
      </c>
      <c r="FX50" s="107">
        <v>0</v>
      </c>
      <c r="FY50" s="107">
        <v>0</v>
      </c>
      <c r="FZ50" s="107">
        <v>0</v>
      </c>
      <c r="GA50" s="107">
        <v>0</v>
      </c>
      <c r="GB50" s="107">
        <v>0</v>
      </c>
      <c r="GC50" s="107">
        <v>0</v>
      </c>
      <c r="GD50" s="107">
        <v>0</v>
      </c>
      <c r="GE50" s="107">
        <v>0</v>
      </c>
      <c r="GF50" s="107">
        <v>0</v>
      </c>
      <c r="GG50" s="107">
        <v>0</v>
      </c>
      <c r="GH50" s="107">
        <v>0</v>
      </c>
      <c r="GI50" s="22">
        <v>135631</v>
      </c>
      <c r="GJ50" s="13"/>
      <c r="GK50" s="13"/>
    </row>
    <row r="51" spans="1:193" x14ac:dyDescent="0.3">
      <c r="A51" s="22">
        <v>135680</v>
      </c>
      <c r="B51" s="22">
        <v>6372</v>
      </c>
      <c r="C51" s="22" t="s">
        <v>269</v>
      </c>
      <c r="D51" s="22" t="s">
        <v>270</v>
      </c>
      <c r="E51" s="26">
        <v>0.1003</v>
      </c>
      <c r="F51" s="22" t="s">
        <v>164</v>
      </c>
      <c r="G51" s="22" t="s">
        <v>165</v>
      </c>
      <c r="H51" s="108" t="str">
        <f>VLOOKUP(B51,Elegibilidade!A:I,9,0)</f>
        <v>Elegível</v>
      </c>
      <c r="I51" s="27">
        <v>149</v>
      </c>
      <c r="J51" s="23">
        <v>0</v>
      </c>
      <c r="K51" s="23">
        <f t="shared" si="9"/>
        <v>272163.20996227785</v>
      </c>
      <c r="L51" s="23">
        <f t="shared" si="5"/>
        <v>272163.20996227785</v>
      </c>
      <c r="M51" s="22" t="s">
        <v>167</v>
      </c>
      <c r="N51" s="23">
        <v>272163.20996227785</v>
      </c>
      <c r="O51" s="23">
        <f t="shared" si="6"/>
        <v>249344.67685838553</v>
      </c>
      <c r="P51" s="23">
        <f>Vendas!$J$1</f>
        <v>885.12919963447951</v>
      </c>
      <c r="Q51" s="109">
        <v>360</v>
      </c>
      <c r="R51" s="23">
        <f t="shared" si="7"/>
        <v>318646.51186841261</v>
      </c>
      <c r="S51" s="28">
        <f t="shared" si="8"/>
        <v>0.78251186682173446</v>
      </c>
      <c r="T51" s="107">
        <v>3133.07</v>
      </c>
      <c r="U51" s="107">
        <v>3133.07</v>
      </c>
      <c r="V51" s="107">
        <v>3133.07</v>
      </c>
      <c r="W51" s="107">
        <v>3133.07</v>
      </c>
      <c r="X51" s="107">
        <v>3133.07</v>
      </c>
      <c r="Y51" s="107">
        <v>3133.07</v>
      </c>
      <c r="Z51" s="107">
        <v>3133.07</v>
      </c>
      <c r="AA51" s="107">
        <v>3133.07</v>
      </c>
      <c r="AB51" s="107">
        <v>3133.07</v>
      </c>
      <c r="AC51" s="107">
        <v>3133.07</v>
      </c>
      <c r="AD51" s="107">
        <v>3133.07</v>
      </c>
      <c r="AE51" s="107">
        <v>3133.07</v>
      </c>
      <c r="AF51" s="107">
        <v>3133.07</v>
      </c>
      <c r="AG51" s="107">
        <v>3133.07</v>
      </c>
      <c r="AH51" s="107">
        <v>3133.07</v>
      </c>
      <c r="AI51" s="107">
        <v>3133.07</v>
      </c>
      <c r="AJ51" s="107">
        <v>3133.07</v>
      </c>
      <c r="AK51" s="107">
        <v>3133.07</v>
      </c>
      <c r="AL51" s="107">
        <v>3133.07</v>
      </c>
      <c r="AM51" s="107">
        <v>3133.07</v>
      </c>
      <c r="AN51" s="107">
        <v>3133.07</v>
      </c>
      <c r="AO51" s="107">
        <v>3133.07</v>
      </c>
      <c r="AP51" s="107">
        <v>3133.07</v>
      </c>
      <c r="AQ51" s="107">
        <v>3133.07</v>
      </c>
      <c r="AR51" s="107">
        <v>3133.07</v>
      </c>
      <c r="AS51" s="107">
        <v>3133.07</v>
      </c>
      <c r="AT51" s="107">
        <v>3133.07</v>
      </c>
      <c r="AU51" s="107">
        <v>3133.07</v>
      </c>
      <c r="AV51" s="107">
        <v>3133.07</v>
      </c>
      <c r="AW51" s="107">
        <v>3133.07</v>
      </c>
      <c r="AX51" s="107">
        <v>3133.07</v>
      </c>
      <c r="AY51" s="107">
        <v>3133.07</v>
      </c>
      <c r="AZ51" s="107">
        <v>3133.07</v>
      </c>
      <c r="BA51" s="107">
        <v>3133.07</v>
      </c>
      <c r="BB51" s="107">
        <v>3133.07</v>
      </c>
      <c r="BC51" s="107">
        <v>3133.07</v>
      </c>
      <c r="BD51" s="107">
        <v>3133.07</v>
      </c>
      <c r="BE51" s="107">
        <v>3133.07</v>
      </c>
      <c r="BF51" s="107">
        <v>3133.07</v>
      </c>
      <c r="BG51" s="107">
        <v>3133.07</v>
      </c>
      <c r="BH51" s="107">
        <v>3133.07</v>
      </c>
      <c r="BI51" s="107">
        <v>3133.07</v>
      </c>
      <c r="BJ51" s="107">
        <v>3133.07</v>
      </c>
      <c r="BK51" s="107">
        <v>3133.07</v>
      </c>
      <c r="BL51" s="107">
        <v>3133.07</v>
      </c>
      <c r="BM51" s="107">
        <v>3133.07</v>
      </c>
      <c r="BN51" s="107">
        <v>3133.07</v>
      </c>
      <c r="BO51" s="107">
        <v>3133.07</v>
      </c>
      <c r="BP51" s="107">
        <v>3133.07</v>
      </c>
      <c r="BQ51" s="107">
        <v>3133.07</v>
      </c>
      <c r="BR51" s="107">
        <v>3133.07</v>
      </c>
      <c r="BS51" s="107">
        <v>3133.07</v>
      </c>
      <c r="BT51" s="107">
        <v>3133.07</v>
      </c>
      <c r="BU51" s="107">
        <v>3133.07</v>
      </c>
      <c r="BV51" s="107">
        <v>3133.07</v>
      </c>
      <c r="BW51" s="107">
        <v>3133.07</v>
      </c>
      <c r="BX51" s="107">
        <v>3133.07</v>
      </c>
      <c r="BY51" s="107">
        <v>3133.07</v>
      </c>
      <c r="BZ51" s="107">
        <v>3133.07</v>
      </c>
      <c r="CA51" s="107">
        <v>3133.07</v>
      </c>
      <c r="CB51" s="107">
        <v>3133.07</v>
      </c>
      <c r="CC51" s="107">
        <v>3133.07</v>
      </c>
      <c r="CD51" s="107">
        <v>3133.07</v>
      </c>
      <c r="CE51" s="107">
        <v>3133.07</v>
      </c>
      <c r="CF51" s="107">
        <v>3133.07</v>
      </c>
      <c r="CG51" s="107">
        <v>3133.07</v>
      </c>
      <c r="CH51" s="107">
        <v>3133.07</v>
      </c>
      <c r="CI51" s="107">
        <v>3133.07</v>
      </c>
      <c r="CJ51" s="107">
        <v>3133.07</v>
      </c>
      <c r="CK51" s="107">
        <v>3133.07</v>
      </c>
      <c r="CL51" s="107">
        <v>3133.07</v>
      </c>
      <c r="CM51" s="107">
        <v>3133.07</v>
      </c>
      <c r="CN51" s="107">
        <v>3133.07</v>
      </c>
      <c r="CO51" s="107">
        <v>3133.07</v>
      </c>
      <c r="CP51" s="107">
        <v>3133.07</v>
      </c>
      <c r="CQ51" s="107">
        <v>3133.07</v>
      </c>
      <c r="CR51" s="107">
        <v>3133.07</v>
      </c>
      <c r="CS51" s="107">
        <v>3133.07</v>
      </c>
      <c r="CT51" s="107">
        <v>3133.07</v>
      </c>
      <c r="CU51" s="107">
        <v>3133.07</v>
      </c>
      <c r="CV51" s="107">
        <v>3133.07</v>
      </c>
      <c r="CW51" s="107">
        <v>3133.07</v>
      </c>
      <c r="CX51" s="107">
        <v>3133.07</v>
      </c>
      <c r="CY51" s="107">
        <v>3133.07</v>
      </c>
      <c r="CZ51" s="107">
        <v>3133.07</v>
      </c>
      <c r="DA51" s="107">
        <v>3133.07</v>
      </c>
      <c r="DB51" s="107">
        <v>3133.07</v>
      </c>
      <c r="DC51" s="107">
        <v>3133.07</v>
      </c>
      <c r="DD51" s="107">
        <v>3133.07</v>
      </c>
      <c r="DE51" s="107">
        <v>3133.07</v>
      </c>
      <c r="DF51" s="107">
        <v>3133.07</v>
      </c>
      <c r="DG51" s="107">
        <v>3133.07</v>
      </c>
      <c r="DH51" s="107">
        <v>3133.07</v>
      </c>
      <c r="DI51" s="107">
        <v>3133.07</v>
      </c>
      <c r="DJ51" s="107">
        <v>3133.07</v>
      </c>
      <c r="DK51" s="107">
        <v>3133.07</v>
      </c>
      <c r="DL51" s="107">
        <v>3133.07</v>
      </c>
      <c r="DM51" s="107">
        <v>3133.07</v>
      </c>
      <c r="DN51" s="107">
        <v>3133.07</v>
      </c>
      <c r="DO51" s="107">
        <v>3133.07</v>
      </c>
      <c r="DP51" s="107">
        <v>3133.07</v>
      </c>
      <c r="DQ51" s="107">
        <v>3133.07</v>
      </c>
      <c r="DR51" s="107">
        <v>3133.07</v>
      </c>
      <c r="DS51" s="107">
        <v>3133.07</v>
      </c>
      <c r="DT51" s="107">
        <v>3133.07</v>
      </c>
      <c r="DU51" s="107">
        <v>3133.07</v>
      </c>
      <c r="DV51" s="107">
        <v>3133.07</v>
      </c>
      <c r="DW51" s="107">
        <v>3133.07</v>
      </c>
      <c r="DX51" s="107">
        <v>3133.07</v>
      </c>
      <c r="DY51" s="107">
        <v>3133.07</v>
      </c>
      <c r="DZ51" s="107">
        <v>3133.07</v>
      </c>
      <c r="EA51" s="107">
        <v>3133.07</v>
      </c>
      <c r="EB51" s="107">
        <v>3133.07</v>
      </c>
      <c r="EC51" s="107">
        <v>3133.07</v>
      </c>
      <c r="ED51" s="107">
        <v>3133.07</v>
      </c>
      <c r="EE51" s="107">
        <v>3133.07</v>
      </c>
      <c r="EF51" s="107">
        <v>3133.07</v>
      </c>
      <c r="EG51" s="107">
        <v>3133.07</v>
      </c>
      <c r="EH51" s="107">
        <v>3133.07</v>
      </c>
      <c r="EI51" s="107">
        <v>3133.07</v>
      </c>
      <c r="EJ51" s="107">
        <v>3133.07</v>
      </c>
      <c r="EK51" s="107">
        <v>3133.07</v>
      </c>
      <c r="EL51" s="107">
        <v>3133.07</v>
      </c>
      <c r="EM51" s="107">
        <v>3133.07</v>
      </c>
      <c r="EN51" s="107">
        <v>3133.07</v>
      </c>
      <c r="EO51" s="107">
        <v>3133.07</v>
      </c>
      <c r="EP51" s="107">
        <v>3133.07</v>
      </c>
      <c r="EQ51" s="107">
        <v>3133.07</v>
      </c>
      <c r="ER51" s="107">
        <v>3133.07</v>
      </c>
      <c r="ES51" s="107">
        <v>3133.07</v>
      </c>
      <c r="ET51" s="107">
        <v>3133.07</v>
      </c>
      <c r="EU51" s="107">
        <v>3133.07</v>
      </c>
      <c r="EV51" s="107">
        <v>3133.07</v>
      </c>
      <c r="EW51" s="107">
        <v>3133.07</v>
      </c>
      <c r="EX51" s="107">
        <v>3133.07</v>
      </c>
      <c r="EY51" s="107">
        <v>3133.07</v>
      </c>
      <c r="EZ51" s="107">
        <v>3133.07</v>
      </c>
      <c r="FA51" s="107">
        <v>3133.07</v>
      </c>
      <c r="FB51" s="107">
        <v>3133.07</v>
      </c>
      <c r="FC51" s="107">
        <v>3133.07</v>
      </c>
      <c r="FD51" s="107">
        <v>3133.07</v>
      </c>
      <c r="FE51" s="107">
        <v>3133.07</v>
      </c>
      <c r="FF51" s="107">
        <v>3133.07</v>
      </c>
      <c r="FG51" s="107">
        <v>3133.07</v>
      </c>
      <c r="FH51" s="107">
        <v>3133.07</v>
      </c>
      <c r="FI51" s="107">
        <v>3133.07</v>
      </c>
      <c r="FJ51" s="107">
        <v>3133.07</v>
      </c>
      <c r="FK51" s="107">
        <v>3133.07</v>
      </c>
      <c r="FL51" s="107">
        <v>3133.07</v>
      </c>
      <c r="FM51" s="107">
        <v>0</v>
      </c>
      <c r="FN51" s="107">
        <v>0</v>
      </c>
      <c r="FO51" s="107">
        <v>0</v>
      </c>
      <c r="FP51" s="107">
        <v>0</v>
      </c>
      <c r="FQ51" s="107">
        <v>0</v>
      </c>
      <c r="FR51" s="107">
        <v>0</v>
      </c>
      <c r="FS51" s="107">
        <v>0</v>
      </c>
      <c r="FT51" s="107">
        <v>0</v>
      </c>
      <c r="FU51" s="107">
        <v>0</v>
      </c>
      <c r="FV51" s="107">
        <v>0</v>
      </c>
      <c r="FW51" s="107">
        <v>0</v>
      </c>
      <c r="FX51" s="107">
        <v>0</v>
      </c>
      <c r="FY51" s="107">
        <v>0</v>
      </c>
      <c r="FZ51" s="107">
        <v>0</v>
      </c>
      <c r="GA51" s="107">
        <v>0</v>
      </c>
      <c r="GB51" s="107">
        <v>0</v>
      </c>
      <c r="GC51" s="107">
        <v>0</v>
      </c>
      <c r="GD51" s="107">
        <v>0</v>
      </c>
      <c r="GE51" s="107">
        <v>0</v>
      </c>
      <c r="GF51" s="107">
        <v>0</v>
      </c>
      <c r="GG51" s="107">
        <v>0</v>
      </c>
      <c r="GH51" s="107">
        <v>0</v>
      </c>
      <c r="GI51" s="22">
        <v>135680</v>
      </c>
      <c r="GJ51" s="13"/>
      <c r="GK51" s="13"/>
    </row>
    <row r="52" spans="1:193" x14ac:dyDescent="0.3">
      <c r="A52" s="22">
        <v>135921</v>
      </c>
      <c r="B52" s="22">
        <v>6492</v>
      </c>
      <c r="C52" s="22" t="s">
        <v>303</v>
      </c>
      <c r="D52" s="22" t="s">
        <v>304</v>
      </c>
      <c r="E52" s="26">
        <v>0</v>
      </c>
      <c r="F52" s="22" t="s">
        <v>164</v>
      </c>
      <c r="G52" s="22" t="s">
        <v>165</v>
      </c>
      <c r="H52" s="108" t="str">
        <f>VLOOKUP(B52,Elegibilidade!A:I,9,0)</f>
        <v>Elegível</v>
      </c>
      <c r="I52" s="27">
        <v>33</v>
      </c>
      <c r="J52" s="23">
        <v>0</v>
      </c>
      <c r="K52" s="23">
        <f>SUM(T52:GH52)</f>
        <v>269784.24</v>
      </c>
      <c r="L52" s="23">
        <f t="shared" si="5"/>
        <v>269784.24</v>
      </c>
      <c r="M52" s="22" t="s">
        <v>167</v>
      </c>
      <c r="N52" s="23">
        <v>269784.24</v>
      </c>
      <c r="O52" s="23">
        <f t="shared" si="6"/>
        <v>230698.94144025273</v>
      </c>
      <c r="P52" s="23">
        <f>Vendas!$J$1</f>
        <v>885.12919963447951</v>
      </c>
      <c r="Q52" s="109">
        <v>360</v>
      </c>
      <c r="R52" s="23">
        <f t="shared" si="7"/>
        <v>318646.51186841261</v>
      </c>
      <c r="S52" s="28">
        <f t="shared" si="8"/>
        <v>0.72399644385726569</v>
      </c>
      <c r="T52" s="107">
        <v>8175.28</v>
      </c>
      <c r="U52" s="107">
        <v>8175.28</v>
      </c>
      <c r="V52" s="107">
        <v>8175.28</v>
      </c>
      <c r="W52" s="107">
        <v>8175.28</v>
      </c>
      <c r="X52" s="107">
        <v>8175.28</v>
      </c>
      <c r="Y52" s="107">
        <v>8175.28</v>
      </c>
      <c r="Z52" s="107">
        <v>8175.28</v>
      </c>
      <c r="AA52" s="107">
        <v>8175.28</v>
      </c>
      <c r="AB52" s="107">
        <v>8175.28</v>
      </c>
      <c r="AC52" s="107">
        <v>8175.28</v>
      </c>
      <c r="AD52" s="107">
        <v>8175.28</v>
      </c>
      <c r="AE52" s="107">
        <v>8175.28</v>
      </c>
      <c r="AF52" s="107">
        <v>8175.28</v>
      </c>
      <c r="AG52" s="107">
        <v>8175.28</v>
      </c>
      <c r="AH52" s="107">
        <v>8175.28</v>
      </c>
      <c r="AI52" s="107">
        <v>8175.28</v>
      </c>
      <c r="AJ52" s="107">
        <v>8175.28</v>
      </c>
      <c r="AK52" s="107">
        <v>8175.28</v>
      </c>
      <c r="AL52" s="107">
        <v>8175.28</v>
      </c>
      <c r="AM52" s="107">
        <v>8175.28</v>
      </c>
      <c r="AN52" s="107">
        <v>8175.28</v>
      </c>
      <c r="AO52" s="107">
        <v>8175.28</v>
      </c>
      <c r="AP52" s="107">
        <v>8175.28</v>
      </c>
      <c r="AQ52" s="107">
        <v>8175.28</v>
      </c>
      <c r="AR52" s="107">
        <v>8175.28</v>
      </c>
      <c r="AS52" s="107">
        <v>8175.28</v>
      </c>
      <c r="AT52" s="107">
        <v>8175.28</v>
      </c>
      <c r="AU52" s="107">
        <v>8175.28</v>
      </c>
      <c r="AV52" s="107">
        <v>8175.28</v>
      </c>
      <c r="AW52" s="107">
        <v>8175.28</v>
      </c>
      <c r="AX52" s="107">
        <v>8175.28</v>
      </c>
      <c r="AY52" s="107">
        <v>8175.28</v>
      </c>
      <c r="AZ52" s="107">
        <v>8175.28</v>
      </c>
      <c r="BA52" s="107">
        <v>0</v>
      </c>
      <c r="BB52" s="107">
        <v>0</v>
      </c>
      <c r="BC52" s="107">
        <v>0</v>
      </c>
      <c r="BD52" s="107">
        <v>0</v>
      </c>
      <c r="BE52" s="107">
        <v>0</v>
      </c>
      <c r="BF52" s="107">
        <v>0</v>
      </c>
      <c r="BG52" s="107">
        <v>0</v>
      </c>
      <c r="BH52" s="107">
        <v>0</v>
      </c>
      <c r="BI52" s="107">
        <v>0</v>
      </c>
      <c r="BJ52" s="107">
        <v>0</v>
      </c>
      <c r="BK52" s="107">
        <v>0</v>
      </c>
      <c r="BL52" s="107">
        <v>0</v>
      </c>
      <c r="BM52" s="107">
        <v>0</v>
      </c>
      <c r="BN52" s="107">
        <v>0</v>
      </c>
      <c r="BO52" s="107">
        <v>0</v>
      </c>
      <c r="BP52" s="107">
        <v>0</v>
      </c>
      <c r="BQ52" s="107">
        <v>0</v>
      </c>
      <c r="BR52" s="107">
        <v>0</v>
      </c>
      <c r="BS52" s="107">
        <v>0</v>
      </c>
      <c r="BT52" s="107">
        <v>0</v>
      </c>
      <c r="BU52" s="107">
        <v>0</v>
      </c>
      <c r="BV52" s="107">
        <v>0</v>
      </c>
      <c r="BW52" s="107">
        <v>0</v>
      </c>
      <c r="BX52" s="107">
        <v>0</v>
      </c>
      <c r="BY52" s="107">
        <v>0</v>
      </c>
      <c r="BZ52" s="107">
        <v>0</v>
      </c>
      <c r="CA52" s="107">
        <v>0</v>
      </c>
      <c r="CB52" s="107">
        <v>0</v>
      </c>
      <c r="CC52" s="107">
        <v>0</v>
      </c>
      <c r="CD52" s="107">
        <v>0</v>
      </c>
      <c r="CE52" s="107">
        <v>0</v>
      </c>
      <c r="CF52" s="107">
        <v>0</v>
      </c>
      <c r="CG52" s="107">
        <v>0</v>
      </c>
      <c r="CH52" s="107">
        <v>0</v>
      </c>
      <c r="CI52" s="107">
        <v>0</v>
      </c>
      <c r="CJ52" s="107">
        <v>0</v>
      </c>
      <c r="CK52" s="107">
        <v>0</v>
      </c>
      <c r="CL52" s="107">
        <v>0</v>
      </c>
      <c r="CM52" s="107">
        <v>0</v>
      </c>
      <c r="CN52" s="107">
        <v>0</v>
      </c>
      <c r="CO52" s="107">
        <v>0</v>
      </c>
      <c r="CP52" s="107">
        <v>0</v>
      </c>
      <c r="CQ52" s="107">
        <v>0</v>
      </c>
      <c r="CR52" s="107">
        <v>0</v>
      </c>
      <c r="CS52" s="107">
        <v>0</v>
      </c>
      <c r="CT52" s="107">
        <v>0</v>
      </c>
      <c r="CU52" s="107">
        <v>0</v>
      </c>
      <c r="CV52" s="107">
        <v>0</v>
      </c>
      <c r="CW52" s="107">
        <v>0</v>
      </c>
      <c r="CX52" s="107">
        <v>0</v>
      </c>
      <c r="CY52" s="107">
        <v>0</v>
      </c>
      <c r="CZ52" s="107">
        <v>0</v>
      </c>
      <c r="DA52" s="107">
        <v>0</v>
      </c>
      <c r="DB52" s="107">
        <v>0</v>
      </c>
      <c r="DC52" s="107">
        <v>0</v>
      </c>
      <c r="DD52" s="107">
        <v>0</v>
      </c>
      <c r="DE52" s="107">
        <v>0</v>
      </c>
      <c r="DF52" s="107">
        <v>0</v>
      </c>
      <c r="DG52" s="107">
        <v>0</v>
      </c>
      <c r="DH52" s="107">
        <v>0</v>
      </c>
      <c r="DI52" s="107">
        <v>0</v>
      </c>
      <c r="DJ52" s="107">
        <v>0</v>
      </c>
      <c r="DK52" s="107">
        <v>0</v>
      </c>
      <c r="DL52" s="107">
        <v>0</v>
      </c>
      <c r="DM52" s="107">
        <v>0</v>
      </c>
      <c r="DN52" s="107">
        <v>0</v>
      </c>
      <c r="DO52" s="107">
        <v>0</v>
      </c>
      <c r="DP52" s="107">
        <v>0</v>
      </c>
      <c r="DQ52" s="107">
        <v>0</v>
      </c>
      <c r="DR52" s="107">
        <v>0</v>
      </c>
      <c r="DS52" s="107">
        <v>0</v>
      </c>
      <c r="DT52" s="107">
        <v>0</v>
      </c>
      <c r="DU52" s="107">
        <v>0</v>
      </c>
      <c r="DV52" s="107">
        <v>0</v>
      </c>
      <c r="DW52" s="107">
        <v>0</v>
      </c>
      <c r="DX52" s="107">
        <v>0</v>
      </c>
      <c r="DY52" s="107">
        <v>0</v>
      </c>
      <c r="DZ52" s="107">
        <v>0</v>
      </c>
      <c r="EA52" s="107">
        <v>0</v>
      </c>
      <c r="EB52" s="107">
        <v>0</v>
      </c>
      <c r="EC52" s="107">
        <v>0</v>
      </c>
      <c r="ED52" s="107">
        <v>0</v>
      </c>
      <c r="EE52" s="107">
        <v>0</v>
      </c>
      <c r="EF52" s="107">
        <v>0</v>
      </c>
      <c r="EG52" s="107">
        <v>0</v>
      </c>
      <c r="EH52" s="107">
        <v>0</v>
      </c>
      <c r="EI52" s="107">
        <v>0</v>
      </c>
      <c r="EJ52" s="107">
        <v>0</v>
      </c>
      <c r="EK52" s="107">
        <v>0</v>
      </c>
      <c r="EL52" s="107">
        <v>0</v>
      </c>
      <c r="EM52" s="107">
        <v>0</v>
      </c>
      <c r="EN52" s="107">
        <v>0</v>
      </c>
      <c r="EO52" s="107">
        <v>0</v>
      </c>
      <c r="EP52" s="107">
        <v>0</v>
      </c>
      <c r="EQ52" s="107">
        <v>0</v>
      </c>
      <c r="ER52" s="107">
        <v>0</v>
      </c>
      <c r="ES52" s="107">
        <v>0</v>
      </c>
      <c r="ET52" s="107">
        <v>0</v>
      </c>
      <c r="EU52" s="107">
        <v>0</v>
      </c>
      <c r="EV52" s="107">
        <v>0</v>
      </c>
      <c r="EW52" s="107">
        <v>0</v>
      </c>
      <c r="EX52" s="107">
        <v>0</v>
      </c>
      <c r="EY52" s="107">
        <v>0</v>
      </c>
      <c r="EZ52" s="107">
        <v>0</v>
      </c>
      <c r="FA52" s="107">
        <v>0</v>
      </c>
      <c r="FB52" s="107">
        <v>0</v>
      </c>
      <c r="FC52" s="107">
        <v>0</v>
      </c>
      <c r="FD52" s="107">
        <v>0</v>
      </c>
      <c r="FE52" s="107">
        <v>0</v>
      </c>
      <c r="FF52" s="107">
        <v>0</v>
      </c>
      <c r="FG52" s="107">
        <v>0</v>
      </c>
      <c r="FH52" s="107">
        <v>0</v>
      </c>
      <c r="FI52" s="107">
        <v>0</v>
      </c>
      <c r="FJ52" s="107">
        <v>0</v>
      </c>
      <c r="FK52" s="107">
        <v>0</v>
      </c>
      <c r="FL52" s="107">
        <v>0</v>
      </c>
      <c r="FM52" s="107">
        <v>0</v>
      </c>
      <c r="FN52" s="107">
        <v>0</v>
      </c>
      <c r="FO52" s="107">
        <v>0</v>
      </c>
      <c r="FP52" s="107">
        <v>0</v>
      </c>
      <c r="FQ52" s="107">
        <v>0</v>
      </c>
      <c r="FR52" s="107">
        <v>0</v>
      </c>
      <c r="FS52" s="107">
        <v>0</v>
      </c>
      <c r="FT52" s="107">
        <v>0</v>
      </c>
      <c r="FU52" s="107">
        <v>0</v>
      </c>
      <c r="FV52" s="107">
        <v>0</v>
      </c>
      <c r="FW52" s="107">
        <v>0</v>
      </c>
      <c r="FX52" s="107">
        <v>0</v>
      </c>
      <c r="FY52" s="107">
        <v>0</v>
      </c>
      <c r="FZ52" s="107">
        <v>0</v>
      </c>
      <c r="GA52" s="107">
        <v>0</v>
      </c>
      <c r="GB52" s="107">
        <v>0</v>
      </c>
      <c r="GC52" s="107">
        <v>0</v>
      </c>
      <c r="GD52" s="107">
        <v>0</v>
      </c>
      <c r="GE52" s="107">
        <v>0</v>
      </c>
      <c r="GF52" s="107">
        <v>0</v>
      </c>
      <c r="GG52" s="107">
        <v>0</v>
      </c>
      <c r="GH52" s="107">
        <v>0</v>
      </c>
      <c r="GI52" s="22">
        <v>135921</v>
      </c>
      <c r="GJ52" s="13"/>
      <c r="GK52" s="13"/>
    </row>
    <row r="53" spans="1:193" x14ac:dyDescent="0.3">
      <c r="A53" s="22">
        <v>135696</v>
      </c>
      <c r="B53" s="22">
        <v>6485</v>
      </c>
      <c r="C53" s="22" t="s">
        <v>281</v>
      </c>
      <c r="D53" s="22" t="s">
        <v>282</v>
      </c>
      <c r="E53" s="26">
        <v>0</v>
      </c>
      <c r="F53" s="22" t="s">
        <v>164</v>
      </c>
      <c r="G53" s="22" t="s">
        <v>165</v>
      </c>
      <c r="H53" s="108" t="str">
        <f>VLOOKUP(B53,Elegibilidade!A:I,9,0)</f>
        <v>Elegível</v>
      </c>
      <c r="I53" s="27">
        <v>32</v>
      </c>
      <c r="J53" s="23">
        <v>0</v>
      </c>
      <c r="K53" s="23">
        <f>SUM(T53:GH53)</f>
        <v>262629.12000000005</v>
      </c>
      <c r="L53" s="23">
        <f t="shared" si="5"/>
        <v>262629.12000000005</v>
      </c>
      <c r="M53" s="22" t="s">
        <v>167</v>
      </c>
      <c r="N53" s="23">
        <v>262629.12000000005</v>
      </c>
      <c r="O53" s="23">
        <f t="shared" si="6"/>
        <v>225588.99678514307</v>
      </c>
      <c r="P53" s="23">
        <f>Vendas!$J$1</f>
        <v>885.12919963447951</v>
      </c>
      <c r="Q53" s="109">
        <v>360</v>
      </c>
      <c r="R53" s="23">
        <f t="shared" si="7"/>
        <v>318646.51186841261</v>
      </c>
      <c r="S53" s="28">
        <f t="shared" si="8"/>
        <v>0.70796003842120103</v>
      </c>
      <c r="T53" s="107">
        <v>8207.16</v>
      </c>
      <c r="U53" s="107">
        <v>8207.16</v>
      </c>
      <c r="V53" s="107">
        <v>8207.16</v>
      </c>
      <c r="W53" s="107">
        <v>8207.16</v>
      </c>
      <c r="X53" s="107">
        <v>8207.16</v>
      </c>
      <c r="Y53" s="107">
        <v>8207.16</v>
      </c>
      <c r="Z53" s="107">
        <v>8207.16</v>
      </c>
      <c r="AA53" s="107">
        <v>8207.16</v>
      </c>
      <c r="AB53" s="107">
        <v>8207.16</v>
      </c>
      <c r="AC53" s="107">
        <v>8207.16</v>
      </c>
      <c r="AD53" s="107">
        <v>8207.16</v>
      </c>
      <c r="AE53" s="107">
        <v>8207.16</v>
      </c>
      <c r="AF53" s="107">
        <v>8207.16</v>
      </c>
      <c r="AG53" s="107">
        <v>8207.16</v>
      </c>
      <c r="AH53" s="107">
        <v>8207.16</v>
      </c>
      <c r="AI53" s="107">
        <v>8207.16</v>
      </c>
      <c r="AJ53" s="107">
        <v>8207.16</v>
      </c>
      <c r="AK53" s="107">
        <v>8207.16</v>
      </c>
      <c r="AL53" s="107">
        <v>8207.16</v>
      </c>
      <c r="AM53" s="107">
        <v>8207.16</v>
      </c>
      <c r="AN53" s="107">
        <v>8207.16</v>
      </c>
      <c r="AO53" s="107">
        <v>8207.16</v>
      </c>
      <c r="AP53" s="107">
        <v>8207.16</v>
      </c>
      <c r="AQ53" s="107">
        <v>8207.16</v>
      </c>
      <c r="AR53" s="107">
        <v>8207.16</v>
      </c>
      <c r="AS53" s="107">
        <v>8207.16</v>
      </c>
      <c r="AT53" s="107">
        <v>8207.16</v>
      </c>
      <c r="AU53" s="107">
        <v>8207.16</v>
      </c>
      <c r="AV53" s="107">
        <v>8207.16</v>
      </c>
      <c r="AW53" s="107">
        <v>8207.16</v>
      </c>
      <c r="AX53" s="107">
        <v>8207.16</v>
      </c>
      <c r="AY53" s="107">
        <v>8207.16</v>
      </c>
      <c r="AZ53" s="107">
        <v>0</v>
      </c>
      <c r="BA53" s="107">
        <v>0</v>
      </c>
      <c r="BB53" s="107">
        <v>0</v>
      </c>
      <c r="BC53" s="107">
        <v>0</v>
      </c>
      <c r="BD53" s="107">
        <v>0</v>
      </c>
      <c r="BE53" s="107">
        <v>0</v>
      </c>
      <c r="BF53" s="107">
        <v>0</v>
      </c>
      <c r="BG53" s="107">
        <v>0</v>
      </c>
      <c r="BH53" s="107">
        <v>0</v>
      </c>
      <c r="BI53" s="107">
        <v>0</v>
      </c>
      <c r="BJ53" s="107">
        <v>0</v>
      </c>
      <c r="BK53" s="107">
        <v>0</v>
      </c>
      <c r="BL53" s="107">
        <v>0</v>
      </c>
      <c r="BM53" s="107">
        <v>0</v>
      </c>
      <c r="BN53" s="107">
        <v>0</v>
      </c>
      <c r="BO53" s="107">
        <v>0</v>
      </c>
      <c r="BP53" s="107">
        <v>0</v>
      </c>
      <c r="BQ53" s="107">
        <v>0</v>
      </c>
      <c r="BR53" s="107">
        <v>0</v>
      </c>
      <c r="BS53" s="107">
        <v>0</v>
      </c>
      <c r="BT53" s="107">
        <v>0</v>
      </c>
      <c r="BU53" s="107">
        <v>0</v>
      </c>
      <c r="BV53" s="107">
        <v>0</v>
      </c>
      <c r="BW53" s="107">
        <v>0</v>
      </c>
      <c r="BX53" s="107">
        <v>0</v>
      </c>
      <c r="BY53" s="107">
        <v>0</v>
      </c>
      <c r="BZ53" s="107">
        <v>0</v>
      </c>
      <c r="CA53" s="107">
        <v>0</v>
      </c>
      <c r="CB53" s="107">
        <v>0</v>
      </c>
      <c r="CC53" s="107">
        <v>0</v>
      </c>
      <c r="CD53" s="107">
        <v>0</v>
      </c>
      <c r="CE53" s="107">
        <v>0</v>
      </c>
      <c r="CF53" s="107">
        <v>0</v>
      </c>
      <c r="CG53" s="107">
        <v>0</v>
      </c>
      <c r="CH53" s="107">
        <v>0</v>
      </c>
      <c r="CI53" s="107">
        <v>0</v>
      </c>
      <c r="CJ53" s="107">
        <v>0</v>
      </c>
      <c r="CK53" s="107">
        <v>0</v>
      </c>
      <c r="CL53" s="107">
        <v>0</v>
      </c>
      <c r="CM53" s="107">
        <v>0</v>
      </c>
      <c r="CN53" s="107">
        <v>0</v>
      </c>
      <c r="CO53" s="107">
        <v>0</v>
      </c>
      <c r="CP53" s="107">
        <v>0</v>
      </c>
      <c r="CQ53" s="107">
        <v>0</v>
      </c>
      <c r="CR53" s="107">
        <v>0</v>
      </c>
      <c r="CS53" s="107">
        <v>0</v>
      </c>
      <c r="CT53" s="107">
        <v>0</v>
      </c>
      <c r="CU53" s="107">
        <v>0</v>
      </c>
      <c r="CV53" s="107">
        <v>0</v>
      </c>
      <c r="CW53" s="107">
        <v>0</v>
      </c>
      <c r="CX53" s="107">
        <v>0</v>
      </c>
      <c r="CY53" s="107">
        <v>0</v>
      </c>
      <c r="CZ53" s="107">
        <v>0</v>
      </c>
      <c r="DA53" s="107">
        <v>0</v>
      </c>
      <c r="DB53" s="107">
        <v>0</v>
      </c>
      <c r="DC53" s="107">
        <v>0</v>
      </c>
      <c r="DD53" s="107">
        <v>0</v>
      </c>
      <c r="DE53" s="107">
        <v>0</v>
      </c>
      <c r="DF53" s="107">
        <v>0</v>
      </c>
      <c r="DG53" s="107">
        <v>0</v>
      </c>
      <c r="DH53" s="107">
        <v>0</v>
      </c>
      <c r="DI53" s="107">
        <v>0</v>
      </c>
      <c r="DJ53" s="107">
        <v>0</v>
      </c>
      <c r="DK53" s="107">
        <v>0</v>
      </c>
      <c r="DL53" s="107">
        <v>0</v>
      </c>
      <c r="DM53" s="107">
        <v>0</v>
      </c>
      <c r="DN53" s="107">
        <v>0</v>
      </c>
      <c r="DO53" s="107">
        <v>0</v>
      </c>
      <c r="DP53" s="107">
        <v>0</v>
      </c>
      <c r="DQ53" s="107">
        <v>0</v>
      </c>
      <c r="DR53" s="107">
        <v>0</v>
      </c>
      <c r="DS53" s="107">
        <v>0</v>
      </c>
      <c r="DT53" s="107">
        <v>0</v>
      </c>
      <c r="DU53" s="107">
        <v>0</v>
      </c>
      <c r="DV53" s="107">
        <v>0</v>
      </c>
      <c r="DW53" s="107">
        <v>0</v>
      </c>
      <c r="DX53" s="107">
        <v>0</v>
      </c>
      <c r="DY53" s="107">
        <v>0</v>
      </c>
      <c r="DZ53" s="107">
        <v>0</v>
      </c>
      <c r="EA53" s="107">
        <v>0</v>
      </c>
      <c r="EB53" s="107">
        <v>0</v>
      </c>
      <c r="EC53" s="107">
        <v>0</v>
      </c>
      <c r="ED53" s="107">
        <v>0</v>
      </c>
      <c r="EE53" s="107">
        <v>0</v>
      </c>
      <c r="EF53" s="107">
        <v>0</v>
      </c>
      <c r="EG53" s="107">
        <v>0</v>
      </c>
      <c r="EH53" s="107">
        <v>0</v>
      </c>
      <c r="EI53" s="107">
        <v>0</v>
      </c>
      <c r="EJ53" s="107">
        <v>0</v>
      </c>
      <c r="EK53" s="107">
        <v>0</v>
      </c>
      <c r="EL53" s="107">
        <v>0</v>
      </c>
      <c r="EM53" s="107">
        <v>0</v>
      </c>
      <c r="EN53" s="107">
        <v>0</v>
      </c>
      <c r="EO53" s="107">
        <v>0</v>
      </c>
      <c r="EP53" s="107">
        <v>0</v>
      </c>
      <c r="EQ53" s="107">
        <v>0</v>
      </c>
      <c r="ER53" s="107">
        <v>0</v>
      </c>
      <c r="ES53" s="107">
        <v>0</v>
      </c>
      <c r="ET53" s="107">
        <v>0</v>
      </c>
      <c r="EU53" s="107">
        <v>0</v>
      </c>
      <c r="EV53" s="107">
        <v>0</v>
      </c>
      <c r="EW53" s="107">
        <v>0</v>
      </c>
      <c r="EX53" s="107">
        <v>0</v>
      </c>
      <c r="EY53" s="107">
        <v>0</v>
      </c>
      <c r="EZ53" s="107">
        <v>0</v>
      </c>
      <c r="FA53" s="107">
        <v>0</v>
      </c>
      <c r="FB53" s="107">
        <v>0</v>
      </c>
      <c r="FC53" s="107">
        <v>0</v>
      </c>
      <c r="FD53" s="107">
        <v>0</v>
      </c>
      <c r="FE53" s="107">
        <v>0</v>
      </c>
      <c r="FF53" s="107">
        <v>0</v>
      </c>
      <c r="FG53" s="107">
        <v>0</v>
      </c>
      <c r="FH53" s="107">
        <v>0</v>
      </c>
      <c r="FI53" s="107">
        <v>0</v>
      </c>
      <c r="FJ53" s="107">
        <v>0</v>
      </c>
      <c r="FK53" s="107">
        <v>0</v>
      </c>
      <c r="FL53" s="107">
        <v>0</v>
      </c>
      <c r="FM53" s="107">
        <v>0</v>
      </c>
      <c r="FN53" s="107">
        <v>0</v>
      </c>
      <c r="FO53" s="107">
        <v>0</v>
      </c>
      <c r="FP53" s="107">
        <v>0</v>
      </c>
      <c r="FQ53" s="107">
        <v>0</v>
      </c>
      <c r="FR53" s="107">
        <v>0</v>
      </c>
      <c r="FS53" s="107">
        <v>0</v>
      </c>
      <c r="FT53" s="107">
        <v>0</v>
      </c>
      <c r="FU53" s="107">
        <v>0</v>
      </c>
      <c r="FV53" s="107">
        <v>0</v>
      </c>
      <c r="FW53" s="107">
        <v>0</v>
      </c>
      <c r="FX53" s="107">
        <v>0</v>
      </c>
      <c r="FY53" s="107">
        <v>0</v>
      </c>
      <c r="FZ53" s="107">
        <v>0</v>
      </c>
      <c r="GA53" s="107">
        <v>0</v>
      </c>
      <c r="GB53" s="107">
        <v>0</v>
      </c>
      <c r="GC53" s="107">
        <v>0</v>
      </c>
      <c r="GD53" s="107">
        <v>0</v>
      </c>
      <c r="GE53" s="107">
        <v>0</v>
      </c>
      <c r="GF53" s="107">
        <v>0</v>
      </c>
      <c r="GG53" s="107">
        <v>0</v>
      </c>
      <c r="GH53" s="107">
        <v>0</v>
      </c>
      <c r="GI53" s="22">
        <v>135696</v>
      </c>
      <c r="GJ53" s="13"/>
      <c r="GK53" s="13"/>
    </row>
    <row r="54" spans="1:193" x14ac:dyDescent="0.3">
      <c r="A54" s="22">
        <v>135678</v>
      </c>
      <c r="B54" s="22">
        <v>6373</v>
      </c>
      <c r="C54" s="22" t="s">
        <v>265</v>
      </c>
      <c r="D54" s="22" t="s">
        <v>266</v>
      </c>
      <c r="E54" s="26">
        <v>0.1003</v>
      </c>
      <c r="F54" s="22" t="s">
        <v>164</v>
      </c>
      <c r="G54" s="22" t="s">
        <v>165</v>
      </c>
      <c r="H54" s="108" t="str">
        <f>VLOOKUP(B54,Elegibilidade!A:I,9,0)</f>
        <v>Elegível</v>
      </c>
      <c r="I54" s="27">
        <v>86</v>
      </c>
      <c r="J54" s="23">
        <v>0</v>
      </c>
      <c r="K54" s="23">
        <f>NPV(0.8%,T54:GH54)</f>
        <v>261816.59231487091</v>
      </c>
      <c r="L54" s="23">
        <f t="shared" si="5"/>
        <v>261816.59231487091</v>
      </c>
      <c r="M54" s="22" t="s">
        <v>167</v>
      </c>
      <c r="N54" s="23">
        <v>261816.59231487091</v>
      </c>
      <c r="O54" s="23">
        <f t="shared" si="6"/>
        <v>247469.65026428932</v>
      </c>
      <c r="P54" s="23">
        <f>Vendas!$J$1</f>
        <v>885.12919963447951</v>
      </c>
      <c r="Q54" s="109">
        <v>360</v>
      </c>
      <c r="R54" s="23">
        <f t="shared" si="7"/>
        <v>318646.51186841261</v>
      </c>
      <c r="S54" s="28">
        <f t="shared" si="8"/>
        <v>0.77662751998516688</v>
      </c>
      <c r="T54" s="107">
        <v>4222.49</v>
      </c>
      <c r="U54" s="107">
        <v>4222.49</v>
      </c>
      <c r="V54" s="107">
        <v>4222.49</v>
      </c>
      <c r="W54" s="107">
        <v>4222.49</v>
      </c>
      <c r="X54" s="107">
        <v>4222.49</v>
      </c>
      <c r="Y54" s="107">
        <v>4222.49</v>
      </c>
      <c r="Z54" s="107">
        <v>4222.49</v>
      </c>
      <c r="AA54" s="107">
        <v>4222.49</v>
      </c>
      <c r="AB54" s="107">
        <v>4222.49</v>
      </c>
      <c r="AC54" s="107">
        <v>4222.49</v>
      </c>
      <c r="AD54" s="107">
        <v>4222.49</v>
      </c>
      <c r="AE54" s="107">
        <v>4222.49</v>
      </c>
      <c r="AF54" s="107">
        <v>4222.49</v>
      </c>
      <c r="AG54" s="107">
        <v>4222.49</v>
      </c>
      <c r="AH54" s="107">
        <v>4222.49</v>
      </c>
      <c r="AI54" s="107">
        <v>4222.49</v>
      </c>
      <c r="AJ54" s="107">
        <v>4222.49</v>
      </c>
      <c r="AK54" s="107">
        <v>4222.49</v>
      </c>
      <c r="AL54" s="107">
        <v>4222.49</v>
      </c>
      <c r="AM54" s="107">
        <v>4222.49</v>
      </c>
      <c r="AN54" s="107">
        <v>4222.49</v>
      </c>
      <c r="AO54" s="107">
        <v>4222.49</v>
      </c>
      <c r="AP54" s="107">
        <v>4222.49</v>
      </c>
      <c r="AQ54" s="107">
        <v>4222.49</v>
      </c>
      <c r="AR54" s="107">
        <v>4222.49</v>
      </c>
      <c r="AS54" s="107">
        <v>4222.49</v>
      </c>
      <c r="AT54" s="107">
        <v>4222.49</v>
      </c>
      <c r="AU54" s="107">
        <v>4222.49</v>
      </c>
      <c r="AV54" s="107">
        <v>4222.49</v>
      </c>
      <c r="AW54" s="107">
        <v>4222.49</v>
      </c>
      <c r="AX54" s="107">
        <v>4222.49</v>
      </c>
      <c r="AY54" s="107">
        <v>4222.49</v>
      </c>
      <c r="AZ54" s="107">
        <v>4222.49</v>
      </c>
      <c r="BA54" s="107">
        <v>4222.49</v>
      </c>
      <c r="BB54" s="107">
        <v>4222.49</v>
      </c>
      <c r="BC54" s="107">
        <v>4222.49</v>
      </c>
      <c r="BD54" s="107">
        <v>4222.49</v>
      </c>
      <c r="BE54" s="107">
        <v>4222.49</v>
      </c>
      <c r="BF54" s="107">
        <v>4222.49</v>
      </c>
      <c r="BG54" s="107">
        <v>4222.49</v>
      </c>
      <c r="BH54" s="107">
        <v>4222.49</v>
      </c>
      <c r="BI54" s="107">
        <v>4222.49</v>
      </c>
      <c r="BJ54" s="107">
        <v>4222.49</v>
      </c>
      <c r="BK54" s="107">
        <v>4222.49</v>
      </c>
      <c r="BL54" s="107">
        <v>4222.49</v>
      </c>
      <c r="BM54" s="107">
        <v>4222.49</v>
      </c>
      <c r="BN54" s="107">
        <v>4222.49</v>
      </c>
      <c r="BO54" s="107">
        <v>4222.49</v>
      </c>
      <c r="BP54" s="107">
        <v>4222.49</v>
      </c>
      <c r="BQ54" s="107">
        <v>4222.49</v>
      </c>
      <c r="BR54" s="107">
        <v>4222.49</v>
      </c>
      <c r="BS54" s="107">
        <v>4222.49</v>
      </c>
      <c r="BT54" s="107">
        <v>4222.49</v>
      </c>
      <c r="BU54" s="107">
        <v>4222.49</v>
      </c>
      <c r="BV54" s="107">
        <v>4222.49</v>
      </c>
      <c r="BW54" s="107">
        <v>4222.49</v>
      </c>
      <c r="BX54" s="107">
        <v>4222.49</v>
      </c>
      <c r="BY54" s="107">
        <v>4222.49</v>
      </c>
      <c r="BZ54" s="107">
        <v>4222.49</v>
      </c>
      <c r="CA54" s="107">
        <v>4222.49</v>
      </c>
      <c r="CB54" s="107">
        <v>4222.49</v>
      </c>
      <c r="CC54" s="107">
        <v>4222.49</v>
      </c>
      <c r="CD54" s="107">
        <v>4222.49</v>
      </c>
      <c r="CE54" s="107">
        <v>4222.49</v>
      </c>
      <c r="CF54" s="107">
        <v>4222.49</v>
      </c>
      <c r="CG54" s="107">
        <v>4222.49</v>
      </c>
      <c r="CH54" s="107">
        <v>4222.49</v>
      </c>
      <c r="CI54" s="107">
        <v>4222.49</v>
      </c>
      <c r="CJ54" s="107">
        <v>4222.49</v>
      </c>
      <c r="CK54" s="107">
        <v>4222.49</v>
      </c>
      <c r="CL54" s="107">
        <v>4222.49</v>
      </c>
      <c r="CM54" s="107">
        <v>4222.49</v>
      </c>
      <c r="CN54" s="107">
        <v>4222.49</v>
      </c>
      <c r="CO54" s="107">
        <v>4222.49</v>
      </c>
      <c r="CP54" s="107">
        <v>4222.49</v>
      </c>
      <c r="CQ54" s="107">
        <v>4222.49</v>
      </c>
      <c r="CR54" s="107">
        <v>4222.49</v>
      </c>
      <c r="CS54" s="107">
        <v>4222.49</v>
      </c>
      <c r="CT54" s="107">
        <v>4222.49</v>
      </c>
      <c r="CU54" s="107">
        <v>4222.49</v>
      </c>
      <c r="CV54" s="107">
        <v>4222.49</v>
      </c>
      <c r="CW54" s="107">
        <v>4222.49</v>
      </c>
      <c r="CX54" s="107">
        <v>4222.49</v>
      </c>
      <c r="CY54" s="107">
        <v>4222.49</v>
      </c>
      <c r="CZ54" s="107">
        <v>4222.49</v>
      </c>
      <c r="DA54" s="107">
        <v>4222.45</v>
      </c>
      <c r="DB54" s="107">
        <v>0</v>
      </c>
      <c r="DC54" s="107">
        <v>0</v>
      </c>
      <c r="DD54" s="107">
        <v>0</v>
      </c>
      <c r="DE54" s="107">
        <v>0</v>
      </c>
      <c r="DF54" s="107">
        <v>0</v>
      </c>
      <c r="DG54" s="107">
        <v>0</v>
      </c>
      <c r="DH54" s="107">
        <v>0</v>
      </c>
      <c r="DI54" s="107">
        <v>0</v>
      </c>
      <c r="DJ54" s="107">
        <v>0</v>
      </c>
      <c r="DK54" s="107">
        <v>0</v>
      </c>
      <c r="DL54" s="107">
        <v>0</v>
      </c>
      <c r="DM54" s="107">
        <v>0</v>
      </c>
      <c r="DN54" s="107">
        <v>0</v>
      </c>
      <c r="DO54" s="107">
        <v>0</v>
      </c>
      <c r="DP54" s="107">
        <v>0</v>
      </c>
      <c r="DQ54" s="107">
        <v>0</v>
      </c>
      <c r="DR54" s="107">
        <v>0</v>
      </c>
      <c r="DS54" s="107">
        <v>0</v>
      </c>
      <c r="DT54" s="107">
        <v>0</v>
      </c>
      <c r="DU54" s="107">
        <v>0</v>
      </c>
      <c r="DV54" s="107">
        <v>0</v>
      </c>
      <c r="DW54" s="107">
        <v>0</v>
      </c>
      <c r="DX54" s="107">
        <v>0</v>
      </c>
      <c r="DY54" s="107">
        <v>0</v>
      </c>
      <c r="DZ54" s="107">
        <v>0</v>
      </c>
      <c r="EA54" s="107">
        <v>0</v>
      </c>
      <c r="EB54" s="107">
        <v>0</v>
      </c>
      <c r="EC54" s="107">
        <v>0</v>
      </c>
      <c r="ED54" s="107">
        <v>0</v>
      </c>
      <c r="EE54" s="107">
        <v>0</v>
      </c>
      <c r="EF54" s="107">
        <v>0</v>
      </c>
      <c r="EG54" s="107">
        <v>0</v>
      </c>
      <c r="EH54" s="107">
        <v>0</v>
      </c>
      <c r="EI54" s="107">
        <v>0</v>
      </c>
      <c r="EJ54" s="107">
        <v>0</v>
      </c>
      <c r="EK54" s="107">
        <v>0</v>
      </c>
      <c r="EL54" s="107">
        <v>0</v>
      </c>
      <c r="EM54" s="107">
        <v>0</v>
      </c>
      <c r="EN54" s="107">
        <v>0</v>
      </c>
      <c r="EO54" s="107">
        <v>0</v>
      </c>
      <c r="EP54" s="107">
        <v>0</v>
      </c>
      <c r="EQ54" s="107">
        <v>0</v>
      </c>
      <c r="ER54" s="107">
        <v>0</v>
      </c>
      <c r="ES54" s="107">
        <v>0</v>
      </c>
      <c r="ET54" s="107">
        <v>0</v>
      </c>
      <c r="EU54" s="107">
        <v>0</v>
      </c>
      <c r="EV54" s="107">
        <v>0</v>
      </c>
      <c r="EW54" s="107">
        <v>0</v>
      </c>
      <c r="EX54" s="107">
        <v>0</v>
      </c>
      <c r="EY54" s="107">
        <v>0</v>
      </c>
      <c r="EZ54" s="107">
        <v>0</v>
      </c>
      <c r="FA54" s="107">
        <v>0</v>
      </c>
      <c r="FB54" s="107">
        <v>0</v>
      </c>
      <c r="FC54" s="107">
        <v>0</v>
      </c>
      <c r="FD54" s="107">
        <v>0</v>
      </c>
      <c r="FE54" s="107">
        <v>0</v>
      </c>
      <c r="FF54" s="107">
        <v>0</v>
      </c>
      <c r="FG54" s="107">
        <v>0</v>
      </c>
      <c r="FH54" s="107">
        <v>0</v>
      </c>
      <c r="FI54" s="107">
        <v>0</v>
      </c>
      <c r="FJ54" s="107">
        <v>0</v>
      </c>
      <c r="FK54" s="107">
        <v>0</v>
      </c>
      <c r="FL54" s="107">
        <v>0</v>
      </c>
      <c r="FM54" s="107">
        <v>0</v>
      </c>
      <c r="FN54" s="107">
        <v>0</v>
      </c>
      <c r="FO54" s="107">
        <v>0</v>
      </c>
      <c r="FP54" s="107">
        <v>0</v>
      </c>
      <c r="FQ54" s="107">
        <v>0</v>
      </c>
      <c r="FR54" s="107">
        <v>0</v>
      </c>
      <c r="FS54" s="107">
        <v>0</v>
      </c>
      <c r="FT54" s="107">
        <v>0</v>
      </c>
      <c r="FU54" s="107">
        <v>0</v>
      </c>
      <c r="FV54" s="107">
        <v>0</v>
      </c>
      <c r="FW54" s="107">
        <v>0</v>
      </c>
      <c r="FX54" s="107">
        <v>0</v>
      </c>
      <c r="FY54" s="107">
        <v>0</v>
      </c>
      <c r="FZ54" s="107">
        <v>0</v>
      </c>
      <c r="GA54" s="107">
        <v>0</v>
      </c>
      <c r="GB54" s="107">
        <v>0</v>
      </c>
      <c r="GC54" s="107">
        <v>0</v>
      </c>
      <c r="GD54" s="107">
        <v>0</v>
      </c>
      <c r="GE54" s="107">
        <v>0</v>
      </c>
      <c r="GF54" s="107">
        <v>0</v>
      </c>
      <c r="GG54" s="107">
        <v>0</v>
      </c>
      <c r="GH54" s="107">
        <v>0</v>
      </c>
      <c r="GI54" s="22">
        <v>135678</v>
      </c>
      <c r="GJ54" s="13"/>
      <c r="GK54" s="13"/>
    </row>
    <row r="55" spans="1:193" x14ac:dyDescent="0.3">
      <c r="A55" s="22">
        <v>135644</v>
      </c>
      <c r="B55" s="22">
        <v>6394</v>
      </c>
      <c r="C55" s="22" t="s">
        <v>217</v>
      </c>
      <c r="D55" s="22" t="s">
        <v>218</v>
      </c>
      <c r="E55" s="26">
        <v>0.1003</v>
      </c>
      <c r="F55" s="22" t="s">
        <v>164</v>
      </c>
      <c r="G55" s="22" t="s">
        <v>165</v>
      </c>
      <c r="H55" s="108" t="str">
        <f>VLOOKUP(B55,Elegibilidade!A:I,9,0)</f>
        <v>Elegível</v>
      </c>
      <c r="I55" s="27">
        <v>147</v>
      </c>
      <c r="J55" s="23">
        <v>0</v>
      </c>
      <c r="K55" s="23">
        <f>NPV(0.8%,T55:GH55)</f>
        <v>257816.37433164191</v>
      </c>
      <c r="L55" s="23">
        <f t="shared" si="5"/>
        <v>257816.37433164191</v>
      </c>
      <c r="M55" s="22" t="s">
        <v>167</v>
      </c>
      <c r="N55" s="23">
        <v>257816.37433164191</v>
      </c>
      <c r="O55" s="23">
        <f t="shared" si="6"/>
        <v>236407.53777260095</v>
      </c>
      <c r="P55" s="23">
        <f>Vendas!$J$1</f>
        <v>885.12919963447951</v>
      </c>
      <c r="Q55" s="109">
        <v>376.09</v>
      </c>
      <c r="R55" s="23">
        <f t="shared" si="7"/>
        <v>332888.24069053138</v>
      </c>
      <c r="S55" s="28">
        <f t="shared" si="8"/>
        <v>0.71017088883105528</v>
      </c>
      <c r="T55" s="107">
        <v>2988.99</v>
      </c>
      <c r="U55" s="107">
        <v>2988.99</v>
      </c>
      <c r="V55" s="107">
        <v>2988.99</v>
      </c>
      <c r="W55" s="107">
        <v>2988.99</v>
      </c>
      <c r="X55" s="107">
        <v>2988.99</v>
      </c>
      <c r="Y55" s="107">
        <v>2988.99</v>
      </c>
      <c r="Z55" s="107">
        <v>2988.99</v>
      </c>
      <c r="AA55" s="107">
        <v>2988.99</v>
      </c>
      <c r="AB55" s="107">
        <v>2988.99</v>
      </c>
      <c r="AC55" s="107">
        <v>2988.99</v>
      </c>
      <c r="AD55" s="107">
        <v>2988.99</v>
      </c>
      <c r="AE55" s="107">
        <v>2988.99</v>
      </c>
      <c r="AF55" s="107">
        <v>2988.99</v>
      </c>
      <c r="AG55" s="107">
        <v>2988.99</v>
      </c>
      <c r="AH55" s="107">
        <v>2988.99</v>
      </c>
      <c r="AI55" s="107">
        <v>2988.99</v>
      </c>
      <c r="AJ55" s="107">
        <v>2988.99</v>
      </c>
      <c r="AK55" s="107">
        <v>2988.99</v>
      </c>
      <c r="AL55" s="107">
        <v>2988.99</v>
      </c>
      <c r="AM55" s="107">
        <v>2988.99</v>
      </c>
      <c r="AN55" s="107">
        <v>2988.99</v>
      </c>
      <c r="AO55" s="107">
        <v>2988.99</v>
      </c>
      <c r="AP55" s="107">
        <v>2988.99</v>
      </c>
      <c r="AQ55" s="107">
        <v>2988.99</v>
      </c>
      <c r="AR55" s="107">
        <v>2988.99</v>
      </c>
      <c r="AS55" s="107">
        <v>2988.99</v>
      </c>
      <c r="AT55" s="107">
        <v>2988.99</v>
      </c>
      <c r="AU55" s="107">
        <v>2988.99</v>
      </c>
      <c r="AV55" s="107">
        <v>2988.99</v>
      </c>
      <c r="AW55" s="107">
        <v>2988.99</v>
      </c>
      <c r="AX55" s="107">
        <v>2988.99</v>
      </c>
      <c r="AY55" s="107">
        <v>2988.99</v>
      </c>
      <c r="AZ55" s="107">
        <v>2988.99</v>
      </c>
      <c r="BA55" s="107">
        <v>2988.99</v>
      </c>
      <c r="BB55" s="107">
        <v>2988.99</v>
      </c>
      <c r="BC55" s="107">
        <v>2988.99</v>
      </c>
      <c r="BD55" s="107">
        <v>2988.99</v>
      </c>
      <c r="BE55" s="107">
        <v>2988.99</v>
      </c>
      <c r="BF55" s="107">
        <v>2988.99</v>
      </c>
      <c r="BG55" s="107">
        <v>2988.99</v>
      </c>
      <c r="BH55" s="107">
        <v>2988.99</v>
      </c>
      <c r="BI55" s="107">
        <v>2988.99</v>
      </c>
      <c r="BJ55" s="107">
        <v>2988.99</v>
      </c>
      <c r="BK55" s="107">
        <v>2988.99</v>
      </c>
      <c r="BL55" s="107">
        <v>2988.99</v>
      </c>
      <c r="BM55" s="107">
        <v>2988.99</v>
      </c>
      <c r="BN55" s="107">
        <v>2988.99</v>
      </c>
      <c r="BO55" s="107">
        <v>2988.99</v>
      </c>
      <c r="BP55" s="107">
        <v>2988.99</v>
      </c>
      <c r="BQ55" s="107">
        <v>2988.99</v>
      </c>
      <c r="BR55" s="107">
        <v>2988.99</v>
      </c>
      <c r="BS55" s="107">
        <v>2988.99</v>
      </c>
      <c r="BT55" s="107">
        <v>2988.99</v>
      </c>
      <c r="BU55" s="107">
        <v>2988.99</v>
      </c>
      <c r="BV55" s="107">
        <v>2988.99</v>
      </c>
      <c r="BW55" s="107">
        <v>2988.99</v>
      </c>
      <c r="BX55" s="107">
        <v>2988.99</v>
      </c>
      <c r="BY55" s="107">
        <v>2988.99</v>
      </c>
      <c r="BZ55" s="107">
        <v>2988.99</v>
      </c>
      <c r="CA55" s="107">
        <v>2988.99</v>
      </c>
      <c r="CB55" s="107">
        <v>2988.99</v>
      </c>
      <c r="CC55" s="107">
        <v>2988.99</v>
      </c>
      <c r="CD55" s="107">
        <v>2988.99</v>
      </c>
      <c r="CE55" s="107">
        <v>2988.99</v>
      </c>
      <c r="CF55" s="107">
        <v>2988.99</v>
      </c>
      <c r="CG55" s="107">
        <v>2988.99</v>
      </c>
      <c r="CH55" s="107">
        <v>2988.99</v>
      </c>
      <c r="CI55" s="107">
        <v>2988.99</v>
      </c>
      <c r="CJ55" s="107">
        <v>2988.99</v>
      </c>
      <c r="CK55" s="107">
        <v>2988.99</v>
      </c>
      <c r="CL55" s="107">
        <v>2988.99</v>
      </c>
      <c r="CM55" s="107">
        <v>2988.99</v>
      </c>
      <c r="CN55" s="107">
        <v>2988.99</v>
      </c>
      <c r="CO55" s="107">
        <v>2988.99</v>
      </c>
      <c r="CP55" s="107">
        <v>2988.99</v>
      </c>
      <c r="CQ55" s="107">
        <v>2988.99</v>
      </c>
      <c r="CR55" s="107">
        <v>2988.99</v>
      </c>
      <c r="CS55" s="107">
        <v>2988.99</v>
      </c>
      <c r="CT55" s="107">
        <v>2988.99</v>
      </c>
      <c r="CU55" s="107">
        <v>2988.99</v>
      </c>
      <c r="CV55" s="107">
        <v>2988.99</v>
      </c>
      <c r="CW55" s="107">
        <v>2988.99</v>
      </c>
      <c r="CX55" s="107">
        <v>2988.99</v>
      </c>
      <c r="CY55" s="107">
        <v>2988.99</v>
      </c>
      <c r="CZ55" s="107">
        <v>2988.99</v>
      </c>
      <c r="DA55" s="107">
        <v>2988.99</v>
      </c>
      <c r="DB55" s="107">
        <v>2988.99</v>
      </c>
      <c r="DC55" s="107">
        <v>2988.99</v>
      </c>
      <c r="DD55" s="107">
        <v>2988.99</v>
      </c>
      <c r="DE55" s="107">
        <v>2988.99</v>
      </c>
      <c r="DF55" s="107">
        <v>2988.99</v>
      </c>
      <c r="DG55" s="107">
        <v>2988.99</v>
      </c>
      <c r="DH55" s="107">
        <v>2988.99</v>
      </c>
      <c r="DI55" s="107">
        <v>2988.99</v>
      </c>
      <c r="DJ55" s="107">
        <v>2988.99</v>
      </c>
      <c r="DK55" s="107">
        <v>2988.99</v>
      </c>
      <c r="DL55" s="107">
        <v>2988.99</v>
      </c>
      <c r="DM55" s="107">
        <v>2988.99</v>
      </c>
      <c r="DN55" s="107">
        <v>2988.99</v>
      </c>
      <c r="DO55" s="107">
        <v>2988.99</v>
      </c>
      <c r="DP55" s="107">
        <v>2988.99</v>
      </c>
      <c r="DQ55" s="107">
        <v>2988.99</v>
      </c>
      <c r="DR55" s="107">
        <v>2988.99</v>
      </c>
      <c r="DS55" s="107">
        <v>2988.99</v>
      </c>
      <c r="DT55" s="107">
        <v>2988.99</v>
      </c>
      <c r="DU55" s="107">
        <v>2988.99</v>
      </c>
      <c r="DV55" s="107">
        <v>2988.99</v>
      </c>
      <c r="DW55" s="107">
        <v>2988.99</v>
      </c>
      <c r="DX55" s="107">
        <v>2988.99</v>
      </c>
      <c r="DY55" s="107">
        <v>2988.99</v>
      </c>
      <c r="DZ55" s="107">
        <v>2988.99</v>
      </c>
      <c r="EA55" s="107">
        <v>2988.99</v>
      </c>
      <c r="EB55" s="107">
        <v>2988.99</v>
      </c>
      <c r="EC55" s="107">
        <v>2988.99</v>
      </c>
      <c r="ED55" s="107">
        <v>2988.99</v>
      </c>
      <c r="EE55" s="107">
        <v>2988.99</v>
      </c>
      <c r="EF55" s="107">
        <v>2988.99</v>
      </c>
      <c r="EG55" s="107">
        <v>2988.99</v>
      </c>
      <c r="EH55" s="107">
        <v>2988.99</v>
      </c>
      <c r="EI55" s="107">
        <v>2988.99</v>
      </c>
      <c r="EJ55" s="107">
        <v>2988.99</v>
      </c>
      <c r="EK55" s="107">
        <v>2988.99</v>
      </c>
      <c r="EL55" s="107">
        <v>2988.99</v>
      </c>
      <c r="EM55" s="107">
        <v>2988.99</v>
      </c>
      <c r="EN55" s="107">
        <v>2988.99</v>
      </c>
      <c r="EO55" s="107">
        <v>2988.99</v>
      </c>
      <c r="EP55" s="107">
        <v>2988.99</v>
      </c>
      <c r="EQ55" s="107">
        <v>2988.99</v>
      </c>
      <c r="ER55" s="107">
        <v>2988.99</v>
      </c>
      <c r="ES55" s="107">
        <v>2988.99</v>
      </c>
      <c r="ET55" s="107">
        <v>2988.99</v>
      </c>
      <c r="EU55" s="107">
        <v>2988.99</v>
      </c>
      <c r="EV55" s="107">
        <v>2988.99</v>
      </c>
      <c r="EW55" s="107">
        <v>2988.99</v>
      </c>
      <c r="EX55" s="107">
        <v>2988.99</v>
      </c>
      <c r="EY55" s="107">
        <v>2988.99</v>
      </c>
      <c r="EZ55" s="107">
        <v>2988.99</v>
      </c>
      <c r="FA55" s="107">
        <v>2988.99</v>
      </c>
      <c r="FB55" s="107">
        <v>2988.99</v>
      </c>
      <c r="FC55" s="107">
        <v>2988.99</v>
      </c>
      <c r="FD55" s="107">
        <v>2988.99</v>
      </c>
      <c r="FE55" s="107">
        <v>2988.99</v>
      </c>
      <c r="FF55" s="107">
        <v>2988.99</v>
      </c>
      <c r="FG55" s="107">
        <v>2988.99</v>
      </c>
      <c r="FH55" s="107">
        <v>2988.99</v>
      </c>
      <c r="FI55" s="107">
        <v>2988.99</v>
      </c>
      <c r="FJ55" s="107">
        <v>2989.02</v>
      </c>
      <c r="FK55" s="107">
        <v>0</v>
      </c>
      <c r="FL55" s="107">
        <v>0</v>
      </c>
      <c r="FM55" s="107">
        <v>0</v>
      </c>
      <c r="FN55" s="107">
        <v>0</v>
      </c>
      <c r="FO55" s="107">
        <v>0</v>
      </c>
      <c r="FP55" s="107">
        <v>0</v>
      </c>
      <c r="FQ55" s="107">
        <v>0</v>
      </c>
      <c r="FR55" s="107">
        <v>0</v>
      </c>
      <c r="FS55" s="107">
        <v>0</v>
      </c>
      <c r="FT55" s="107">
        <v>0</v>
      </c>
      <c r="FU55" s="107">
        <v>0</v>
      </c>
      <c r="FV55" s="107">
        <v>0</v>
      </c>
      <c r="FW55" s="107">
        <v>0</v>
      </c>
      <c r="FX55" s="107">
        <v>0</v>
      </c>
      <c r="FY55" s="107">
        <v>0</v>
      </c>
      <c r="FZ55" s="107">
        <v>0</v>
      </c>
      <c r="GA55" s="107">
        <v>0</v>
      </c>
      <c r="GB55" s="107">
        <v>0</v>
      </c>
      <c r="GC55" s="107">
        <v>0</v>
      </c>
      <c r="GD55" s="107">
        <v>0</v>
      </c>
      <c r="GE55" s="107">
        <v>0</v>
      </c>
      <c r="GF55" s="107">
        <v>0</v>
      </c>
      <c r="GG55" s="107">
        <v>0</v>
      </c>
      <c r="GH55" s="107">
        <v>0</v>
      </c>
      <c r="GI55" s="22">
        <v>135644</v>
      </c>
      <c r="GJ55" s="13"/>
      <c r="GK55" s="13"/>
    </row>
    <row r="56" spans="1:193" x14ac:dyDescent="0.3">
      <c r="A56" s="22">
        <v>135697</v>
      </c>
      <c r="B56" s="22">
        <v>6484</v>
      </c>
      <c r="C56" s="22" t="s">
        <v>295</v>
      </c>
      <c r="D56" s="22" t="s">
        <v>296</v>
      </c>
      <c r="E56" s="26">
        <v>0</v>
      </c>
      <c r="F56" s="22" t="s">
        <v>164</v>
      </c>
      <c r="G56" s="22" t="s">
        <v>165</v>
      </c>
      <c r="H56" s="108" t="str">
        <f>VLOOKUP(B56,Elegibilidade!A:I,9,0)</f>
        <v>Elegível</v>
      </c>
      <c r="I56" s="27">
        <v>44</v>
      </c>
      <c r="J56" s="23">
        <v>0</v>
      </c>
      <c r="K56" s="23">
        <f>SUM(T56:GH56)</f>
        <v>255173.25999999998</v>
      </c>
      <c r="L56" s="23">
        <f t="shared" si="5"/>
        <v>255173.25999999998</v>
      </c>
      <c r="M56" s="22" t="s">
        <v>167</v>
      </c>
      <c r="N56" s="23">
        <v>255173.25999999998</v>
      </c>
      <c r="O56" s="23">
        <f t="shared" si="6"/>
        <v>207403.48923255943</v>
      </c>
      <c r="P56" s="23">
        <f>Vendas!$J$1</f>
        <v>885.12919963447951</v>
      </c>
      <c r="Q56" s="109">
        <v>360</v>
      </c>
      <c r="R56" s="23">
        <f t="shared" si="7"/>
        <v>318646.51186841261</v>
      </c>
      <c r="S56" s="28">
        <f t="shared" si="8"/>
        <v>0.65088893650970892</v>
      </c>
      <c r="T56" s="107">
        <v>0</v>
      </c>
      <c r="U56" s="107">
        <v>0</v>
      </c>
      <c r="V56" s="107">
        <v>5516.03</v>
      </c>
      <c r="W56" s="107">
        <v>5516.03</v>
      </c>
      <c r="X56" s="107">
        <v>5516.03</v>
      </c>
      <c r="Y56" s="107">
        <v>5516.03</v>
      </c>
      <c r="Z56" s="107">
        <v>5516.03</v>
      </c>
      <c r="AA56" s="107">
        <v>17266.150000000001</v>
      </c>
      <c r="AB56" s="107">
        <v>5516.03</v>
      </c>
      <c r="AC56" s="107">
        <v>5516.03</v>
      </c>
      <c r="AD56" s="107">
        <v>5516.03</v>
      </c>
      <c r="AE56" s="107">
        <v>5516.03</v>
      </c>
      <c r="AF56" s="107">
        <v>5516.03</v>
      </c>
      <c r="AG56" s="107">
        <v>5516.03</v>
      </c>
      <c r="AH56" s="107">
        <v>5516.03</v>
      </c>
      <c r="AI56" s="107">
        <v>5516.03</v>
      </c>
      <c r="AJ56" s="107">
        <v>5516.03</v>
      </c>
      <c r="AK56" s="107">
        <v>5516.03</v>
      </c>
      <c r="AL56" s="107">
        <v>5516.03</v>
      </c>
      <c r="AM56" s="107">
        <v>17266.150000000001</v>
      </c>
      <c r="AN56" s="107">
        <v>5516.03</v>
      </c>
      <c r="AO56" s="107">
        <v>5516.03</v>
      </c>
      <c r="AP56" s="107">
        <v>5516.03</v>
      </c>
      <c r="AQ56" s="107">
        <v>5516.03</v>
      </c>
      <c r="AR56" s="107">
        <v>5516.03</v>
      </c>
      <c r="AS56" s="107">
        <v>5516.03</v>
      </c>
      <c r="AT56" s="107">
        <v>5516.03</v>
      </c>
      <c r="AU56" s="107">
        <v>5516.03</v>
      </c>
      <c r="AV56" s="107">
        <v>5516.03</v>
      </c>
      <c r="AW56" s="107">
        <v>5516.03</v>
      </c>
      <c r="AX56" s="107">
        <v>5516.03</v>
      </c>
      <c r="AY56" s="107">
        <v>5516.03</v>
      </c>
      <c r="AZ56" s="107">
        <v>5516.03</v>
      </c>
      <c r="BA56" s="107">
        <v>5516.03</v>
      </c>
      <c r="BB56" s="107">
        <v>5516.03</v>
      </c>
      <c r="BC56" s="107">
        <v>5516.03</v>
      </c>
      <c r="BD56" s="107">
        <v>5516.03</v>
      </c>
      <c r="BE56" s="107">
        <v>5516.03</v>
      </c>
      <c r="BF56" s="107">
        <v>5516.03</v>
      </c>
      <c r="BG56" s="107">
        <v>5516.03</v>
      </c>
      <c r="BH56" s="107">
        <v>5516.03</v>
      </c>
      <c r="BI56" s="107">
        <v>5516.03</v>
      </c>
      <c r="BJ56" s="107">
        <v>5516.03</v>
      </c>
      <c r="BK56" s="107">
        <v>5515.79</v>
      </c>
      <c r="BL56" s="107">
        <v>0</v>
      </c>
      <c r="BM56" s="107">
        <v>0</v>
      </c>
      <c r="BN56" s="107">
        <v>0</v>
      </c>
      <c r="BO56" s="107">
        <v>0</v>
      </c>
      <c r="BP56" s="107">
        <v>0</v>
      </c>
      <c r="BQ56" s="107">
        <v>0</v>
      </c>
      <c r="BR56" s="107">
        <v>0</v>
      </c>
      <c r="BS56" s="107">
        <v>0</v>
      </c>
      <c r="BT56" s="107">
        <v>0</v>
      </c>
      <c r="BU56" s="107">
        <v>0</v>
      </c>
      <c r="BV56" s="107">
        <v>0</v>
      </c>
      <c r="BW56" s="107">
        <v>0</v>
      </c>
      <c r="BX56" s="107">
        <v>0</v>
      </c>
      <c r="BY56" s="107">
        <v>0</v>
      </c>
      <c r="BZ56" s="107">
        <v>0</v>
      </c>
      <c r="CA56" s="107">
        <v>0</v>
      </c>
      <c r="CB56" s="107">
        <v>0</v>
      </c>
      <c r="CC56" s="107">
        <v>0</v>
      </c>
      <c r="CD56" s="107">
        <v>0</v>
      </c>
      <c r="CE56" s="107">
        <v>0</v>
      </c>
      <c r="CF56" s="107">
        <v>0</v>
      </c>
      <c r="CG56" s="107">
        <v>0</v>
      </c>
      <c r="CH56" s="107">
        <v>0</v>
      </c>
      <c r="CI56" s="107">
        <v>0</v>
      </c>
      <c r="CJ56" s="107">
        <v>0</v>
      </c>
      <c r="CK56" s="107">
        <v>0</v>
      </c>
      <c r="CL56" s="107">
        <v>0</v>
      </c>
      <c r="CM56" s="107">
        <v>0</v>
      </c>
      <c r="CN56" s="107">
        <v>0</v>
      </c>
      <c r="CO56" s="107">
        <v>0</v>
      </c>
      <c r="CP56" s="107">
        <v>0</v>
      </c>
      <c r="CQ56" s="107">
        <v>0</v>
      </c>
      <c r="CR56" s="107">
        <v>0</v>
      </c>
      <c r="CS56" s="107">
        <v>0</v>
      </c>
      <c r="CT56" s="107">
        <v>0</v>
      </c>
      <c r="CU56" s="107">
        <v>0</v>
      </c>
      <c r="CV56" s="107">
        <v>0</v>
      </c>
      <c r="CW56" s="107">
        <v>0</v>
      </c>
      <c r="CX56" s="107">
        <v>0</v>
      </c>
      <c r="CY56" s="107">
        <v>0</v>
      </c>
      <c r="CZ56" s="107">
        <v>0</v>
      </c>
      <c r="DA56" s="107">
        <v>0</v>
      </c>
      <c r="DB56" s="107">
        <v>0</v>
      </c>
      <c r="DC56" s="107">
        <v>0</v>
      </c>
      <c r="DD56" s="107">
        <v>0</v>
      </c>
      <c r="DE56" s="107">
        <v>0</v>
      </c>
      <c r="DF56" s="107">
        <v>0</v>
      </c>
      <c r="DG56" s="107">
        <v>0</v>
      </c>
      <c r="DH56" s="107">
        <v>0</v>
      </c>
      <c r="DI56" s="107">
        <v>0</v>
      </c>
      <c r="DJ56" s="107">
        <v>0</v>
      </c>
      <c r="DK56" s="107">
        <v>0</v>
      </c>
      <c r="DL56" s="107">
        <v>0</v>
      </c>
      <c r="DM56" s="107">
        <v>0</v>
      </c>
      <c r="DN56" s="107">
        <v>0</v>
      </c>
      <c r="DO56" s="107">
        <v>0</v>
      </c>
      <c r="DP56" s="107">
        <v>0</v>
      </c>
      <c r="DQ56" s="107">
        <v>0</v>
      </c>
      <c r="DR56" s="107">
        <v>0</v>
      </c>
      <c r="DS56" s="107">
        <v>0</v>
      </c>
      <c r="DT56" s="107">
        <v>0</v>
      </c>
      <c r="DU56" s="107">
        <v>0</v>
      </c>
      <c r="DV56" s="107">
        <v>0</v>
      </c>
      <c r="DW56" s="107">
        <v>0</v>
      </c>
      <c r="DX56" s="107">
        <v>0</v>
      </c>
      <c r="DY56" s="107">
        <v>0</v>
      </c>
      <c r="DZ56" s="107">
        <v>0</v>
      </c>
      <c r="EA56" s="107">
        <v>0</v>
      </c>
      <c r="EB56" s="107">
        <v>0</v>
      </c>
      <c r="EC56" s="107">
        <v>0</v>
      </c>
      <c r="ED56" s="107">
        <v>0</v>
      </c>
      <c r="EE56" s="107">
        <v>0</v>
      </c>
      <c r="EF56" s="107">
        <v>0</v>
      </c>
      <c r="EG56" s="107">
        <v>0</v>
      </c>
      <c r="EH56" s="107">
        <v>0</v>
      </c>
      <c r="EI56" s="107">
        <v>0</v>
      </c>
      <c r="EJ56" s="107">
        <v>0</v>
      </c>
      <c r="EK56" s="107">
        <v>0</v>
      </c>
      <c r="EL56" s="107">
        <v>0</v>
      </c>
      <c r="EM56" s="107">
        <v>0</v>
      </c>
      <c r="EN56" s="107">
        <v>0</v>
      </c>
      <c r="EO56" s="107">
        <v>0</v>
      </c>
      <c r="EP56" s="107">
        <v>0</v>
      </c>
      <c r="EQ56" s="107">
        <v>0</v>
      </c>
      <c r="ER56" s="107">
        <v>0</v>
      </c>
      <c r="ES56" s="107">
        <v>0</v>
      </c>
      <c r="ET56" s="107">
        <v>0</v>
      </c>
      <c r="EU56" s="107">
        <v>0</v>
      </c>
      <c r="EV56" s="107">
        <v>0</v>
      </c>
      <c r="EW56" s="107">
        <v>0</v>
      </c>
      <c r="EX56" s="107">
        <v>0</v>
      </c>
      <c r="EY56" s="107">
        <v>0</v>
      </c>
      <c r="EZ56" s="107">
        <v>0</v>
      </c>
      <c r="FA56" s="107">
        <v>0</v>
      </c>
      <c r="FB56" s="107">
        <v>0</v>
      </c>
      <c r="FC56" s="107">
        <v>0</v>
      </c>
      <c r="FD56" s="107">
        <v>0</v>
      </c>
      <c r="FE56" s="107">
        <v>0</v>
      </c>
      <c r="FF56" s="107">
        <v>0</v>
      </c>
      <c r="FG56" s="107">
        <v>0</v>
      </c>
      <c r="FH56" s="107">
        <v>0</v>
      </c>
      <c r="FI56" s="107">
        <v>0</v>
      </c>
      <c r="FJ56" s="107">
        <v>0</v>
      </c>
      <c r="FK56" s="107">
        <v>0</v>
      </c>
      <c r="FL56" s="107">
        <v>0</v>
      </c>
      <c r="FM56" s="107">
        <v>0</v>
      </c>
      <c r="FN56" s="107">
        <v>0</v>
      </c>
      <c r="FO56" s="107">
        <v>0</v>
      </c>
      <c r="FP56" s="107">
        <v>0</v>
      </c>
      <c r="FQ56" s="107">
        <v>0</v>
      </c>
      <c r="FR56" s="107">
        <v>0</v>
      </c>
      <c r="FS56" s="107">
        <v>0</v>
      </c>
      <c r="FT56" s="107">
        <v>0</v>
      </c>
      <c r="FU56" s="107">
        <v>0</v>
      </c>
      <c r="FV56" s="107">
        <v>0</v>
      </c>
      <c r="FW56" s="107">
        <v>0</v>
      </c>
      <c r="FX56" s="107">
        <v>0</v>
      </c>
      <c r="FY56" s="107">
        <v>0</v>
      </c>
      <c r="FZ56" s="107">
        <v>0</v>
      </c>
      <c r="GA56" s="107">
        <v>0</v>
      </c>
      <c r="GB56" s="107">
        <v>0</v>
      </c>
      <c r="GC56" s="107">
        <v>0</v>
      </c>
      <c r="GD56" s="107">
        <v>0</v>
      </c>
      <c r="GE56" s="107">
        <v>0</v>
      </c>
      <c r="GF56" s="107">
        <v>0</v>
      </c>
      <c r="GG56" s="107">
        <v>0</v>
      </c>
      <c r="GH56" s="107">
        <v>0</v>
      </c>
      <c r="GI56" s="22">
        <v>135697</v>
      </c>
      <c r="GJ56" s="13"/>
      <c r="GK56" s="13"/>
    </row>
    <row r="57" spans="1:193" x14ac:dyDescent="0.3">
      <c r="A57" s="22">
        <v>135653</v>
      </c>
      <c r="B57" s="22">
        <v>6395</v>
      </c>
      <c r="C57" s="22" t="s">
        <v>227</v>
      </c>
      <c r="D57" s="22" t="s">
        <v>228</v>
      </c>
      <c r="E57" s="26">
        <v>0.1003</v>
      </c>
      <c r="F57" s="22" t="s">
        <v>164</v>
      </c>
      <c r="G57" s="22" t="s">
        <v>165</v>
      </c>
      <c r="H57" s="108" t="str">
        <f>VLOOKUP(B57,Elegibilidade!A:I,9,0)</f>
        <v>Elegível</v>
      </c>
      <c r="I57" s="27">
        <v>83</v>
      </c>
      <c r="J57" s="23">
        <v>0</v>
      </c>
      <c r="K57" s="23">
        <f>NPV(0.8%,T57:GH57)</f>
        <v>254916.25759887448</v>
      </c>
      <c r="L57" s="23">
        <f t="shared" si="5"/>
        <v>254916.25759887448</v>
      </c>
      <c r="M57" s="22" t="s">
        <v>167</v>
      </c>
      <c r="N57" s="23">
        <v>254916.25759887448</v>
      </c>
      <c r="O57" s="23">
        <f t="shared" si="6"/>
        <v>241352.73082068731</v>
      </c>
      <c r="P57" s="23">
        <f>Vendas!$J$1</f>
        <v>885.12919963447951</v>
      </c>
      <c r="Q57" s="109">
        <v>393.5</v>
      </c>
      <c r="R57" s="23">
        <f t="shared" si="7"/>
        <v>348298.34005616768</v>
      </c>
      <c r="S57" s="28">
        <f t="shared" si="8"/>
        <v>0.69294826608064231</v>
      </c>
      <c r="T57" s="107">
        <v>4214.8</v>
      </c>
      <c r="U57" s="107">
        <v>4214.8</v>
      </c>
      <c r="V57" s="107">
        <v>4214.8</v>
      </c>
      <c r="W57" s="107">
        <v>4214.8</v>
      </c>
      <c r="X57" s="107">
        <v>4214.8</v>
      </c>
      <c r="Y57" s="107">
        <v>4214.8</v>
      </c>
      <c r="Z57" s="107">
        <v>4214.8</v>
      </c>
      <c r="AA57" s="107">
        <v>4214.8</v>
      </c>
      <c r="AB57" s="107">
        <v>4214.8</v>
      </c>
      <c r="AC57" s="107">
        <v>4214.8</v>
      </c>
      <c r="AD57" s="107">
        <v>4214.8</v>
      </c>
      <c r="AE57" s="107">
        <v>4214.8</v>
      </c>
      <c r="AF57" s="107">
        <v>4214.8</v>
      </c>
      <c r="AG57" s="107">
        <v>4214.8</v>
      </c>
      <c r="AH57" s="107">
        <v>4214.8</v>
      </c>
      <c r="AI57" s="107">
        <v>4214.8</v>
      </c>
      <c r="AJ57" s="107">
        <v>4214.8</v>
      </c>
      <c r="AK57" s="107">
        <v>4214.8</v>
      </c>
      <c r="AL57" s="107">
        <v>4214.8</v>
      </c>
      <c r="AM57" s="107">
        <v>4214.8</v>
      </c>
      <c r="AN57" s="107">
        <v>4214.8</v>
      </c>
      <c r="AO57" s="107">
        <v>4214.8</v>
      </c>
      <c r="AP57" s="107">
        <v>4214.8</v>
      </c>
      <c r="AQ57" s="107">
        <v>4214.8</v>
      </c>
      <c r="AR57" s="107">
        <v>4214.8</v>
      </c>
      <c r="AS57" s="107">
        <v>4214.8</v>
      </c>
      <c r="AT57" s="107">
        <v>4214.8</v>
      </c>
      <c r="AU57" s="107">
        <v>4214.8</v>
      </c>
      <c r="AV57" s="107">
        <v>4214.8</v>
      </c>
      <c r="AW57" s="107">
        <v>4214.8</v>
      </c>
      <c r="AX57" s="107">
        <v>4214.8</v>
      </c>
      <c r="AY57" s="107">
        <v>4214.8</v>
      </c>
      <c r="AZ57" s="107">
        <v>4214.8</v>
      </c>
      <c r="BA57" s="107">
        <v>4214.8</v>
      </c>
      <c r="BB57" s="107">
        <v>4214.8</v>
      </c>
      <c r="BC57" s="107">
        <v>4214.8</v>
      </c>
      <c r="BD57" s="107">
        <v>4214.8</v>
      </c>
      <c r="BE57" s="107">
        <v>4214.8</v>
      </c>
      <c r="BF57" s="107">
        <v>4214.8</v>
      </c>
      <c r="BG57" s="107">
        <v>4214.8</v>
      </c>
      <c r="BH57" s="107">
        <v>4214.8</v>
      </c>
      <c r="BI57" s="107">
        <v>4214.8</v>
      </c>
      <c r="BJ57" s="107">
        <v>4214.8</v>
      </c>
      <c r="BK57" s="107">
        <v>4214.8</v>
      </c>
      <c r="BL57" s="107">
        <v>4214.8</v>
      </c>
      <c r="BM57" s="107">
        <v>4214.8</v>
      </c>
      <c r="BN57" s="107">
        <v>4214.8</v>
      </c>
      <c r="BO57" s="107">
        <v>4214.8</v>
      </c>
      <c r="BP57" s="107">
        <v>4214.8</v>
      </c>
      <c r="BQ57" s="107">
        <v>4214.8</v>
      </c>
      <c r="BR57" s="107">
        <v>4214.8</v>
      </c>
      <c r="BS57" s="107">
        <v>4214.8</v>
      </c>
      <c r="BT57" s="107">
        <v>4214.8</v>
      </c>
      <c r="BU57" s="107">
        <v>4214.8</v>
      </c>
      <c r="BV57" s="107">
        <v>4214.8</v>
      </c>
      <c r="BW57" s="107">
        <v>4214.8</v>
      </c>
      <c r="BX57" s="107">
        <v>4214.8</v>
      </c>
      <c r="BY57" s="107">
        <v>4214.8</v>
      </c>
      <c r="BZ57" s="107">
        <v>4214.8</v>
      </c>
      <c r="CA57" s="107">
        <v>4214.8</v>
      </c>
      <c r="CB57" s="107">
        <v>4214.8</v>
      </c>
      <c r="CC57" s="107">
        <v>4214.8</v>
      </c>
      <c r="CD57" s="107">
        <v>4214.8</v>
      </c>
      <c r="CE57" s="107">
        <v>4214.8</v>
      </c>
      <c r="CF57" s="107">
        <v>4214.8</v>
      </c>
      <c r="CG57" s="107">
        <v>4214.8</v>
      </c>
      <c r="CH57" s="107">
        <v>4214.8</v>
      </c>
      <c r="CI57" s="107">
        <v>4214.8</v>
      </c>
      <c r="CJ57" s="107">
        <v>4214.8</v>
      </c>
      <c r="CK57" s="107">
        <v>4214.8</v>
      </c>
      <c r="CL57" s="107">
        <v>4214.8</v>
      </c>
      <c r="CM57" s="107">
        <v>4214.8</v>
      </c>
      <c r="CN57" s="107">
        <v>4214.8</v>
      </c>
      <c r="CO57" s="107">
        <v>4214.8</v>
      </c>
      <c r="CP57" s="107">
        <v>4214.8</v>
      </c>
      <c r="CQ57" s="107">
        <v>4214.8</v>
      </c>
      <c r="CR57" s="107">
        <v>4214.8</v>
      </c>
      <c r="CS57" s="107">
        <v>4214.8</v>
      </c>
      <c r="CT57" s="107">
        <v>4214.8</v>
      </c>
      <c r="CU57" s="107">
        <v>4214.8</v>
      </c>
      <c r="CV57" s="107">
        <v>4214.8</v>
      </c>
      <c r="CW57" s="107">
        <v>4214.8</v>
      </c>
      <c r="CX57" s="107">
        <v>4214.46</v>
      </c>
      <c r="CY57" s="107">
        <v>0</v>
      </c>
      <c r="CZ57" s="107">
        <v>0</v>
      </c>
      <c r="DA57" s="107">
        <v>0</v>
      </c>
      <c r="DB57" s="107">
        <v>0</v>
      </c>
      <c r="DC57" s="107">
        <v>0</v>
      </c>
      <c r="DD57" s="107">
        <v>0</v>
      </c>
      <c r="DE57" s="107">
        <v>0</v>
      </c>
      <c r="DF57" s="107">
        <v>0</v>
      </c>
      <c r="DG57" s="107">
        <v>0</v>
      </c>
      <c r="DH57" s="107">
        <v>0</v>
      </c>
      <c r="DI57" s="107">
        <v>0</v>
      </c>
      <c r="DJ57" s="107">
        <v>0</v>
      </c>
      <c r="DK57" s="107">
        <v>0</v>
      </c>
      <c r="DL57" s="107">
        <v>0</v>
      </c>
      <c r="DM57" s="107">
        <v>0</v>
      </c>
      <c r="DN57" s="107">
        <v>0</v>
      </c>
      <c r="DO57" s="107">
        <v>0</v>
      </c>
      <c r="DP57" s="107">
        <v>0</v>
      </c>
      <c r="DQ57" s="107">
        <v>0</v>
      </c>
      <c r="DR57" s="107">
        <v>0</v>
      </c>
      <c r="DS57" s="107">
        <v>0</v>
      </c>
      <c r="DT57" s="107">
        <v>0</v>
      </c>
      <c r="DU57" s="107">
        <v>0</v>
      </c>
      <c r="DV57" s="107">
        <v>0</v>
      </c>
      <c r="DW57" s="107">
        <v>0</v>
      </c>
      <c r="DX57" s="107">
        <v>0</v>
      </c>
      <c r="DY57" s="107">
        <v>0</v>
      </c>
      <c r="DZ57" s="107">
        <v>0</v>
      </c>
      <c r="EA57" s="107">
        <v>0</v>
      </c>
      <c r="EB57" s="107">
        <v>0</v>
      </c>
      <c r="EC57" s="107">
        <v>0</v>
      </c>
      <c r="ED57" s="107">
        <v>0</v>
      </c>
      <c r="EE57" s="107">
        <v>0</v>
      </c>
      <c r="EF57" s="107">
        <v>0</v>
      </c>
      <c r="EG57" s="107">
        <v>0</v>
      </c>
      <c r="EH57" s="107">
        <v>0</v>
      </c>
      <c r="EI57" s="107">
        <v>0</v>
      </c>
      <c r="EJ57" s="107">
        <v>0</v>
      </c>
      <c r="EK57" s="107">
        <v>0</v>
      </c>
      <c r="EL57" s="107">
        <v>0</v>
      </c>
      <c r="EM57" s="107">
        <v>0</v>
      </c>
      <c r="EN57" s="107">
        <v>0</v>
      </c>
      <c r="EO57" s="107">
        <v>0</v>
      </c>
      <c r="EP57" s="107">
        <v>0</v>
      </c>
      <c r="EQ57" s="107">
        <v>0</v>
      </c>
      <c r="ER57" s="107">
        <v>0</v>
      </c>
      <c r="ES57" s="107">
        <v>0</v>
      </c>
      <c r="ET57" s="107">
        <v>0</v>
      </c>
      <c r="EU57" s="107">
        <v>0</v>
      </c>
      <c r="EV57" s="107">
        <v>0</v>
      </c>
      <c r="EW57" s="107">
        <v>0</v>
      </c>
      <c r="EX57" s="107">
        <v>0</v>
      </c>
      <c r="EY57" s="107">
        <v>0</v>
      </c>
      <c r="EZ57" s="107">
        <v>0</v>
      </c>
      <c r="FA57" s="107">
        <v>0</v>
      </c>
      <c r="FB57" s="107">
        <v>0</v>
      </c>
      <c r="FC57" s="107">
        <v>0</v>
      </c>
      <c r="FD57" s="107">
        <v>0</v>
      </c>
      <c r="FE57" s="107">
        <v>0</v>
      </c>
      <c r="FF57" s="107">
        <v>0</v>
      </c>
      <c r="FG57" s="107">
        <v>0</v>
      </c>
      <c r="FH57" s="107">
        <v>0</v>
      </c>
      <c r="FI57" s="107">
        <v>0</v>
      </c>
      <c r="FJ57" s="107">
        <v>0</v>
      </c>
      <c r="FK57" s="107">
        <v>0</v>
      </c>
      <c r="FL57" s="107">
        <v>0</v>
      </c>
      <c r="FM57" s="107">
        <v>0</v>
      </c>
      <c r="FN57" s="107">
        <v>0</v>
      </c>
      <c r="FO57" s="107">
        <v>0</v>
      </c>
      <c r="FP57" s="107">
        <v>0</v>
      </c>
      <c r="FQ57" s="107">
        <v>0</v>
      </c>
      <c r="FR57" s="107">
        <v>0</v>
      </c>
      <c r="FS57" s="107">
        <v>0</v>
      </c>
      <c r="FT57" s="107">
        <v>0</v>
      </c>
      <c r="FU57" s="107">
        <v>0</v>
      </c>
      <c r="FV57" s="107">
        <v>0</v>
      </c>
      <c r="FW57" s="107">
        <v>0</v>
      </c>
      <c r="FX57" s="107">
        <v>0</v>
      </c>
      <c r="FY57" s="107">
        <v>0</v>
      </c>
      <c r="FZ57" s="107">
        <v>0</v>
      </c>
      <c r="GA57" s="107">
        <v>0</v>
      </c>
      <c r="GB57" s="107">
        <v>0</v>
      </c>
      <c r="GC57" s="107">
        <v>0</v>
      </c>
      <c r="GD57" s="107">
        <v>0</v>
      </c>
      <c r="GE57" s="107">
        <v>0</v>
      </c>
      <c r="GF57" s="107">
        <v>0</v>
      </c>
      <c r="GG57" s="107">
        <v>0</v>
      </c>
      <c r="GH57" s="107">
        <v>0</v>
      </c>
      <c r="GI57" s="22">
        <v>135653</v>
      </c>
      <c r="GJ57" s="13"/>
      <c r="GK57" s="13"/>
    </row>
    <row r="58" spans="1:193" x14ac:dyDescent="0.3">
      <c r="A58" s="22">
        <v>135656</v>
      </c>
      <c r="B58" s="22">
        <v>6445</v>
      </c>
      <c r="C58" s="22" t="s">
        <v>230</v>
      </c>
      <c r="D58" s="22" t="s">
        <v>231</v>
      </c>
      <c r="E58" s="26">
        <v>0</v>
      </c>
      <c r="F58" s="22" t="s">
        <v>164</v>
      </c>
      <c r="G58" s="22" t="s">
        <v>165</v>
      </c>
      <c r="H58" s="108" t="str">
        <f>VLOOKUP(B58,Elegibilidade!A:I,9,0)</f>
        <v>Elegível</v>
      </c>
      <c r="I58" s="27">
        <v>28</v>
      </c>
      <c r="J58" s="23">
        <v>0</v>
      </c>
      <c r="K58" s="23">
        <f>SUM(T58:GH58)</f>
        <v>249695.87999999983</v>
      </c>
      <c r="L58" s="23">
        <f t="shared" si="5"/>
        <v>249695.87999999983</v>
      </c>
      <c r="M58" s="22" t="s">
        <v>167</v>
      </c>
      <c r="N58" s="23">
        <v>249695.87999999983</v>
      </c>
      <c r="O58" s="23">
        <f t="shared" si="6"/>
        <v>218374.83309683224</v>
      </c>
      <c r="P58" s="23">
        <f>Vendas!$J$1</f>
        <v>885.12919963447951</v>
      </c>
      <c r="Q58" s="109">
        <v>363.89</v>
      </c>
      <c r="R58" s="23">
        <f t="shared" si="7"/>
        <v>322089.66445499071</v>
      </c>
      <c r="S58" s="28">
        <f t="shared" si="8"/>
        <v>0.67799391658948516</v>
      </c>
      <c r="T58" s="107">
        <v>8917.7099999999991</v>
      </c>
      <c r="U58" s="107">
        <v>8917.7099999999991</v>
      </c>
      <c r="V58" s="107">
        <v>8917.7099999999991</v>
      </c>
      <c r="W58" s="107">
        <v>8917.7099999999991</v>
      </c>
      <c r="X58" s="107">
        <v>8917.7099999999991</v>
      </c>
      <c r="Y58" s="107">
        <v>8917.7099999999991</v>
      </c>
      <c r="Z58" s="107">
        <v>8917.7099999999991</v>
      </c>
      <c r="AA58" s="107">
        <v>8917.7099999999991</v>
      </c>
      <c r="AB58" s="107">
        <v>8917.7099999999991</v>
      </c>
      <c r="AC58" s="107">
        <v>8917.7099999999991</v>
      </c>
      <c r="AD58" s="107">
        <v>8917.7099999999991</v>
      </c>
      <c r="AE58" s="107">
        <v>8917.7099999999991</v>
      </c>
      <c r="AF58" s="107">
        <v>8917.7099999999991</v>
      </c>
      <c r="AG58" s="107">
        <v>8917.7099999999991</v>
      </c>
      <c r="AH58" s="107">
        <v>8917.7099999999991</v>
      </c>
      <c r="AI58" s="107">
        <v>8917.7099999999991</v>
      </c>
      <c r="AJ58" s="107">
        <v>8917.7099999999991</v>
      </c>
      <c r="AK58" s="107">
        <v>8917.7099999999991</v>
      </c>
      <c r="AL58" s="107">
        <v>8917.7099999999991</v>
      </c>
      <c r="AM58" s="107">
        <v>8917.7099999999991</v>
      </c>
      <c r="AN58" s="107">
        <v>8917.7099999999991</v>
      </c>
      <c r="AO58" s="107">
        <v>8917.7099999999991</v>
      </c>
      <c r="AP58" s="107">
        <v>8917.7099999999991</v>
      </c>
      <c r="AQ58" s="107">
        <v>8917.7099999999991</v>
      </c>
      <c r="AR58" s="107">
        <v>8917.7099999999991</v>
      </c>
      <c r="AS58" s="107">
        <v>8917.7099999999991</v>
      </c>
      <c r="AT58" s="107">
        <v>8917.7099999999991</v>
      </c>
      <c r="AU58" s="107">
        <v>8917.7099999999991</v>
      </c>
      <c r="AV58" s="107">
        <v>0</v>
      </c>
      <c r="AW58" s="107">
        <v>0</v>
      </c>
      <c r="AX58" s="107">
        <v>0</v>
      </c>
      <c r="AY58" s="107">
        <v>0</v>
      </c>
      <c r="AZ58" s="107">
        <v>0</v>
      </c>
      <c r="BA58" s="107">
        <v>0</v>
      </c>
      <c r="BB58" s="107">
        <v>0</v>
      </c>
      <c r="BC58" s="107">
        <v>0</v>
      </c>
      <c r="BD58" s="107">
        <v>0</v>
      </c>
      <c r="BE58" s="107">
        <v>0</v>
      </c>
      <c r="BF58" s="107">
        <v>0</v>
      </c>
      <c r="BG58" s="107">
        <v>0</v>
      </c>
      <c r="BH58" s="107">
        <v>0</v>
      </c>
      <c r="BI58" s="107">
        <v>0</v>
      </c>
      <c r="BJ58" s="107">
        <v>0</v>
      </c>
      <c r="BK58" s="107">
        <v>0</v>
      </c>
      <c r="BL58" s="107">
        <v>0</v>
      </c>
      <c r="BM58" s="107">
        <v>0</v>
      </c>
      <c r="BN58" s="107">
        <v>0</v>
      </c>
      <c r="BO58" s="107">
        <v>0</v>
      </c>
      <c r="BP58" s="107">
        <v>0</v>
      </c>
      <c r="BQ58" s="107">
        <v>0</v>
      </c>
      <c r="BR58" s="107">
        <v>0</v>
      </c>
      <c r="BS58" s="107">
        <v>0</v>
      </c>
      <c r="BT58" s="107">
        <v>0</v>
      </c>
      <c r="BU58" s="107">
        <v>0</v>
      </c>
      <c r="BV58" s="107">
        <v>0</v>
      </c>
      <c r="BW58" s="107">
        <v>0</v>
      </c>
      <c r="BX58" s="107">
        <v>0</v>
      </c>
      <c r="BY58" s="107">
        <v>0</v>
      </c>
      <c r="BZ58" s="107">
        <v>0</v>
      </c>
      <c r="CA58" s="107">
        <v>0</v>
      </c>
      <c r="CB58" s="107">
        <v>0</v>
      </c>
      <c r="CC58" s="107">
        <v>0</v>
      </c>
      <c r="CD58" s="107">
        <v>0</v>
      </c>
      <c r="CE58" s="107">
        <v>0</v>
      </c>
      <c r="CF58" s="107">
        <v>0</v>
      </c>
      <c r="CG58" s="107">
        <v>0</v>
      </c>
      <c r="CH58" s="107">
        <v>0</v>
      </c>
      <c r="CI58" s="107">
        <v>0</v>
      </c>
      <c r="CJ58" s="107">
        <v>0</v>
      </c>
      <c r="CK58" s="107">
        <v>0</v>
      </c>
      <c r="CL58" s="107">
        <v>0</v>
      </c>
      <c r="CM58" s="107">
        <v>0</v>
      </c>
      <c r="CN58" s="107">
        <v>0</v>
      </c>
      <c r="CO58" s="107">
        <v>0</v>
      </c>
      <c r="CP58" s="107">
        <v>0</v>
      </c>
      <c r="CQ58" s="107">
        <v>0</v>
      </c>
      <c r="CR58" s="107">
        <v>0</v>
      </c>
      <c r="CS58" s="107">
        <v>0</v>
      </c>
      <c r="CT58" s="107">
        <v>0</v>
      </c>
      <c r="CU58" s="107">
        <v>0</v>
      </c>
      <c r="CV58" s="107">
        <v>0</v>
      </c>
      <c r="CW58" s="107">
        <v>0</v>
      </c>
      <c r="CX58" s="107">
        <v>0</v>
      </c>
      <c r="CY58" s="107">
        <v>0</v>
      </c>
      <c r="CZ58" s="107">
        <v>0</v>
      </c>
      <c r="DA58" s="107">
        <v>0</v>
      </c>
      <c r="DB58" s="107">
        <v>0</v>
      </c>
      <c r="DC58" s="107">
        <v>0</v>
      </c>
      <c r="DD58" s="107">
        <v>0</v>
      </c>
      <c r="DE58" s="107">
        <v>0</v>
      </c>
      <c r="DF58" s="107">
        <v>0</v>
      </c>
      <c r="DG58" s="107">
        <v>0</v>
      </c>
      <c r="DH58" s="107">
        <v>0</v>
      </c>
      <c r="DI58" s="107">
        <v>0</v>
      </c>
      <c r="DJ58" s="107">
        <v>0</v>
      </c>
      <c r="DK58" s="107">
        <v>0</v>
      </c>
      <c r="DL58" s="107">
        <v>0</v>
      </c>
      <c r="DM58" s="107">
        <v>0</v>
      </c>
      <c r="DN58" s="107">
        <v>0</v>
      </c>
      <c r="DO58" s="107">
        <v>0</v>
      </c>
      <c r="DP58" s="107">
        <v>0</v>
      </c>
      <c r="DQ58" s="107">
        <v>0</v>
      </c>
      <c r="DR58" s="107">
        <v>0</v>
      </c>
      <c r="DS58" s="107">
        <v>0</v>
      </c>
      <c r="DT58" s="107">
        <v>0</v>
      </c>
      <c r="DU58" s="107">
        <v>0</v>
      </c>
      <c r="DV58" s="107">
        <v>0</v>
      </c>
      <c r="DW58" s="107">
        <v>0</v>
      </c>
      <c r="DX58" s="107">
        <v>0</v>
      </c>
      <c r="DY58" s="107">
        <v>0</v>
      </c>
      <c r="DZ58" s="107">
        <v>0</v>
      </c>
      <c r="EA58" s="107">
        <v>0</v>
      </c>
      <c r="EB58" s="107">
        <v>0</v>
      </c>
      <c r="EC58" s="107">
        <v>0</v>
      </c>
      <c r="ED58" s="107">
        <v>0</v>
      </c>
      <c r="EE58" s="107">
        <v>0</v>
      </c>
      <c r="EF58" s="107">
        <v>0</v>
      </c>
      <c r="EG58" s="107">
        <v>0</v>
      </c>
      <c r="EH58" s="107">
        <v>0</v>
      </c>
      <c r="EI58" s="107">
        <v>0</v>
      </c>
      <c r="EJ58" s="107">
        <v>0</v>
      </c>
      <c r="EK58" s="107">
        <v>0</v>
      </c>
      <c r="EL58" s="107">
        <v>0</v>
      </c>
      <c r="EM58" s="107">
        <v>0</v>
      </c>
      <c r="EN58" s="107">
        <v>0</v>
      </c>
      <c r="EO58" s="107">
        <v>0</v>
      </c>
      <c r="EP58" s="107">
        <v>0</v>
      </c>
      <c r="EQ58" s="107">
        <v>0</v>
      </c>
      <c r="ER58" s="107">
        <v>0</v>
      </c>
      <c r="ES58" s="107">
        <v>0</v>
      </c>
      <c r="ET58" s="107">
        <v>0</v>
      </c>
      <c r="EU58" s="107">
        <v>0</v>
      </c>
      <c r="EV58" s="107">
        <v>0</v>
      </c>
      <c r="EW58" s="107">
        <v>0</v>
      </c>
      <c r="EX58" s="107">
        <v>0</v>
      </c>
      <c r="EY58" s="107">
        <v>0</v>
      </c>
      <c r="EZ58" s="107">
        <v>0</v>
      </c>
      <c r="FA58" s="107">
        <v>0</v>
      </c>
      <c r="FB58" s="107">
        <v>0</v>
      </c>
      <c r="FC58" s="107">
        <v>0</v>
      </c>
      <c r="FD58" s="107">
        <v>0</v>
      </c>
      <c r="FE58" s="107">
        <v>0</v>
      </c>
      <c r="FF58" s="107">
        <v>0</v>
      </c>
      <c r="FG58" s="107">
        <v>0</v>
      </c>
      <c r="FH58" s="107">
        <v>0</v>
      </c>
      <c r="FI58" s="107">
        <v>0</v>
      </c>
      <c r="FJ58" s="107">
        <v>0</v>
      </c>
      <c r="FK58" s="107">
        <v>0</v>
      </c>
      <c r="FL58" s="107">
        <v>0</v>
      </c>
      <c r="FM58" s="107">
        <v>0</v>
      </c>
      <c r="FN58" s="107">
        <v>0</v>
      </c>
      <c r="FO58" s="107">
        <v>0</v>
      </c>
      <c r="FP58" s="107">
        <v>0</v>
      </c>
      <c r="FQ58" s="107">
        <v>0</v>
      </c>
      <c r="FR58" s="107">
        <v>0</v>
      </c>
      <c r="FS58" s="107">
        <v>0</v>
      </c>
      <c r="FT58" s="107">
        <v>0</v>
      </c>
      <c r="FU58" s="107">
        <v>0</v>
      </c>
      <c r="FV58" s="107">
        <v>0</v>
      </c>
      <c r="FW58" s="107">
        <v>0</v>
      </c>
      <c r="FX58" s="107">
        <v>0</v>
      </c>
      <c r="FY58" s="107">
        <v>0</v>
      </c>
      <c r="FZ58" s="107">
        <v>0</v>
      </c>
      <c r="GA58" s="107">
        <v>0</v>
      </c>
      <c r="GB58" s="107">
        <v>0</v>
      </c>
      <c r="GC58" s="107">
        <v>0</v>
      </c>
      <c r="GD58" s="107">
        <v>0</v>
      </c>
      <c r="GE58" s="107">
        <v>0</v>
      </c>
      <c r="GF58" s="107">
        <v>0</v>
      </c>
      <c r="GG58" s="107">
        <v>0</v>
      </c>
      <c r="GH58" s="107">
        <v>0</v>
      </c>
      <c r="GI58" s="22">
        <v>135656</v>
      </c>
      <c r="GJ58" s="13"/>
      <c r="GK58" s="13"/>
    </row>
    <row r="59" spans="1:193" x14ac:dyDescent="0.3">
      <c r="A59" s="22">
        <v>135655</v>
      </c>
      <c r="B59" s="22">
        <v>6444</v>
      </c>
      <c r="C59" s="22" t="s">
        <v>230</v>
      </c>
      <c r="D59" s="22" t="s">
        <v>231</v>
      </c>
      <c r="E59" s="26">
        <v>0</v>
      </c>
      <c r="F59" s="22" t="s">
        <v>164</v>
      </c>
      <c r="G59" s="22" t="s">
        <v>165</v>
      </c>
      <c r="H59" s="108" t="str">
        <f>VLOOKUP(B59,Elegibilidade!A:I,9,0)</f>
        <v>Elegível</v>
      </c>
      <c r="I59" s="27">
        <v>28</v>
      </c>
      <c r="J59" s="23">
        <v>0</v>
      </c>
      <c r="K59" s="23">
        <f>SUM(T59:GH59)</f>
        <v>249249.94</v>
      </c>
      <c r="L59" s="23">
        <f t="shared" si="5"/>
        <v>249249.94</v>
      </c>
      <c r="M59" s="22" t="s">
        <v>167</v>
      </c>
      <c r="N59" s="23">
        <v>249249.94</v>
      </c>
      <c r="O59" s="23">
        <f t="shared" si="6"/>
        <v>217984.81968177512</v>
      </c>
      <c r="P59" s="23">
        <f>Vendas!$J$1</f>
        <v>885.12919963447951</v>
      </c>
      <c r="Q59" s="109">
        <v>363.24</v>
      </c>
      <c r="R59" s="23">
        <f t="shared" si="7"/>
        <v>321514.33047522831</v>
      </c>
      <c r="S59" s="28">
        <f t="shared" si="8"/>
        <v>0.67799410172346941</v>
      </c>
      <c r="T59" s="107">
        <v>8901.7800000000007</v>
      </c>
      <c r="U59" s="107">
        <v>8901.7800000000007</v>
      </c>
      <c r="V59" s="107">
        <v>8901.7800000000007</v>
      </c>
      <c r="W59" s="107">
        <v>8901.7800000000007</v>
      </c>
      <c r="X59" s="107">
        <v>8901.7800000000007</v>
      </c>
      <c r="Y59" s="107">
        <v>8901.7800000000007</v>
      </c>
      <c r="Z59" s="107">
        <v>8901.7800000000007</v>
      </c>
      <c r="AA59" s="107">
        <v>8901.7800000000007</v>
      </c>
      <c r="AB59" s="107">
        <v>8901.7800000000007</v>
      </c>
      <c r="AC59" s="107">
        <v>8901.7800000000007</v>
      </c>
      <c r="AD59" s="107">
        <v>8901.7800000000007</v>
      </c>
      <c r="AE59" s="107">
        <v>8901.7800000000007</v>
      </c>
      <c r="AF59" s="107">
        <v>8901.7800000000007</v>
      </c>
      <c r="AG59" s="107">
        <v>8901.7800000000007</v>
      </c>
      <c r="AH59" s="107">
        <v>8901.7800000000007</v>
      </c>
      <c r="AI59" s="107">
        <v>8901.7800000000007</v>
      </c>
      <c r="AJ59" s="107">
        <v>8901.7800000000007</v>
      </c>
      <c r="AK59" s="107">
        <v>8901.7800000000007</v>
      </c>
      <c r="AL59" s="107">
        <v>8901.7800000000007</v>
      </c>
      <c r="AM59" s="107">
        <v>8901.7800000000007</v>
      </c>
      <c r="AN59" s="107">
        <v>8901.7800000000007</v>
      </c>
      <c r="AO59" s="107">
        <v>8901.7800000000007</v>
      </c>
      <c r="AP59" s="107">
        <v>8901.7800000000007</v>
      </c>
      <c r="AQ59" s="107">
        <v>8901.7800000000007</v>
      </c>
      <c r="AR59" s="107">
        <v>8901.7800000000007</v>
      </c>
      <c r="AS59" s="107">
        <v>8901.7800000000007</v>
      </c>
      <c r="AT59" s="107">
        <v>8901.7800000000007</v>
      </c>
      <c r="AU59" s="107">
        <v>8901.8799999999992</v>
      </c>
      <c r="AV59" s="107">
        <v>0</v>
      </c>
      <c r="AW59" s="107">
        <v>0</v>
      </c>
      <c r="AX59" s="107">
        <v>0</v>
      </c>
      <c r="AY59" s="107">
        <v>0</v>
      </c>
      <c r="AZ59" s="107">
        <v>0</v>
      </c>
      <c r="BA59" s="107">
        <v>0</v>
      </c>
      <c r="BB59" s="107">
        <v>0</v>
      </c>
      <c r="BC59" s="107">
        <v>0</v>
      </c>
      <c r="BD59" s="107">
        <v>0</v>
      </c>
      <c r="BE59" s="107">
        <v>0</v>
      </c>
      <c r="BF59" s="107">
        <v>0</v>
      </c>
      <c r="BG59" s="107">
        <v>0</v>
      </c>
      <c r="BH59" s="107">
        <v>0</v>
      </c>
      <c r="BI59" s="107">
        <v>0</v>
      </c>
      <c r="BJ59" s="107">
        <v>0</v>
      </c>
      <c r="BK59" s="107">
        <v>0</v>
      </c>
      <c r="BL59" s="107">
        <v>0</v>
      </c>
      <c r="BM59" s="107">
        <v>0</v>
      </c>
      <c r="BN59" s="107">
        <v>0</v>
      </c>
      <c r="BO59" s="107">
        <v>0</v>
      </c>
      <c r="BP59" s="107">
        <v>0</v>
      </c>
      <c r="BQ59" s="107">
        <v>0</v>
      </c>
      <c r="BR59" s="107">
        <v>0</v>
      </c>
      <c r="BS59" s="107">
        <v>0</v>
      </c>
      <c r="BT59" s="107">
        <v>0</v>
      </c>
      <c r="BU59" s="107">
        <v>0</v>
      </c>
      <c r="BV59" s="107">
        <v>0</v>
      </c>
      <c r="BW59" s="107">
        <v>0</v>
      </c>
      <c r="BX59" s="107">
        <v>0</v>
      </c>
      <c r="BY59" s="107">
        <v>0</v>
      </c>
      <c r="BZ59" s="107">
        <v>0</v>
      </c>
      <c r="CA59" s="107">
        <v>0</v>
      </c>
      <c r="CB59" s="107">
        <v>0</v>
      </c>
      <c r="CC59" s="107">
        <v>0</v>
      </c>
      <c r="CD59" s="107">
        <v>0</v>
      </c>
      <c r="CE59" s="107">
        <v>0</v>
      </c>
      <c r="CF59" s="107">
        <v>0</v>
      </c>
      <c r="CG59" s="107">
        <v>0</v>
      </c>
      <c r="CH59" s="107">
        <v>0</v>
      </c>
      <c r="CI59" s="107">
        <v>0</v>
      </c>
      <c r="CJ59" s="107">
        <v>0</v>
      </c>
      <c r="CK59" s="107">
        <v>0</v>
      </c>
      <c r="CL59" s="107">
        <v>0</v>
      </c>
      <c r="CM59" s="107">
        <v>0</v>
      </c>
      <c r="CN59" s="107">
        <v>0</v>
      </c>
      <c r="CO59" s="107">
        <v>0</v>
      </c>
      <c r="CP59" s="107">
        <v>0</v>
      </c>
      <c r="CQ59" s="107">
        <v>0</v>
      </c>
      <c r="CR59" s="107">
        <v>0</v>
      </c>
      <c r="CS59" s="107">
        <v>0</v>
      </c>
      <c r="CT59" s="107">
        <v>0</v>
      </c>
      <c r="CU59" s="107">
        <v>0</v>
      </c>
      <c r="CV59" s="107">
        <v>0</v>
      </c>
      <c r="CW59" s="107">
        <v>0</v>
      </c>
      <c r="CX59" s="107">
        <v>0</v>
      </c>
      <c r="CY59" s="107">
        <v>0</v>
      </c>
      <c r="CZ59" s="107">
        <v>0</v>
      </c>
      <c r="DA59" s="107">
        <v>0</v>
      </c>
      <c r="DB59" s="107">
        <v>0</v>
      </c>
      <c r="DC59" s="107">
        <v>0</v>
      </c>
      <c r="DD59" s="107">
        <v>0</v>
      </c>
      <c r="DE59" s="107">
        <v>0</v>
      </c>
      <c r="DF59" s="107">
        <v>0</v>
      </c>
      <c r="DG59" s="107">
        <v>0</v>
      </c>
      <c r="DH59" s="107">
        <v>0</v>
      </c>
      <c r="DI59" s="107">
        <v>0</v>
      </c>
      <c r="DJ59" s="107">
        <v>0</v>
      </c>
      <c r="DK59" s="107">
        <v>0</v>
      </c>
      <c r="DL59" s="107">
        <v>0</v>
      </c>
      <c r="DM59" s="107">
        <v>0</v>
      </c>
      <c r="DN59" s="107">
        <v>0</v>
      </c>
      <c r="DO59" s="107">
        <v>0</v>
      </c>
      <c r="DP59" s="107">
        <v>0</v>
      </c>
      <c r="DQ59" s="107">
        <v>0</v>
      </c>
      <c r="DR59" s="107">
        <v>0</v>
      </c>
      <c r="DS59" s="107">
        <v>0</v>
      </c>
      <c r="DT59" s="107">
        <v>0</v>
      </c>
      <c r="DU59" s="107">
        <v>0</v>
      </c>
      <c r="DV59" s="107">
        <v>0</v>
      </c>
      <c r="DW59" s="107">
        <v>0</v>
      </c>
      <c r="DX59" s="107">
        <v>0</v>
      </c>
      <c r="DY59" s="107">
        <v>0</v>
      </c>
      <c r="DZ59" s="107">
        <v>0</v>
      </c>
      <c r="EA59" s="107">
        <v>0</v>
      </c>
      <c r="EB59" s="107">
        <v>0</v>
      </c>
      <c r="EC59" s="107">
        <v>0</v>
      </c>
      <c r="ED59" s="107">
        <v>0</v>
      </c>
      <c r="EE59" s="107">
        <v>0</v>
      </c>
      <c r="EF59" s="107">
        <v>0</v>
      </c>
      <c r="EG59" s="107">
        <v>0</v>
      </c>
      <c r="EH59" s="107">
        <v>0</v>
      </c>
      <c r="EI59" s="107">
        <v>0</v>
      </c>
      <c r="EJ59" s="107">
        <v>0</v>
      </c>
      <c r="EK59" s="107">
        <v>0</v>
      </c>
      <c r="EL59" s="107">
        <v>0</v>
      </c>
      <c r="EM59" s="107">
        <v>0</v>
      </c>
      <c r="EN59" s="107">
        <v>0</v>
      </c>
      <c r="EO59" s="107">
        <v>0</v>
      </c>
      <c r="EP59" s="107">
        <v>0</v>
      </c>
      <c r="EQ59" s="107">
        <v>0</v>
      </c>
      <c r="ER59" s="107">
        <v>0</v>
      </c>
      <c r="ES59" s="107">
        <v>0</v>
      </c>
      <c r="ET59" s="107">
        <v>0</v>
      </c>
      <c r="EU59" s="107">
        <v>0</v>
      </c>
      <c r="EV59" s="107">
        <v>0</v>
      </c>
      <c r="EW59" s="107">
        <v>0</v>
      </c>
      <c r="EX59" s="107">
        <v>0</v>
      </c>
      <c r="EY59" s="107">
        <v>0</v>
      </c>
      <c r="EZ59" s="107">
        <v>0</v>
      </c>
      <c r="FA59" s="107">
        <v>0</v>
      </c>
      <c r="FB59" s="107">
        <v>0</v>
      </c>
      <c r="FC59" s="107">
        <v>0</v>
      </c>
      <c r="FD59" s="107">
        <v>0</v>
      </c>
      <c r="FE59" s="107">
        <v>0</v>
      </c>
      <c r="FF59" s="107">
        <v>0</v>
      </c>
      <c r="FG59" s="107">
        <v>0</v>
      </c>
      <c r="FH59" s="107">
        <v>0</v>
      </c>
      <c r="FI59" s="107">
        <v>0</v>
      </c>
      <c r="FJ59" s="107">
        <v>0</v>
      </c>
      <c r="FK59" s="107">
        <v>0</v>
      </c>
      <c r="FL59" s="107">
        <v>0</v>
      </c>
      <c r="FM59" s="107">
        <v>0</v>
      </c>
      <c r="FN59" s="107">
        <v>0</v>
      </c>
      <c r="FO59" s="107">
        <v>0</v>
      </c>
      <c r="FP59" s="107">
        <v>0</v>
      </c>
      <c r="FQ59" s="107">
        <v>0</v>
      </c>
      <c r="FR59" s="107">
        <v>0</v>
      </c>
      <c r="FS59" s="107">
        <v>0</v>
      </c>
      <c r="FT59" s="107">
        <v>0</v>
      </c>
      <c r="FU59" s="107">
        <v>0</v>
      </c>
      <c r="FV59" s="107">
        <v>0</v>
      </c>
      <c r="FW59" s="107">
        <v>0</v>
      </c>
      <c r="FX59" s="107">
        <v>0</v>
      </c>
      <c r="FY59" s="107">
        <v>0</v>
      </c>
      <c r="FZ59" s="107">
        <v>0</v>
      </c>
      <c r="GA59" s="107">
        <v>0</v>
      </c>
      <c r="GB59" s="107">
        <v>0</v>
      </c>
      <c r="GC59" s="107">
        <v>0</v>
      </c>
      <c r="GD59" s="107">
        <v>0</v>
      </c>
      <c r="GE59" s="107">
        <v>0</v>
      </c>
      <c r="GF59" s="107">
        <v>0</v>
      </c>
      <c r="GG59" s="107">
        <v>0</v>
      </c>
      <c r="GH59" s="107">
        <v>0</v>
      </c>
      <c r="GI59" s="22">
        <v>135655</v>
      </c>
      <c r="GJ59" s="13"/>
      <c r="GK59" s="13"/>
    </row>
    <row r="60" spans="1:193" x14ac:dyDescent="0.3">
      <c r="A60" s="22">
        <v>135686</v>
      </c>
      <c r="B60" s="22">
        <v>6466</v>
      </c>
      <c r="C60" s="22" t="s">
        <v>281</v>
      </c>
      <c r="D60" s="22" t="s">
        <v>282</v>
      </c>
      <c r="E60" s="26">
        <v>0</v>
      </c>
      <c r="F60" s="22" t="s">
        <v>164</v>
      </c>
      <c r="G60" s="22" t="s">
        <v>165</v>
      </c>
      <c r="H60" s="108" t="str">
        <f>VLOOKUP(B60,Elegibilidade!A:I,9,0)</f>
        <v>Elegível</v>
      </c>
      <c r="I60" s="27">
        <v>30</v>
      </c>
      <c r="J60" s="23">
        <v>0</v>
      </c>
      <c r="K60" s="23">
        <f>SUM(T60:GH60)</f>
        <v>248682.89999999985</v>
      </c>
      <c r="L60" s="23">
        <f t="shared" si="5"/>
        <v>248682.89999999985</v>
      </c>
      <c r="M60" s="22" t="s">
        <v>167</v>
      </c>
      <c r="N60" s="23">
        <v>248682.89999999985</v>
      </c>
      <c r="O60" s="23">
        <f t="shared" si="6"/>
        <v>215537.38785981265</v>
      </c>
      <c r="P60" s="23">
        <f>Vendas!$J$1</f>
        <v>885.12919963447951</v>
      </c>
      <c r="Q60" s="109">
        <v>360</v>
      </c>
      <c r="R60" s="23">
        <f t="shared" si="7"/>
        <v>318646.51186841261</v>
      </c>
      <c r="S60" s="28">
        <f t="shared" si="8"/>
        <v>0.67641533747220295</v>
      </c>
      <c r="T60" s="107">
        <v>8289.43</v>
      </c>
      <c r="U60" s="107">
        <v>8289.43</v>
      </c>
      <c r="V60" s="107">
        <v>8289.43</v>
      </c>
      <c r="W60" s="107">
        <v>8289.43</v>
      </c>
      <c r="X60" s="107">
        <v>8289.43</v>
      </c>
      <c r="Y60" s="107">
        <v>8289.43</v>
      </c>
      <c r="Z60" s="107">
        <v>8289.43</v>
      </c>
      <c r="AA60" s="107">
        <v>8289.43</v>
      </c>
      <c r="AB60" s="107">
        <v>8289.43</v>
      </c>
      <c r="AC60" s="107">
        <v>8289.43</v>
      </c>
      <c r="AD60" s="107">
        <v>8289.43</v>
      </c>
      <c r="AE60" s="107">
        <v>8289.43</v>
      </c>
      <c r="AF60" s="107">
        <v>8289.43</v>
      </c>
      <c r="AG60" s="107">
        <v>8289.43</v>
      </c>
      <c r="AH60" s="107">
        <v>8289.43</v>
      </c>
      <c r="AI60" s="107">
        <v>8289.43</v>
      </c>
      <c r="AJ60" s="107">
        <v>8289.43</v>
      </c>
      <c r="AK60" s="107">
        <v>8289.43</v>
      </c>
      <c r="AL60" s="107">
        <v>8289.43</v>
      </c>
      <c r="AM60" s="107">
        <v>8289.43</v>
      </c>
      <c r="AN60" s="107">
        <v>8289.43</v>
      </c>
      <c r="AO60" s="107">
        <v>8289.43</v>
      </c>
      <c r="AP60" s="107">
        <v>8289.43</v>
      </c>
      <c r="AQ60" s="107">
        <v>8289.43</v>
      </c>
      <c r="AR60" s="107">
        <v>8289.43</v>
      </c>
      <c r="AS60" s="107">
        <v>8289.43</v>
      </c>
      <c r="AT60" s="107">
        <v>8289.43</v>
      </c>
      <c r="AU60" s="107">
        <v>8289.43</v>
      </c>
      <c r="AV60" s="107">
        <v>8289.43</v>
      </c>
      <c r="AW60" s="107">
        <v>8289.43</v>
      </c>
      <c r="AX60" s="107">
        <v>0</v>
      </c>
      <c r="AY60" s="107">
        <v>0</v>
      </c>
      <c r="AZ60" s="107">
        <v>0</v>
      </c>
      <c r="BA60" s="107">
        <v>0</v>
      </c>
      <c r="BB60" s="107">
        <v>0</v>
      </c>
      <c r="BC60" s="107">
        <v>0</v>
      </c>
      <c r="BD60" s="107">
        <v>0</v>
      </c>
      <c r="BE60" s="107">
        <v>0</v>
      </c>
      <c r="BF60" s="107">
        <v>0</v>
      </c>
      <c r="BG60" s="107">
        <v>0</v>
      </c>
      <c r="BH60" s="107">
        <v>0</v>
      </c>
      <c r="BI60" s="107">
        <v>0</v>
      </c>
      <c r="BJ60" s="107">
        <v>0</v>
      </c>
      <c r="BK60" s="107">
        <v>0</v>
      </c>
      <c r="BL60" s="107">
        <v>0</v>
      </c>
      <c r="BM60" s="107">
        <v>0</v>
      </c>
      <c r="BN60" s="107">
        <v>0</v>
      </c>
      <c r="BO60" s="107">
        <v>0</v>
      </c>
      <c r="BP60" s="107">
        <v>0</v>
      </c>
      <c r="BQ60" s="107">
        <v>0</v>
      </c>
      <c r="BR60" s="107">
        <v>0</v>
      </c>
      <c r="BS60" s="107">
        <v>0</v>
      </c>
      <c r="BT60" s="107">
        <v>0</v>
      </c>
      <c r="BU60" s="107">
        <v>0</v>
      </c>
      <c r="BV60" s="107">
        <v>0</v>
      </c>
      <c r="BW60" s="107">
        <v>0</v>
      </c>
      <c r="BX60" s="107">
        <v>0</v>
      </c>
      <c r="BY60" s="107">
        <v>0</v>
      </c>
      <c r="BZ60" s="107">
        <v>0</v>
      </c>
      <c r="CA60" s="107">
        <v>0</v>
      </c>
      <c r="CB60" s="107">
        <v>0</v>
      </c>
      <c r="CC60" s="107">
        <v>0</v>
      </c>
      <c r="CD60" s="107">
        <v>0</v>
      </c>
      <c r="CE60" s="107">
        <v>0</v>
      </c>
      <c r="CF60" s="107">
        <v>0</v>
      </c>
      <c r="CG60" s="107">
        <v>0</v>
      </c>
      <c r="CH60" s="107">
        <v>0</v>
      </c>
      <c r="CI60" s="107">
        <v>0</v>
      </c>
      <c r="CJ60" s="107">
        <v>0</v>
      </c>
      <c r="CK60" s="107">
        <v>0</v>
      </c>
      <c r="CL60" s="107">
        <v>0</v>
      </c>
      <c r="CM60" s="107">
        <v>0</v>
      </c>
      <c r="CN60" s="107">
        <v>0</v>
      </c>
      <c r="CO60" s="107">
        <v>0</v>
      </c>
      <c r="CP60" s="107">
        <v>0</v>
      </c>
      <c r="CQ60" s="107">
        <v>0</v>
      </c>
      <c r="CR60" s="107">
        <v>0</v>
      </c>
      <c r="CS60" s="107">
        <v>0</v>
      </c>
      <c r="CT60" s="107">
        <v>0</v>
      </c>
      <c r="CU60" s="107">
        <v>0</v>
      </c>
      <c r="CV60" s="107">
        <v>0</v>
      </c>
      <c r="CW60" s="107">
        <v>0</v>
      </c>
      <c r="CX60" s="107">
        <v>0</v>
      </c>
      <c r="CY60" s="107">
        <v>0</v>
      </c>
      <c r="CZ60" s="107">
        <v>0</v>
      </c>
      <c r="DA60" s="107">
        <v>0</v>
      </c>
      <c r="DB60" s="107">
        <v>0</v>
      </c>
      <c r="DC60" s="107">
        <v>0</v>
      </c>
      <c r="DD60" s="107">
        <v>0</v>
      </c>
      <c r="DE60" s="107">
        <v>0</v>
      </c>
      <c r="DF60" s="107">
        <v>0</v>
      </c>
      <c r="DG60" s="107">
        <v>0</v>
      </c>
      <c r="DH60" s="107">
        <v>0</v>
      </c>
      <c r="DI60" s="107">
        <v>0</v>
      </c>
      <c r="DJ60" s="107">
        <v>0</v>
      </c>
      <c r="DK60" s="107">
        <v>0</v>
      </c>
      <c r="DL60" s="107">
        <v>0</v>
      </c>
      <c r="DM60" s="107">
        <v>0</v>
      </c>
      <c r="DN60" s="107">
        <v>0</v>
      </c>
      <c r="DO60" s="107">
        <v>0</v>
      </c>
      <c r="DP60" s="107">
        <v>0</v>
      </c>
      <c r="DQ60" s="107">
        <v>0</v>
      </c>
      <c r="DR60" s="107">
        <v>0</v>
      </c>
      <c r="DS60" s="107">
        <v>0</v>
      </c>
      <c r="DT60" s="107">
        <v>0</v>
      </c>
      <c r="DU60" s="107">
        <v>0</v>
      </c>
      <c r="DV60" s="107">
        <v>0</v>
      </c>
      <c r="DW60" s="107">
        <v>0</v>
      </c>
      <c r="DX60" s="107">
        <v>0</v>
      </c>
      <c r="DY60" s="107">
        <v>0</v>
      </c>
      <c r="DZ60" s="107">
        <v>0</v>
      </c>
      <c r="EA60" s="107">
        <v>0</v>
      </c>
      <c r="EB60" s="107">
        <v>0</v>
      </c>
      <c r="EC60" s="107">
        <v>0</v>
      </c>
      <c r="ED60" s="107">
        <v>0</v>
      </c>
      <c r="EE60" s="107">
        <v>0</v>
      </c>
      <c r="EF60" s="107">
        <v>0</v>
      </c>
      <c r="EG60" s="107">
        <v>0</v>
      </c>
      <c r="EH60" s="107">
        <v>0</v>
      </c>
      <c r="EI60" s="107">
        <v>0</v>
      </c>
      <c r="EJ60" s="107">
        <v>0</v>
      </c>
      <c r="EK60" s="107">
        <v>0</v>
      </c>
      <c r="EL60" s="107">
        <v>0</v>
      </c>
      <c r="EM60" s="107">
        <v>0</v>
      </c>
      <c r="EN60" s="107">
        <v>0</v>
      </c>
      <c r="EO60" s="107">
        <v>0</v>
      </c>
      <c r="EP60" s="107">
        <v>0</v>
      </c>
      <c r="EQ60" s="107">
        <v>0</v>
      </c>
      <c r="ER60" s="107">
        <v>0</v>
      </c>
      <c r="ES60" s="107">
        <v>0</v>
      </c>
      <c r="ET60" s="107">
        <v>0</v>
      </c>
      <c r="EU60" s="107">
        <v>0</v>
      </c>
      <c r="EV60" s="107">
        <v>0</v>
      </c>
      <c r="EW60" s="107">
        <v>0</v>
      </c>
      <c r="EX60" s="107">
        <v>0</v>
      </c>
      <c r="EY60" s="107">
        <v>0</v>
      </c>
      <c r="EZ60" s="107">
        <v>0</v>
      </c>
      <c r="FA60" s="107">
        <v>0</v>
      </c>
      <c r="FB60" s="107">
        <v>0</v>
      </c>
      <c r="FC60" s="107">
        <v>0</v>
      </c>
      <c r="FD60" s="107">
        <v>0</v>
      </c>
      <c r="FE60" s="107">
        <v>0</v>
      </c>
      <c r="FF60" s="107">
        <v>0</v>
      </c>
      <c r="FG60" s="107">
        <v>0</v>
      </c>
      <c r="FH60" s="107">
        <v>0</v>
      </c>
      <c r="FI60" s="107">
        <v>0</v>
      </c>
      <c r="FJ60" s="107">
        <v>0</v>
      </c>
      <c r="FK60" s="107">
        <v>0</v>
      </c>
      <c r="FL60" s="107">
        <v>0</v>
      </c>
      <c r="FM60" s="107">
        <v>0</v>
      </c>
      <c r="FN60" s="107">
        <v>0</v>
      </c>
      <c r="FO60" s="107">
        <v>0</v>
      </c>
      <c r="FP60" s="107">
        <v>0</v>
      </c>
      <c r="FQ60" s="107">
        <v>0</v>
      </c>
      <c r="FR60" s="107">
        <v>0</v>
      </c>
      <c r="FS60" s="107">
        <v>0</v>
      </c>
      <c r="FT60" s="107">
        <v>0</v>
      </c>
      <c r="FU60" s="107">
        <v>0</v>
      </c>
      <c r="FV60" s="107">
        <v>0</v>
      </c>
      <c r="FW60" s="107">
        <v>0</v>
      </c>
      <c r="FX60" s="107">
        <v>0</v>
      </c>
      <c r="FY60" s="107">
        <v>0</v>
      </c>
      <c r="FZ60" s="107">
        <v>0</v>
      </c>
      <c r="GA60" s="107">
        <v>0</v>
      </c>
      <c r="GB60" s="107">
        <v>0</v>
      </c>
      <c r="GC60" s="107">
        <v>0</v>
      </c>
      <c r="GD60" s="107">
        <v>0</v>
      </c>
      <c r="GE60" s="107">
        <v>0</v>
      </c>
      <c r="GF60" s="107">
        <v>0</v>
      </c>
      <c r="GG60" s="107">
        <v>0</v>
      </c>
      <c r="GH60" s="107">
        <v>0</v>
      </c>
      <c r="GI60" s="22">
        <v>135686</v>
      </c>
      <c r="GJ60" s="13"/>
      <c r="GK60" s="13"/>
    </row>
    <row r="61" spans="1:193" x14ac:dyDescent="0.3">
      <c r="A61" s="22">
        <v>135646</v>
      </c>
      <c r="B61" s="22">
        <v>6375</v>
      </c>
      <c r="C61" s="22" t="s">
        <v>220</v>
      </c>
      <c r="D61" s="22" t="s">
        <v>221</v>
      </c>
      <c r="E61" s="26">
        <v>0</v>
      </c>
      <c r="F61" s="22" t="s">
        <v>164</v>
      </c>
      <c r="G61" s="22" t="s">
        <v>165</v>
      </c>
      <c r="H61" s="108" t="str">
        <f>VLOOKUP(B61,Elegibilidade!A:I,9,0)</f>
        <v>Elegível</v>
      </c>
      <c r="I61" s="27">
        <v>23</v>
      </c>
      <c r="J61" s="23">
        <v>0</v>
      </c>
      <c r="K61" s="23">
        <f>SUM(T61:GH61)</f>
        <v>246508.44000000006</v>
      </c>
      <c r="L61" s="23">
        <f t="shared" si="5"/>
        <v>246508.44000000006</v>
      </c>
      <c r="M61" s="22" t="s">
        <v>167</v>
      </c>
      <c r="N61" s="23">
        <v>246508.44000000006</v>
      </c>
      <c r="O61" s="23">
        <f t="shared" si="6"/>
        <v>220528.94929494458</v>
      </c>
      <c r="P61" s="23">
        <f>Vendas!$J$1</f>
        <v>885.12919963447951</v>
      </c>
      <c r="Q61" s="109">
        <v>478.95</v>
      </c>
      <c r="R61" s="23">
        <f t="shared" si="7"/>
        <v>423932.63016493397</v>
      </c>
      <c r="S61" s="28">
        <f t="shared" si="8"/>
        <v>0.52019810130950817</v>
      </c>
      <c r="T61" s="107">
        <v>10717.76</v>
      </c>
      <c r="U61" s="107">
        <v>10717.76</v>
      </c>
      <c r="V61" s="107">
        <v>10717.76</v>
      </c>
      <c r="W61" s="107">
        <v>10717.76</v>
      </c>
      <c r="X61" s="107">
        <v>10717.76</v>
      </c>
      <c r="Y61" s="107">
        <v>10717.76</v>
      </c>
      <c r="Z61" s="107">
        <v>10717.76</v>
      </c>
      <c r="AA61" s="107">
        <v>10717.76</v>
      </c>
      <c r="AB61" s="107">
        <v>10717.76</v>
      </c>
      <c r="AC61" s="107">
        <v>10717.76</v>
      </c>
      <c r="AD61" s="107">
        <v>10717.76</v>
      </c>
      <c r="AE61" s="107">
        <v>10717.76</v>
      </c>
      <c r="AF61" s="107">
        <v>10717.76</v>
      </c>
      <c r="AG61" s="107">
        <v>10717.76</v>
      </c>
      <c r="AH61" s="107">
        <v>10717.76</v>
      </c>
      <c r="AI61" s="107">
        <v>10717.76</v>
      </c>
      <c r="AJ61" s="107">
        <v>10717.76</v>
      </c>
      <c r="AK61" s="107">
        <v>10717.76</v>
      </c>
      <c r="AL61" s="107">
        <v>10717.76</v>
      </c>
      <c r="AM61" s="107">
        <v>10717.76</v>
      </c>
      <c r="AN61" s="107">
        <v>10717.76</v>
      </c>
      <c r="AO61" s="107">
        <v>10717.76</v>
      </c>
      <c r="AP61" s="107">
        <v>10717.72</v>
      </c>
      <c r="AQ61" s="107">
        <v>0</v>
      </c>
      <c r="AR61" s="107">
        <v>0</v>
      </c>
      <c r="AS61" s="107">
        <v>0</v>
      </c>
      <c r="AT61" s="107">
        <v>0</v>
      </c>
      <c r="AU61" s="107">
        <v>0</v>
      </c>
      <c r="AV61" s="107">
        <v>0</v>
      </c>
      <c r="AW61" s="107">
        <v>0</v>
      </c>
      <c r="AX61" s="107">
        <v>0</v>
      </c>
      <c r="AY61" s="107">
        <v>0</v>
      </c>
      <c r="AZ61" s="107">
        <v>0</v>
      </c>
      <c r="BA61" s="107">
        <v>0</v>
      </c>
      <c r="BB61" s="107">
        <v>0</v>
      </c>
      <c r="BC61" s="107">
        <v>0</v>
      </c>
      <c r="BD61" s="107">
        <v>0</v>
      </c>
      <c r="BE61" s="107">
        <v>0</v>
      </c>
      <c r="BF61" s="107">
        <v>0</v>
      </c>
      <c r="BG61" s="107">
        <v>0</v>
      </c>
      <c r="BH61" s="107">
        <v>0</v>
      </c>
      <c r="BI61" s="107">
        <v>0</v>
      </c>
      <c r="BJ61" s="107">
        <v>0</v>
      </c>
      <c r="BK61" s="107">
        <v>0</v>
      </c>
      <c r="BL61" s="107">
        <v>0</v>
      </c>
      <c r="BM61" s="107">
        <v>0</v>
      </c>
      <c r="BN61" s="107">
        <v>0</v>
      </c>
      <c r="BO61" s="107">
        <v>0</v>
      </c>
      <c r="BP61" s="107">
        <v>0</v>
      </c>
      <c r="BQ61" s="107">
        <v>0</v>
      </c>
      <c r="BR61" s="107">
        <v>0</v>
      </c>
      <c r="BS61" s="107">
        <v>0</v>
      </c>
      <c r="BT61" s="107">
        <v>0</v>
      </c>
      <c r="BU61" s="107">
        <v>0</v>
      </c>
      <c r="BV61" s="107">
        <v>0</v>
      </c>
      <c r="BW61" s="107">
        <v>0</v>
      </c>
      <c r="BX61" s="107">
        <v>0</v>
      </c>
      <c r="BY61" s="107">
        <v>0</v>
      </c>
      <c r="BZ61" s="107">
        <v>0</v>
      </c>
      <c r="CA61" s="107">
        <v>0</v>
      </c>
      <c r="CB61" s="107">
        <v>0</v>
      </c>
      <c r="CC61" s="107">
        <v>0</v>
      </c>
      <c r="CD61" s="107">
        <v>0</v>
      </c>
      <c r="CE61" s="107">
        <v>0</v>
      </c>
      <c r="CF61" s="107">
        <v>0</v>
      </c>
      <c r="CG61" s="107">
        <v>0</v>
      </c>
      <c r="CH61" s="107">
        <v>0</v>
      </c>
      <c r="CI61" s="107">
        <v>0</v>
      </c>
      <c r="CJ61" s="107">
        <v>0</v>
      </c>
      <c r="CK61" s="107">
        <v>0</v>
      </c>
      <c r="CL61" s="107">
        <v>0</v>
      </c>
      <c r="CM61" s="107">
        <v>0</v>
      </c>
      <c r="CN61" s="107">
        <v>0</v>
      </c>
      <c r="CO61" s="107">
        <v>0</v>
      </c>
      <c r="CP61" s="107">
        <v>0</v>
      </c>
      <c r="CQ61" s="107">
        <v>0</v>
      </c>
      <c r="CR61" s="107">
        <v>0</v>
      </c>
      <c r="CS61" s="107">
        <v>0</v>
      </c>
      <c r="CT61" s="107">
        <v>0</v>
      </c>
      <c r="CU61" s="107">
        <v>0</v>
      </c>
      <c r="CV61" s="107">
        <v>0</v>
      </c>
      <c r="CW61" s="107">
        <v>0</v>
      </c>
      <c r="CX61" s="107">
        <v>0</v>
      </c>
      <c r="CY61" s="107">
        <v>0</v>
      </c>
      <c r="CZ61" s="107">
        <v>0</v>
      </c>
      <c r="DA61" s="107">
        <v>0</v>
      </c>
      <c r="DB61" s="107">
        <v>0</v>
      </c>
      <c r="DC61" s="107">
        <v>0</v>
      </c>
      <c r="DD61" s="107">
        <v>0</v>
      </c>
      <c r="DE61" s="107">
        <v>0</v>
      </c>
      <c r="DF61" s="107">
        <v>0</v>
      </c>
      <c r="DG61" s="107">
        <v>0</v>
      </c>
      <c r="DH61" s="107">
        <v>0</v>
      </c>
      <c r="DI61" s="107">
        <v>0</v>
      </c>
      <c r="DJ61" s="107">
        <v>0</v>
      </c>
      <c r="DK61" s="107">
        <v>0</v>
      </c>
      <c r="DL61" s="107">
        <v>0</v>
      </c>
      <c r="DM61" s="107">
        <v>0</v>
      </c>
      <c r="DN61" s="107">
        <v>0</v>
      </c>
      <c r="DO61" s="107">
        <v>0</v>
      </c>
      <c r="DP61" s="107">
        <v>0</v>
      </c>
      <c r="DQ61" s="107">
        <v>0</v>
      </c>
      <c r="DR61" s="107">
        <v>0</v>
      </c>
      <c r="DS61" s="107">
        <v>0</v>
      </c>
      <c r="DT61" s="107">
        <v>0</v>
      </c>
      <c r="DU61" s="107">
        <v>0</v>
      </c>
      <c r="DV61" s="107">
        <v>0</v>
      </c>
      <c r="DW61" s="107">
        <v>0</v>
      </c>
      <c r="DX61" s="107">
        <v>0</v>
      </c>
      <c r="DY61" s="107">
        <v>0</v>
      </c>
      <c r="DZ61" s="107">
        <v>0</v>
      </c>
      <c r="EA61" s="107">
        <v>0</v>
      </c>
      <c r="EB61" s="107">
        <v>0</v>
      </c>
      <c r="EC61" s="107">
        <v>0</v>
      </c>
      <c r="ED61" s="107">
        <v>0</v>
      </c>
      <c r="EE61" s="107">
        <v>0</v>
      </c>
      <c r="EF61" s="107">
        <v>0</v>
      </c>
      <c r="EG61" s="107">
        <v>0</v>
      </c>
      <c r="EH61" s="107">
        <v>0</v>
      </c>
      <c r="EI61" s="107">
        <v>0</v>
      </c>
      <c r="EJ61" s="107">
        <v>0</v>
      </c>
      <c r="EK61" s="107">
        <v>0</v>
      </c>
      <c r="EL61" s="107">
        <v>0</v>
      </c>
      <c r="EM61" s="107">
        <v>0</v>
      </c>
      <c r="EN61" s="107">
        <v>0</v>
      </c>
      <c r="EO61" s="107">
        <v>0</v>
      </c>
      <c r="EP61" s="107">
        <v>0</v>
      </c>
      <c r="EQ61" s="107">
        <v>0</v>
      </c>
      <c r="ER61" s="107">
        <v>0</v>
      </c>
      <c r="ES61" s="107">
        <v>0</v>
      </c>
      <c r="ET61" s="107">
        <v>0</v>
      </c>
      <c r="EU61" s="107">
        <v>0</v>
      </c>
      <c r="EV61" s="107">
        <v>0</v>
      </c>
      <c r="EW61" s="107">
        <v>0</v>
      </c>
      <c r="EX61" s="107">
        <v>0</v>
      </c>
      <c r="EY61" s="107">
        <v>0</v>
      </c>
      <c r="EZ61" s="107">
        <v>0</v>
      </c>
      <c r="FA61" s="107">
        <v>0</v>
      </c>
      <c r="FB61" s="107">
        <v>0</v>
      </c>
      <c r="FC61" s="107">
        <v>0</v>
      </c>
      <c r="FD61" s="107">
        <v>0</v>
      </c>
      <c r="FE61" s="107">
        <v>0</v>
      </c>
      <c r="FF61" s="107">
        <v>0</v>
      </c>
      <c r="FG61" s="107">
        <v>0</v>
      </c>
      <c r="FH61" s="107">
        <v>0</v>
      </c>
      <c r="FI61" s="107">
        <v>0</v>
      </c>
      <c r="FJ61" s="107">
        <v>0</v>
      </c>
      <c r="FK61" s="107">
        <v>0</v>
      </c>
      <c r="FL61" s="107">
        <v>0</v>
      </c>
      <c r="FM61" s="107">
        <v>0</v>
      </c>
      <c r="FN61" s="107">
        <v>0</v>
      </c>
      <c r="FO61" s="107">
        <v>0</v>
      </c>
      <c r="FP61" s="107">
        <v>0</v>
      </c>
      <c r="FQ61" s="107">
        <v>0</v>
      </c>
      <c r="FR61" s="107">
        <v>0</v>
      </c>
      <c r="FS61" s="107">
        <v>0</v>
      </c>
      <c r="FT61" s="107">
        <v>0</v>
      </c>
      <c r="FU61" s="107">
        <v>0</v>
      </c>
      <c r="FV61" s="107">
        <v>0</v>
      </c>
      <c r="FW61" s="107">
        <v>0</v>
      </c>
      <c r="FX61" s="107">
        <v>0</v>
      </c>
      <c r="FY61" s="107">
        <v>0</v>
      </c>
      <c r="FZ61" s="107">
        <v>0</v>
      </c>
      <c r="GA61" s="107">
        <v>0</v>
      </c>
      <c r="GB61" s="107">
        <v>0</v>
      </c>
      <c r="GC61" s="107">
        <v>0</v>
      </c>
      <c r="GD61" s="107">
        <v>0</v>
      </c>
      <c r="GE61" s="107">
        <v>0</v>
      </c>
      <c r="GF61" s="107">
        <v>0</v>
      </c>
      <c r="GG61" s="107">
        <v>0</v>
      </c>
      <c r="GH61" s="107">
        <v>0</v>
      </c>
      <c r="GI61" s="22">
        <v>135646</v>
      </c>
      <c r="GJ61" s="13"/>
      <c r="GK61" s="13"/>
    </row>
    <row r="62" spans="1:193" x14ac:dyDescent="0.3">
      <c r="A62" s="22">
        <v>135639</v>
      </c>
      <c r="B62" s="22">
        <v>6380</v>
      </c>
      <c r="C62" s="22" t="s">
        <v>211</v>
      </c>
      <c r="D62" s="22" t="s">
        <v>212</v>
      </c>
      <c r="E62" s="26">
        <v>0.1003</v>
      </c>
      <c r="F62" s="22" t="s">
        <v>164</v>
      </c>
      <c r="G62" s="22" t="s">
        <v>165</v>
      </c>
      <c r="H62" s="108" t="str">
        <f>VLOOKUP(B62,Elegibilidade!A:I,9,0)</f>
        <v>Elegível</v>
      </c>
      <c r="I62" s="27">
        <v>76</v>
      </c>
      <c r="J62" s="23">
        <v>0</v>
      </c>
      <c r="K62" s="23">
        <f>NPV(0.8%,T62:GH62)</f>
        <v>239753.83539195085</v>
      </c>
      <c r="L62" s="23">
        <f t="shared" si="5"/>
        <v>239753.83539195085</v>
      </c>
      <c r="M62" s="22" t="s">
        <v>167</v>
      </c>
      <c r="N62" s="23">
        <v>239753.83539195085</v>
      </c>
      <c r="O62" s="23">
        <f t="shared" si="6"/>
        <v>227905.20302338828</v>
      </c>
      <c r="P62" s="23">
        <f>Vendas!$J$1</f>
        <v>885.12919963447951</v>
      </c>
      <c r="Q62" s="109">
        <v>360</v>
      </c>
      <c r="R62" s="23">
        <f t="shared" si="7"/>
        <v>318646.51186841261</v>
      </c>
      <c r="S62" s="28">
        <f t="shared" si="8"/>
        <v>0.71522892777656821</v>
      </c>
      <c r="T62" s="107">
        <v>4222.4799999999996</v>
      </c>
      <c r="U62" s="107">
        <v>4222.4799999999996</v>
      </c>
      <c r="V62" s="107">
        <v>4222.4799999999996</v>
      </c>
      <c r="W62" s="107">
        <v>4222.4799999999996</v>
      </c>
      <c r="X62" s="107">
        <v>4222.4799999999996</v>
      </c>
      <c r="Y62" s="107">
        <v>4222.4799999999996</v>
      </c>
      <c r="Z62" s="107">
        <v>4222.4799999999996</v>
      </c>
      <c r="AA62" s="107">
        <v>4222.4799999999996</v>
      </c>
      <c r="AB62" s="107">
        <v>4222.4799999999996</v>
      </c>
      <c r="AC62" s="107">
        <v>4222.4799999999996</v>
      </c>
      <c r="AD62" s="107">
        <v>4222.4799999999996</v>
      </c>
      <c r="AE62" s="107">
        <v>4222.4799999999996</v>
      </c>
      <c r="AF62" s="107">
        <v>4222.4799999999996</v>
      </c>
      <c r="AG62" s="107">
        <v>4222.4799999999996</v>
      </c>
      <c r="AH62" s="107">
        <v>4222.4799999999996</v>
      </c>
      <c r="AI62" s="107">
        <v>4222.4799999999996</v>
      </c>
      <c r="AJ62" s="107">
        <v>4222.4799999999996</v>
      </c>
      <c r="AK62" s="107">
        <v>4222.4799999999996</v>
      </c>
      <c r="AL62" s="107">
        <v>4222.4799999999996</v>
      </c>
      <c r="AM62" s="107">
        <v>4222.4799999999996</v>
      </c>
      <c r="AN62" s="107">
        <v>4222.4799999999996</v>
      </c>
      <c r="AO62" s="107">
        <v>4222.4799999999996</v>
      </c>
      <c r="AP62" s="107">
        <v>4222.4799999999996</v>
      </c>
      <c r="AQ62" s="107">
        <v>4222.4799999999996</v>
      </c>
      <c r="AR62" s="107">
        <v>4222.4799999999996</v>
      </c>
      <c r="AS62" s="107">
        <v>4222.4799999999996</v>
      </c>
      <c r="AT62" s="107">
        <v>4222.4799999999996</v>
      </c>
      <c r="AU62" s="107">
        <v>4222.4799999999996</v>
      </c>
      <c r="AV62" s="107">
        <v>4222.4799999999996</v>
      </c>
      <c r="AW62" s="107">
        <v>4222.4799999999996</v>
      </c>
      <c r="AX62" s="107">
        <v>4222.4799999999996</v>
      </c>
      <c r="AY62" s="107">
        <v>4222.4799999999996</v>
      </c>
      <c r="AZ62" s="107">
        <v>4222.4799999999996</v>
      </c>
      <c r="BA62" s="107">
        <v>4222.4799999999996</v>
      </c>
      <c r="BB62" s="107">
        <v>4222.4799999999996</v>
      </c>
      <c r="BC62" s="107">
        <v>4222.4799999999996</v>
      </c>
      <c r="BD62" s="107">
        <v>4222.4799999999996</v>
      </c>
      <c r="BE62" s="107">
        <v>4222.4799999999996</v>
      </c>
      <c r="BF62" s="107">
        <v>4222.4799999999996</v>
      </c>
      <c r="BG62" s="107">
        <v>4222.4799999999996</v>
      </c>
      <c r="BH62" s="107">
        <v>4222.4799999999996</v>
      </c>
      <c r="BI62" s="107">
        <v>4222.4799999999996</v>
      </c>
      <c r="BJ62" s="107">
        <v>4222.4799999999996</v>
      </c>
      <c r="BK62" s="107">
        <v>4222.4799999999996</v>
      </c>
      <c r="BL62" s="107">
        <v>4222.4799999999996</v>
      </c>
      <c r="BM62" s="107">
        <v>4222.4799999999996</v>
      </c>
      <c r="BN62" s="107">
        <v>4222.4799999999996</v>
      </c>
      <c r="BO62" s="107">
        <v>4222.4799999999996</v>
      </c>
      <c r="BP62" s="107">
        <v>4222.4799999999996</v>
      </c>
      <c r="BQ62" s="107">
        <v>4222.4799999999996</v>
      </c>
      <c r="BR62" s="107">
        <v>4222.4799999999996</v>
      </c>
      <c r="BS62" s="107">
        <v>4222.4799999999996</v>
      </c>
      <c r="BT62" s="107">
        <v>4222.4799999999996</v>
      </c>
      <c r="BU62" s="107">
        <v>4222.4799999999996</v>
      </c>
      <c r="BV62" s="107">
        <v>4222.4799999999996</v>
      </c>
      <c r="BW62" s="107">
        <v>4222.4799999999996</v>
      </c>
      <c r="BX62" s="107">
        <v>4222.4799999999996</v>
      </c>
      <c r="BY62" s="107">
        <v>4222.4799999999996</v>
      </c>
      <c r="BZ62" s="107">
        <v>4222.4799999999996</v>
      </c>
      <c r="CA62" s="107">
        <v>4222.4799999999996</v>
      </c>
      <c r="CB62" s="107">
        <v>4222.4799999999996</v>
      </c>
      <c r="CC62" s="107">
        <v>4222.4799999999996</v>
      </c>
      <c r="CD62" s="107">
        <v>4222.4799999999996</v>
      </c>
      <c r="CE62" s="107">
        <v>4222.4799999999996</v>
      </c>
      <c r="CF62" s="107">
        <v>4222.4799999999996</v>
      </c>
      <c r="CG62" s="107">
        <v>4222.4799999999996</v>
      </c>
      <c r="CH62" s="107">
        <v>4222.4799999999996</v>
      </c>
      <c r="CI62" s="107">
        <v>4222.4799999999996</v>
      </c>
      <c r="CJ62" s="107">
        <v>4222.4799999999996</v>
      </c>
      <c r="CK62" s="107">
        <v>4222.4799999999996</v>
      </c>
      <c r="CL62" s="107">
        <v>4222.4799999999996</v>
      </c>
      <c r="CM62" s="107">
        <v>4222.4799999999996</v>
      </c>
      <c r="CN62" s="107">
        <v>4222.4799999999996</v>
      </c>
      <c r="CO62" s="107">
        <v>4222.4799999999996</v>
      </c>
      <c r="CP62" s="107">
        <v>4222.4799999999996</v>
      </c>
      <c r="CQ62" s="107">
        <v>4222.4799999999996</v>
      </c>
      <c r="CR62" s="107">
        <v>0</v>
      </c>
      <c r="CS62" s="107">
        <v>0</v>
      </c>
      <c r="CT62" s="107">
        <v>0</v>
      </c>
      <c r="CU62" s="107">
        <v>0</v>
      </c>
      <c r="CV62" s="107">
        <v>0</v>
      </c>
      <c r="CW62" s="107">
        <v>0</v>
      </c>
      <c r="CX62" s="107">
        <v>0</v>
      </c>
      <c r="CY62" s="107">
        <v>0</v>
      </c>
      <c r="CZ62" s="107">
        <v>0</v>
      </c>
      <c r="DA62" s="107">
        <v>0</v>
      </c>
      <c r="DB62" s="107">
        <v>0</v>
      </c>
      <c r="DC62" s="107">
        <v>0</v>
      </c>
      <c r="DD62" s="107">
        <v>0</v>
      </c>
      <c r="DE62" s="107">
        <v>0</v>
      </c>
      <c r="DF62" s="107">
        <v>0</v>
      </c>
      <c r="DG62" s="107">
        <v>0</v>
      </c>
      <c r="DH62" s="107">
        <v>0</v>
      </c>
      <c r="DI62" s="107">
        <v>0</v>
      </c>
      <c r="DJ62" s="107">
        <v>0</v>
      </c>
      <c r="DK62" s="107">
        <v>0</v>
      </c>
      <c r="DL62" s="107">
        <v>0</v>
      </c>
      <c r="DM62" s="107">
        <v>0</v>
      </c>
      <c r="DN62" s="107">
        <v>0</v>
      </c>
      <c r="DO62" s="107">
        <v>0</v>
      </c>
      <c r="DP62" s="107">
        <v>0</v>
      </c>
      <c r="DQ62" s="107">
        <v>0</v>
      </c>
      <c r="DR62" s="107">
        <v>0</v>
      </c>
      <c r="DS62" s="107">
        <v>0</v>
      </c>
      <c r="DT62" s="107">
        <v>0</v>
      </c>
      <c r="DU62" s="107">
        <v>0</v>
      </c>
      <c r="DV62" s="107">
        <v>0</v>
      </c>
      <c r="DW62" s="107">
        <v>0</v>
      </c>
      <c r="DX62" s="107">
        <v>0</v>
      </c>
      <c r="DY62" s="107">
        <v>0</v>
      </c>
      <c r="DZ62" s="107">
        <v>0</v>
      </c>
      <c r="EA62" s="107">
        <v>0</v>
      </c>
      <c r="EB62" s="107">
        <v>0</v>
      </c>
      <c r="EC62" s="107">
        <v>0</v>
      </c>
      <c r="ED62" s="107">
        <v>0</v>
      </c>
      <c r="EE62" s="107">
        <v>0</v>
      </c>
      <c r="EF62" s="107">
        <v>0</v>
      </c>
      <c r="EG62" s="107">
        <v>0</v>
      </c>
      <c r="EH62" s="107">
        <v>0</v>
      </c>
      <c r="EI62" s="107">
        <v>0</v>
      </c>
      <c r="EJ62" s="107">
        <v>0</v>
      </c>
      <c r="EK62" s="107">
        <v>0</v>
      </c>
      <c r="EL62" s="107">
        <v>0</v>
      </c>
      <c r="EM62" s="107">
        <v>0</v>
      </c>
      <c r="EN62" s="107">
        <v>0</v>
      </c>
      <c r="EO62" s="107">
        <v>0</v>
      </c>
      <c r="EP62" s="107">
        <v>0</v>
      </c>
      <c r="EQ62" s="107">
        <v>0</v>
      </c>
      <c r="ER62" s="107">
        <v>0</v>
      </c>
      <c r="ES62" s="107">
        <v>0</v>
      </c>
      <c r="ET62" s="107">
        <v>0</v>
      </c>
      <c r="EU62" s="107">
        <v>0</v>
      </c>
      <c r="EV62" s="107">
        <v>0</v>
      </c>
      <c r="EW62" s="107">
        <v>0</v>
      </c>
      <c r="EX62" s="107">
        <v>0</v>
      </c>
      <c r="EY62" s="107">
        <v>0</v>
      </c>
      <c r="EZ62" s="107">
        <v>0</v>
      </c>
      <c r="FA62" s="107">
        <v>0</v>
      </c>
      <c r="FB62" s="107">
        <v>0</v>
      </c>
      <c r="FC62" s="107">
        <v>0</v>
      </c>
      <c r="FD62" s="107">
        <v>0</v>
      </c>
      <c r="FE62" s="107">
        <v>0</v>
      </c>
      <c r="FF62" s="107">
        <v>0</v>
      </c>
      <c r="FG62" s="107">
        <v>0</v>
      </c>
      <c r="FH62" s="107">
        <v>0</v>
      </c>
      <c r="FI62" s="107">
        <v>0</v>
      </c>
      <c r="FJ62" s="107">
        <v>0</v>
      </c>
      <c r="FK62" s="107">
        <v>0</v>
      </c>
      <c r="FL62" s="107">
        <v>0</v>
      </c>
      <c r="FM62" s="107">
        <v>0</v>
      </c>
      <c r="FN62" s="107">
        <v>0</v>
      </c>
      <c r="FO62" s="107">
        <v>0</v>
      </c>
      <c r="FP62" s="107">
        <v>0</v>
      </c>
      <c r="FQ62" s="107">
        <v>0</v>
      </c>
      <c r="FR62" s="107">
        <v>0</v>
      </c>
      <c r="FS62" s="107">
        <v>0</v>
      </c>
      <c r="FT62" s="107">
        <v>0</v>
      </c>
      <c r="FU62" s="107">
        <v>0</v>
      </c>
      <c r="FV62" s="107">
        <v>0</v>
      </c>
      <c r="FW62" s="107">
        <v>0</v>
      </c>
      <c r="FX62" s="107">
        <v>0</v>
      </c>
      <c r="FY62" s="107">
        <v>0</v>
      </c>
      <c r="FZ62" s="107">
        <v>0</v>
      </c>
      <c r="GA62" s="107">
        <v>0</v>
      </c>
      <c r="GB62" s="107">
        <v>0</v>
      </c>
      <c r="GC62" s="107">
        <v>0</v>
      </c>
      <c r="GD62" s="107">
        <v>0</v>
      </c>
      <c r="GE62" s="107">
        <v>0</v>
      </c>
      <c r="GF62" s="107">
        <v>0</v>
      </c>
      <c r="GG62" s="107">
        <v>0</v>
      </c>
      <c r="GH62" s="107">
        <v>0</v>
      </c>
      <c r="GI62" s="22">
        <v>135639</v>
      </c>
      <c r="GJ62" s="13"/>
      <c r="GK62" s="13"/>
    </row>
    <row r="63" spans="1:193" x14ac:dyDescent="0.3">
      <c r="A63" s="22">
        <v>135619</v>
      </c>
      <c r="B63" s="22">
        <v>6382</v>
      </c>
      <c r="C63" s="22" t="s">
        <v>174</v>
      </c>
      <c r="D63" s="22" t="s">
        <v>175</v>
      </c>
      <c r="E63" s="26">
        <v>0.1003</v>
      </c>
      <c r="F63" s="22" t="s">
        <v>164</v>
      </c>
      <c r="G63" s="22" t="s">
        <v>165</v>
      </c>
      <c r="H63" s="108" t="str">
        <f>VLOOKUP(B63,Elegibilidade!A:I,9,0)</f>
        <v>Elegível</v>
      </c>
      <c r="I63" s="27">
        <v>76</v>
      </c>
      <c r="J63" s="23">
        <v>0</v>
      </c>
      <c r="K63" s="23">
        <f>NPV(0.8%,T63:GH63)</f>
        <v>239753.83539195085</v>
      </c>
      <c r="L63" s="23">
        <f t="shared" si="5"/>
        <v>239753.83539195085</v>
      </c>
      <c r="M63" s="22" t="s">
        <v>167</v>
      </c>
      <c r="N63" s="23">
        <v>239753.83539195085</v>
      </c>
      <c r="O63" s="23">
        <f t="shared" si="6"/>
        <v>227905.20302338828</v>
      </c>
      <c r="P63" s="23">
        <f>Vendas!$J$1</f>
        <v>885.12919963447951</v>
      </c>
      <c r="Q63" s="109">
        <v>360</v>
      </c>
      <c r="R63" s="23">
        <f t="shared" si="7"/>
        <v>318646.51186841261</v>
      </c>
      <c r="S63" s="28">
        <f t="shared" si="8"/>
        <v>0.71522892777656821</v>
      </c>
      <c r="T63" s="107">
        <v>4222.4799999999996</v>
      </c>
      <c r="U63" s="107">
        <v>4222.4799999999996</v>
      </c>
      <c r="V63" s="107">
        <v>4222.4799999999996</v>
      </c>
      <c r="W63" s="107">
        <v>4222.4799999999996</v>
      </c>
      <c r="X63" s="107">
        <v>4222.4799999999996</v>
      </c>
      <c r="Y63" s="107">
        <v>4222.4799999999996</v>
      </c>
      <c r="Z63" s="107">
        <v>4222.4799999999996</v>
      </c>
      <c r="AA63" s="107">
        <v>4222.4799999999996</v>
      </c>
      <c r="AB63" s="107">
        <v>4222.4799999999996</v>
      </c>
      <c r="AC63" s="107">
        <v>4222.4799999999996</v>
      </c>
      <c r="AD63" s="107">
        <v>4222.4799999999996</v>
      </c>
      <c r="AE63" s="107">
        <v>4222.4799999999996</v>
      </c>
      <c r="AF63" s="107">
        <v>4222.4799999999996</v>
      </c>
      <c r="AG63" s="107">
        <v>4222.4799999999996</v>
      </c>
      <c r="AH63" s="107">
        <v>4222.4799999999996</v>
      </c>
      <c r="AI63" s="107">
        <v>4222.4799999999996</v>
      </c>
      <c r="AJ63" s="107">
        <v>4222.4799999999996</v>
      </c>
      <c r="AK63" s="107">
        <v>4222.4799999999996</v>
      </c>
      <c r="AL63" s="107">
        <v>4222.4799999999996</v>
      </c>
      <c r="AM63" s="107">
        <v>4222.4799999999996</v>
      </c>
      <c r="AN63" s="107">
        <v>4222.4799999999996</v>
      </c>
      <c r="AO63" s="107">
        <v>4222.4799999999996</v>
      </c>
      <c r="AP63" s="107">
        <v>4222.4799999999996</v>
      </c>
      <c r="AQ63" s="107">
        <v>4222.4799999999996</v>
      </c>
      <c r="AR63" s="107">
        <v>4222.4799999999996</v>
      </c>
      <c r="AS63" s="107">
        <v>4222.4799999999996</v>
      </c>
      <c r="AT63" s="107">
        <v>4222.4799999999996</v>
      </c>
      <c r="AU63" s="107">
        <v>4222.4799999999996</v>
      </c>
      <c r="AV63" s="107">
        <v>4222.4799999999996</v>
      </c>
      <c r="AW63" s="107">
        <v>4222.4799999999996</v>
      </c>
      <c r="AX63" s="107">
        <v>4222.4799999999996</v>
      </c>
      <c r="AY63" s="107">
        <v>4222.4799999999996</v>
      </c>
      <c r="AZ63" s="107">
        <v>4222.4799999999996</v>
      </c>
      <c r="BA63" s="107">
        <v>4222.4799999999996</v>
      </c>
      <c r="BB63" s="107">
        <v>4222.4799999999996</v>
      </c>
      <c r="BC63" s="107">
        <v>4222.4799999999996</v>
      </c>
      <c r="BD63" s="107">
        <v>4222.4799999999996</v>
      </c>
      <c r="BE63" s="107">
        <v>4222.4799999999996</v>
      </c>
      <c r="BF63" s="107">
        <v>4222.4799999999996</v>
      </c>
      <c r="BG63" s="107">
        <v>4222.4799999999996</v>
      </c>
      <c r="BH63" s="107">
        <v>4222.4799999999996</v>
      </c>
      <c r="BI63" s="107">
        <v>4222.4799999999996</v>
      </c>
      <c r="BJ63" s="107">
        <v>4222.4799999999996</v>
      </c>
      <c r="BK63" s="107">
        <v>4222.4799999999996</v>
      </c>
      <c r="BL63" s="107">
        <v>4222.4799999999996</v>
      </c>
      <c r="BM63" s="107">
        <v>4222.4799999999996</v>
      </c>
      <c r="BN63" s="107">
        <v>4222.4799999999996</v>
      </c>
      <c r="BO63" s="107">
        <v>4222.4799999999996</v>
      </c>
      <c r="BP63" s="107">
        <v>4222.4799999999996</v>
      </c>
      <c r="BQ63" s="107">
        <v>4222.4799999999996</v>
      </c>
      <c r="BR63" s="107">
        <v>4222.4799999999996</v>
      </c>
      <c r="BS63" s="107">
        <v>4222.4799999999996</v>
      </c>
      <c r="BT63" s="107">
        <v>4222.4799999999996</v>
      </c>
      <c r="BU63" s="107">
        <v>4222.4799999999996</v>
      </c>
      <c r="BV63" s="107">
        <v>4222.4799999999996</v>
      </c>
      <c r="BW63" s="107">
        <v>4222.4799999999996</v>
      </c>
      <c r="BX63" s="107">
        <v>4222.4799999999996</v>
      </c>
      <c r="BY63" s="107">
        <v>4222.4799999999996</v>
      </c>
      <c r="BZ63" s="107">
        <v>4222.4799999999996</v>
      </c>
      <c r="CA63" s="107">
        <v>4222.4799999999996</v>
      </c>
      <c r="CB63" s="107">
        <v>4222.4799999999996</v>
      </c>
      <c r="CC63" s="107">
        <v>4222.4799999999996</v>
      </c>
      <c r="CD63" s="107">
        <v>4222.4799999999996</v>
      </c>
      <c r="CE63" s="107">
        <v>4222.4799999999996</v>
      </c>
      <c r="CF63" s="107">
        <v>4222.4799999999996</v>
      </c>
      <c r="CG63" s="107">
        <v>4222.4799999999996</v>
      </c>
      <c r="CH63" s="107">
        <v>4222.4799999999996</v>
      </c>
      <c r="CI63" s="107">
        <v>4222.4799999999996</v>
      </c>
      <c r="CJ63" s="107">
        <v>4222.4799999999996</v>
      </c>
      <c r="CK63" s="107">
        <v>4222.4799999999996</v>
      </c>
      <c r="CL63" s="107">
        <v>4222.4799999999996</v>
      </c>
      <c r="CM63" s="107">
        <v>4222.4799999999996</v>
      </c>
      <c r="CN63" s="107">
        <v>4222.4799999999996</v>
      </c>
      <c r="CO63" s="107">
        <v>4222.4799999999996</v>
      </c>
      <c r="CP63" s="107">
        <v>4222.4799999999996</v>
      </c>
      <c r="CQ63" s="107">
        <v>4222.4799999999996</v>
      </c>
      <c r="CR63" s="107">
        <v>0</v>
      </c>
      <c r="CS63" s="107">
        <v>0</v>
      </c>
      <c r="CT63" s="107">
        <v>0</v>
      </c>
      <c r="CU63" s="107">
        <v>0</v>
      </c>
      <c r="CV63" s="107">
        <v>0</v>
      </c>
      <c r="CW63" s="107">
        <v>0</v>
      </c>
      <c r="CX63" s="107">
        <v>0</v>
      </c>
      <c r="CY63" s="107">
        <v>0</v>
      </c>
      <c r="CZ63" s="107">
        <v>0</v>
      </c>
      <c r="DA63" s="107">
        <v>0</v>
      </c>
      <c r="DB63" s="107">
        <v>0</v>
      </c>
      <c r="DC63" s="107">
        <v>0</v>
      </c>
      <c r="DD63" s="107">
        <v>0</v>
      </c>
      <c r="DE63" s="107">
        <v>0</v>
      </c>
      <c r="DF63" s="107">
        <v>0</v>
      </c>
      <c r="DG63" s="107">
        <v>0</v>
      </c>
      <c r="DH63" s="107">
        <v>0</v>
      </c>
      <c r="DI63" s="107">
        <v>0</v>
      </c>
      <c r="DJ63" s="107">
        <v>0</v>
      </c>
      <c r="DK63" s="107">
        <v>0</v>
      </c>
      <c r="DL63" s="107">
        <v>0</v>
      </c>
      <c r="DM63" s="107">
        <v>0</v>
      </c>
      <c r="DN63" s="107">
        <v>0</v>
      </c>
      <c r="DO63" s="107">
        <v>0</v>
      </c>
      <c r="DP63" s="107">
        <v>0</v>
      </c>
      <c r="DQ63" s="107">
        <v>0</v>
      </c>
      <c r="DR63" s="107">
        <v>0</v>
      </c>
      <c r="DS63" s="107">
        <v>0</v>
      </c>
      <c r="DT63" s="107">
        <v>0</v>
      </c>
      <c r="DU63" s="107">
        <v>0</v>
      </c>
      <c r="DV63" s="107">
        <v>0</v>
      </c>
      <c r="DW63" s="107">
        <v>0</v>
      </c>
      <c r="DX63" s="107">
        <v>0</v>
      </c>
      <c r="DY63" s="107">
        <v>0</v>
      </c>
      <c r="DZ63" s="107">
        <v>0</v>
      </c>
      <c r="EA63" s="107">
        <v>0</v>
      </c>
      <c r="EB63" s="107">
        <v>0</v>
      </c>
      <c r="EC63" s="107">
        <v>0</v>
      </c>
      <c r="ED63" s="107">
        <v>0</v>
      </c>
      <c r="EE63" s="107">
        <v>0</v>
      </c>
      <c r="EF63" s="107">
        <v>0</v>
      </c>
      <c r="EG63" s="107">
        <v>0</v>
      </c>
      <c r="EH63" s="107">
        <v>0</v>
      </c>
      <c r="EI63" s="107">
        <v>0</v>
      </c>
      <c r="EJ63" s="107">
        <v>0</v>
      </c>
      <c r="EK63" s="107">
        <v>0</v>
      </c>
      <c r="EL63" s="107">
        <v>0</v>
      </c>
      <c r="EM63" s="107">
        <v>0</v>
      </c>
      <c r="EN63" s="107">
        <v>0</v>
      </c>
      <c r="EO63" s="107">
        <v>0</v>
      </c>
      <c r="EP63" s="107">
        <v>0</v>
      </c>
      <c r="EQ63" s="107">
        <v>0</v>
      </c>
      <c r="ER63" s="107">
        <v>0</v>
      </c>
      <c r="ES63" s="107">
        <v>0</v>
      </c>
      <c r="ET63" s="107">
        <v>0</v>
      </c>
      <c r="EU63" s="107">
        <v>0</v>
      </c>
      <c r="EV63" s="107">
        <v>0</v>
      </c>
      <c r="EW63" s="107">
        <v>0</v>
      </c>
      <c r="EX63" s="107">
        <v>0</v>
      </c>
      <c r="EY63" s="107">
        <v>0</v>
      </c>
      <c r="EZ63" s="107">
        <v>0</v>
      </c>
      <c r="FA63" s="107">
        <v>0</v>
      </c>
      <c r="FB63" s="107">
        <v>0</v>
      </c>
      <c r="FC63" s="107">
        <v>0</v>
      </c>
      <c r="FD63" s="107">
        <v>0</v>
      </c>
      <c r="FE63" s="107">
        <v>0</v>
      </c>
      <c r="FF63" s="107">
        <v>0</v>
      </c>
      <c r="FG63" s="107">
        <v>0</v>
      </c>
      <c r="FH63" s="107">
        <v>0</v>
      </c>
      <c r="FI63" s="107">
        <v>0</v>
      </c>
      <c r="FJ63" s="107">
        <v>0</v>
      </c>
      <c r="FK63" s="107">
        <v>0</v>
      </c>
      <c r="FL63" s="107">
        <v>0</v>
      </c>
      <c r="FM63" s="107">
        <v>0</v>
      </c>
      <c r="FN63" s="107">
        <v>0</v>
      </c>
      <c r="FO63" s="107">
        <v>0</v>
      </c>
      <c r="FP63" s="107">
        <v>0</v>
      </c>
      <c r="FQ63" s="107">
        <v>0</v>
      </c>
      <c r="FR63" s="107">
        <v>0</v>
      </c>
      <c r="FS63" s="107">
        <v>0</v>
      </c>
      <c r="FT63" s="107">
        <v>0</v>
      </c>
      <c r="FU63" s="107">
        <v>0</v>
      </c>
      <c r="FV63" s="107">
        <v>0</v>
      </c>
      <c r="FW63" s="107">
        <v>0</v>
      </c>
      <c r="FX63" s="107">
        <v>0</v>
      </c>
      <c r="FY63" s="107">
        <v>0</v>
      </c>
      <c r="FZ63" s="107">
        <v>0</v>
      </c>
      <c r="GA63" s="107">
        <v>0</v>
      </c>
      <c r="GB63" s="107">
        <v>0</v>
      </c>
      <c r="GC63" s="107">
        <v>0</v>
      </c>
      <c r="GD63" s="107">
        <v>0</v>
      </c>
      <c r="GE63" s="107">
        <v>0</v>
      </c>
      <c r="GF63" s="107">
        <v>0</v>
      </c>
      <c r="GG63" s="107">
        <v>0</v>
      </c>
      <c r="GH63" s="107">
        <v>0</v>
      </c>
      <c r="GI63" s="22">
        <v>135619</v>
      </c>
      <c r="GJ63" s="13"/>
      <c r="GK63" s="13"/>
    </row>
    <row r="64" spans="1:193" x14ac:dyDescent="0.3">
      <c r="A64" s="22">
        <v>135695</v>
      </c>
      <c r="B64" s="22">
        <v>6474</v>
      </c>
      <c r="C64" s="22" t="s">
        <v>293</v>
      </c>
      <c r="D64" s="22" t="s">
        <v>294</v>
      </c>
      <c r="E64" s="26">
        <v>0</v>
      </c>
      <c r="F64" s="22" t="s">
        <v>164</v>
      </c>
      <c r="G64" s="22" t="s">
        <v>165</v>
      </c>
      <c r="H64" s="108" t="str">
        <f>VLOOKUP(B64,Elegibilidade!A:I,9,0)</f>
        <v>Elegível</v>
      </c>
      <c r="I64" s="27">
        <v>31</v>
      </c>
      <c r="J64" s="23">
        <v>0</v>
      </c>
      <c r="K64" s="23">
        <f>SUM(T64:GH64)</f>
        <v>238954.1699999999</v>
      </c>
      <c r="L64" s="23">
        <f t="shared" si="5"/>
        <v>238954.1699999999</v>
      </c>
      <c r="M64" s="22" t="s">
        <v>167</v>
      </c>
      <c r="N64" s="23">
        <v>238954.1699999999</v>
      </c>
      <c r="O64" s="23">
        <f t="shared" si="6"/>
        <v>206639.9634893593</v>
      </c>
      <c r="P64" s="23">
        <f>Vendas!$J$1</f>
        <v>885.12919963447951</v>
      </c>
      <c r="Q64" s="109">
        <v>367.61</v>
      </c>
      <c r="R64" s="23">
        <f t="shared" si="7"/>
        <v>325382.34507763101</v>
      </c>
      <c r="S64" s="28">
        <f t="shared" si="8"/>
        <v>0.63506814864235583</v>
      </c>
      <c r="T64" s="107">
        <v>5518.65</v>
      </c>
      <c r="U64" s="107">
        <v>5518.65</v>
      </c>
      <c r="V64" s="107">
        <v>5518.65</v>
      </c>
      <c r="W64" s="107">
        <v>5518.65</v>
      </c>
      <c r="X64" s="107">
        <v>5518.65</v>
      </c>
      <c r="Y64" s="107">
        <v>22487.65</v>
      </c>
      <c r="Z64" s="107">
        <v>5518.65</v>
      </c>
      <c r="AA64" s="107">
        <v>5518.65</v>
      </c>
      <c r="AB64" s="107">
        <v>5518.65</v>
      </c>
      <c r="AC64" s="107">
        <v>5518.65</v>
      </c>
      <c r="AD64" s="107">
        <v>5518.65</v>
      </c>
      <c r="AE64" s="107">
        <v>22487.65</v>
      </c>
      <c r="AF64" s="107">
        <v>5518.65</v>
      </c>
      <c r="AG64" s="107">
        <v>5518.65</v>
      </c>
      <c r="AH64" s="107">
        <v>5518.65</v>
      </c>
      <c r="AI64" s="107">
        <v>5518.65</v>
      </c>
      <c r="AJ64" s="107">
        <v>5518.65</v>
      </c>
      <c r="AK64" s="107">
        <v>22487.65</v>
      </c>
      <c r="AL64" s="107">
        <v>5518.65</v>
      </c>
      <c r="AM64" s="107">
        <v>5518.65</v>
      </c>
      <c r="AN64" s="107">
        <v>5518.65</v>
      </c>
      <c r="AO64" s="107">
        <v>5518.65</v>
      </c>
      <c r="AP64" s="107">
        <v>5518.65</v>
      </c>
      <c r="AQ64" s="107">
        <v>22487.65</v>
      </c>
      <c r="AR64" s="107">
        <v>5518.65</v>
      </c>
      <c r="AS64" s="107">
        <v>5518.65</v>
      </c>
      <c r="AT64" s="107">
        <v>5518.65</v>
      </c>
      <c r="AU64" s="107">
        <v>5518.65</v>
      </c>
      <c r="AV64" s="107">
        <v>5518.65</v>
      </c>
      <c r="AW64" s="107">
        <v>5518.65</v>
      </c>
      <c r="AX64" s="107">
        <v>5518.67</v>
      </c>
      <c r="AY64" s="107">
        <v>0</v>
      </c>
      <c r="AZ64" s="107">
        <v>0</v>
      </c>
      <c r="BA64" s="107">
        <v>0</v>
      </c>
      <c r="BB64" s="107">
        <v>0</v>
      </c>
      <c r="BC64" s="107">
        <v>0</v>
      </c>
      <c r="BD64" s="107">
        <v>0</v>
      </c>
      <c r="BE64" s="107">
        <v>0</v>
      </c>
      <c r="BF64" s="107">
        <v>0</v>
      </c>
      <c r="BG64" s="107">
        <v>0</v>
      </c>
      <c r="BH64" s="107">
        <v>0</v>
      </c>
      <c r="BI64" s="107">
        <v>0</v>
      </c>
      <c r="BJ64" s="107">
        <v>0</v>
      </c>
      <c r="BK64" s="107">
        <v>0</v>
      </c>
      <c r="BL64" s="107">
        <v>0</v>
      </c>
      <c r="BM64" s="107">
        <v>0</v>
      </c>
      <c r="BN64" s="107">
        <v>0</v>
      </c>
      <c r="BO64" s="107">
        <v>0</v>
      </c>
      <c r="BP64" s="107">
        <v>0</v>
      </c>
      <c r="BQ64" s="107">
        <v>0</v>
      </c>
      <c r="BR64" s="107">
        <v>0</v>
      </c>
      <c r="BS64" s="107">
        <v>0</v>
      </c>
      <c r="BT64" s="107">
        <v>0</v>
      </c>
      <c r="BU64" s="107">
        <v>0</v>
      </c>
      <c r="BV64" s="107">
        <v>0</v>
      </c>
      <c r="BW64" s="107">
        <v>0</v>
      </c>
      <c r="BX64" s="107">
        <v>0</v>
      </c>
      <c r="BY64" s="107">
        <v>0</v>
      </c>
      <c r="BZ64" s="107">
        <v>0</v>
      </c>
      <c r="CA64" s="107">
        <v>0</v>
      </c>
      <c r="CB64" s="107">
        <v>0</v>
      </c>
      <c r="CC64" s="107">
        <v>0</v>
      </c>
      <c r="CD64" s="107">
        <v>0</v>
      </c>
      <c r="CE64" s="107">
        <v>0</v>
      </c>
      <c r="CF64" s="107">
        <v>0</v>
      </c>
      <c r="CG64" s="107">
        <v>0</v>
      </c>
      <c r="CH64" s="107">
        <v>0</v>
      </c>
      <c r="CI64" s="107">
        <v>0</v>
      </c>
      <c r="CJ64" s="107">
        <v>0</v>
      </c>
      <c r="CK64" s="107">
        <v>0</v>
      </c>
      <c r="CL64" s="107">
        <v>0</v>
      </c>
      <c r="CM64" s="107">
        <v>0</v>
      </c>
      <c r="CN64" s="107">
        <v>0</v>
      </c>
      <c r="CO64" s="107">
        <v>0</v>
      </c>
      <c r="CP64" s="107">
        <v>0</v>
      </c>
      <c r="CQ64" s="107">
        <v>0</v>
      </c>
      <c r="CR64" s="107">
        <v>0</v>
      </c>
      <c r="CS64" s="107">
        <v>0</v>
      </c>
      <c r="CT64" s="107">
        <v>0</v>
      </c>
      <c r="CU64" s="107">
        <v>0</v>
      </c>
      <c r="CV64" s="107">
        <v>0</v>
      </c>
      <c r="CW64" s="107">
        <v>0</v>
      </c>
      <c r="CX64" s="107">
        <v>0</v>
      </c>
      <c r="CY64" s="107">
        <v>0</v>
      </c>
      <c r="CZ64" s="107">
        <v>0</v>
      </c>
      <c r="DA64" s="107">
        <v>0</v>
      </c>
      <c r="DB64" s="107">
        <v>0</v>
      </c>
      <c r="DC64" s="107">
        <v>0</v>
      </c>
      <c r="DD64" s="107">
        <v>0</v>
      </c>
      <c r="DE64" s="107">
        <v>0</v>
      </c>
      <c r="DF64" s="107">
        <v>0</v>
      </c>
      <c r="DG64" s="107">
        <v>0</v>
      </c>
      <c r="DH64" s="107">
        <v>0</v>
      </c>
      <c r="DI64" s="107">
        <v>0</v>
      </c>
      <c r="DJ64" s="107">
        <v>0</v>
      </c>
      <c r="DK64" s="107">
        <v>0</v>
      </c>
      <c r="DL64" s="107">
        <v>0</v>
      </c>
      <c r="DM64" s="107">
        <v>0</v>
      </c>
      <c r="DN64" s="107">
        <v>0</v>
      </c>
      <c r="DO64" s="107">
        <v>0</v>
      </c>
      <c r="DP64" s="107">
        <v>0</v>
      </c>
      <c r="DQ64" s="107">
        <v>0</v>
      </c>
      <c r="DR64" s="107">
        <v>0</v>
      </c>
      <c r="DS64" s="107">
        <v>0</v>
      </c>
      <c r="DT64" s="107">
        <v>0</v>
      </c>
      <c r="DU64" s="107">
        <v>0</v>
      </c>
      <c r="DV64" s="107">
        <v>0</v>
      </c>
      <c r="DW64" s="107">
        <v>0</v>
      </c>
      <c r="DX64" s="107">
        <v>0</v>
      </c>
      <c r="DY64" s="107">
        <v>0</v>
      </c>
      <c r="DZ64" s="107">
        <v>0</v>
      </c>
      <c r="EA64" s="107">
        <v>0</v>
      </c>
      <c r="EB64" s="107">
        <v>0</v>
      </c>
      <c r="EC64" s="107">
        <v>0</v>
      </c>
      <c r="ED64" s="107">
        <v>0</v>
      </c>
      <c r="EE64" s="107">
        <v>0</v>
      </c>
      <c r="EF64" s="107">
        <v>0</v>
      </c>
      <c r="EG64" s="107">
        <v>0</v>
      </c>
      <c r="EH64" s="107">
        <v>0</v>
      </c>
      <c r="EI64" s="107">
        <v>0</v>
      </c>
      <c r="EJ64" s="107">
        <v>0</v>
      </c>
      <c r="EK64" s="107">
        <v>0</v>
      </c>
      <c r="EL64" s="107">
        <v>0</v>
      </c>
      <c r="EM64" s="107">
        <v>0</v>
      </c>
      <c r="EN64" s="107">
        <v>0</v>
      </c>
      <c r="EO64" s="107">
        <v>0</v>
      </c>
      <c r="EP64" s="107">
        <v>0</v>
      </c>
      <c r="EQ64" s="107">
        <v>0</v>
      </c>
      <c r="ER64" s="107">
        <v>0</v>
      </c>
      <c r="ES64" s="107">
        <v>0</v>
      </c>
      <c r="ET64" s="107">
        <v>0</v>
      </c>
      <c r="EU64" s="107">
        <v>0</v>
      </c>
      <c r="EV64" s="107">
        <v>0</v>
      </c>
      <c r="EW64" s="107">
        <v>0</v>
      </c>
      <c r="EX64" s="107">
        <v>0</v>
      </c>
      <c r="EY64" s="107">
        <v>0</v>
      </c>
      <c r="EZ64" s="107">
        <v>0</v>
      </c>
      <c r="FA64" s="107">
        <v>0</v>
      </c>
      <c r="FB64" s="107">
        <v>0</v>
      </c>
      <c r="FC64" s="107">
        <v>0</v>
      </c>
      <c r="FD64" s="107">
        <v>0</v>
      </c>
      <c r="FE64" s="107">
        <v>0</v>
      </c>
      <c r="FF64" s="107">
        <v>0</v>
      </c>
      <c r="FG64" s="107">
        <v>0</v>
      </c>
      <c r="FH64" s="107">
        <v>0</v>
      </c>
      <c r="FI64" s="107">
        <v>0</v>
      </c>
      <c r="FJ64" s="107">
        <v>0</v>
      </c>
      <c r="FK64" s="107">
        <v>0</v>
      </c>
      <c r="FL64" s="107">
        <v>0</v>
      </c>
      <c r="FM64" s="107">
        <v>0</v>
      </c>
      <c r="FN64" s="107">
        <v>0</v>
      </c>
      <c r="FO64" s="107">
        <v>0</v>
      </c>
      <c r="FP64" s="107">
        <v>0</v>
      </c>
      <c r="FQ64" s="107">
        <v>0</v>
      </c>
      <c r="FR64" s="107">
        <v>0</v>
      </c>
      <c r="FS64" s="107">
        <v>0</v>
      </c>
      <c r="FT64" s="107">
        <v>0</v>
      </c>
      <c r="FU64" s="107">
        <v>0</v>
      </c>
      <c r="FV64" s="107">
        <v>0</v>
      </c>
      <c r="FW64" s="107">
        <v>0</v>
      </c>
      <c r="FX64" s="107">
        <v>0</v>
      </c>
      <c r="FY64" s="107">
        <v>0</v>
      </c>
      <c r="FZ64" s="107">
        <v>0</v>
      </c>
      <c r="GA64" s="107">
        <v>0</v>
      </c>
      <c r="GB64" s="107">
        <v>0</v>
      </c>
      <c r="GC64" s="107">
        <v>0</v>
      </c>
      <c r="GD64" s="107">
        <v>0</v>
      </c>
      <c r="GE64" s="107">
        <v>0</v>
      </c>
      <c r="GF64" s="107">
        <v>0</v>
      </c>
      <c r="GG64" s="107">
        <v>0</v>
      </c>
      <c r="GH64" s="107">
        <v>0</v>
      </c>
      <c r="GI64" s="22">
        <v>135695</v>
      </c>
      <c r="GJ64" s="13"/>
      <c r="GK64" s="13"/>
    </row>
    <row r="65" spans="1:193" x14ac:dyDescent="0.3">
      <c r="A65" s="22">
        <v>135684</v>
      </c>
      <c r="B65" s="22">
        <v>6424</v>
      </c>
      <c r="C65" s="22" t="s">
        <v>277</v>
      </c>
      <c r="D65" s="22" t="s">
        <v>278</v>
      </c>
      <c r="E65" s="26">
        <v>0</v>
      </c>
      <c r="F65" s="22" t="s">
        <v>164</v>
      </c>
      <c r="G65" s="22" t="s">
        <v>165</v>
      </c>
      <c r="H65" s="108" t="str">
        <f>VLOOKUP(B65,Elegibilidade!A:I,9,0)</f>
        <v>Elegível</v>
      </c>
      <c r="I65" s="27">
        <v>26</v>
      </c>
      <c r="J65" s="23">
        <v>0</v>
      </c>
      <c r="K65" s="23">
        <f>SUM(T65:GH65)</f>
        <v>238798.04000000015</v>
      </c>
      <c r="L65" s="23">
        <f t="shared" si="5"/>
        <v>238798.04000000015</v>
      </c>
      <c r="M65" s="22" t="s">
        <v>167</v>
      </c>
      <c r="N65" s="23">
        <v>238798.04000000015</v>
      </c>
      <c r="O65" s="23">
        <f t="shared" si="6"/>
        <v>210741.15283823968</v>
      </c>
      <c r="P65" s="23">
        <f>Vendas!$J$1</f>
        <v>885.12919963447951</v>
      </c>
      <c r="Q65" s="109">
        <v>372.28</v>
      </c>
      <c r="R65" s="23">
        <f t="shared" si="7"/>
        <v>329515.898439924</v>
      </c>
      <c r="S65" s="28">
        <f t="shared" si="8"/>
        <v>0.63954775425399135</v>
      </c>
      <c r="T65" s="107">
        <v>9184.5400000000009</v>
      </c>
      <c r="U65" s="107">
        <v>9184.5400000000009</v>
      </c>
      <c r="V65" s="107">
        <v>9184.5400000000009</v>
      </c>
      <c r="W65" s="107">
        <v>9184.5400000000009</v>
      </c>
      <c r="X65" s="107">
        <v>9184.5400000000009</v>
      </c>
      <c r="Y65" s="107">
        <v>9184.5400000000009</v>
      </c>
      <c r="Z65" s="107">
        <v>9184.5400000000009</v>
      </c>
      <c r="AA65" s="107">
        <v>9184.5400000000009</v>
      </c>
      <c r="AB65" s="107">
        <v>9184.5400000000009</v>
      </c>
      <c r="AC65" s="107">
        <v>9184.5400000000009</v>
      </c>
      <c r="AD65" s="107">
        <v>9184.5400000000009</v>
      </c>
      <c r="AE65" s="107">
        <v>9184.5400000000009</v>
      </c>
      <c r="AF65" s="107">
        <v>9184.5400000000009</v>
      </c>
      <c r="AG65" s="107">
        <v>9184.5400000000009</v>
      </c>
      <c r="AH65" s="107">
        <v>9184.5400000000009</v>
      </c>
      <c r="AI65" s="107">
        <v>9184.5400000000009</v>
      </c>
      <c r="AJ65" s="107">
        <v>9184.5400000000009</v>
      </c>
      <c r="AK65" s="107">
        <v>9184.5400000000009</v>
      </c>
      <c r="AL65" s="107">
        <v>9184.5400000000009</v>
      </c>
      <c r="AM65" s="107">
        <v>9184.5400000000009</v>
      </c>
      <c r="AN65" s="107">
        <v>9184.5400000000009</v>
      </c>
      <c r="AO65" s="107">
        <v>9184.5400000000009</v>
      </c>
      <c r="AP65" s="107">
        <v>9184.5400000000009</v>
      </c>
      <c r="AQ65" s="107">
        <v>9184.5400000000009</v>
      </c>
      <c r="AR65" s="107">
        <v>9184.5400000000009</v>
      </c>
      <c r="AS65" s="107">
        <v>9184.5400000000009</v>
      </c>
      <c r="AT65" s="107">
        <v>0</v>
      </c>
      <c r="AU65" s="107">
        <v>0</v>
      </c>
      <c r="AV65" s="107">
        <v>0</v>
      </c>
      <c r="AW65" s="107">
        <v>0</v>
      </c>
      <c r="AX65" s="107">
        <v>0</v>
      </c>
      <c r="AY65" s="107">
        <v>0</v>
      </c>
      <c r="AZ65" s="107">
        <v>0</v>
      </c>
      <c r="BA65" s="107">
        <v>0</v>
      </c>
      <c r="BB65" s="107">
        <v>0</v>
      </c>
      <c r="BC65" s="107">
        <v>0</v>
      </c>
      <c r="BD65" s="107">
        <v>0</v>
      </c>
      <c r="BE65" s="107">
        <v>0</v>
      </c>
      <c r="BF65" s="107">
        <v>0</v>
      </c>
      <c r="BG65" s="107">
        <v>0</v>
      </c>
      <c r="BH65" s="107">
        <v>0</v>
      </c>
      <c r="BI65" s="107">
        <v>0</v>
      </c>
      <c r="BJ65" s="107">
        <v>0</v>
      </c>
      <c r="BK65" s="107">
        <v>0</v>
      </c>
      <c r="BL65" s="107">
        <v>0</v>
      </c>
      <c r="BM65" s="107">
        <v>0</v>
      </c>
      <c r="BN65" s="107">
        <v>0</v>
      </c>
      <c r="BO65" s="107">
        <v>0</v>
      </c>
      <c r="BP65" s="107">
        <v>0</v>
      </c>
      <c r="BQ65" s="107">
        <v>0</v>
      </c>
      <c r="BR65" s="107">
        <v>0</v>
      </c>
      <c r="BS65" s="107">
        <v>0</v>
      </c>
      <c r="BT65" s="107">
        <v>0</v>
      </c>
      <c r="BU65" s="107">
        <v>0</v>
      </c>
      <c r="BV65" s="107">
        <v>0</v>
      </c>
      <c r="BW65" s="107">
        <v>0</v>
      </c>
      <c r="BX65" s="107">
        <v>0</v>
      </c>
      <c r="BY65" s="107">
        <v>0</v>
      </c>
      <c r="BZ65" s="107">
        <v>0</v>
      </c>
      <c r="CA65" s="107">
        <v>0</v>
      </c>
      <c r="CB65" s="107">
        <v>0</v>
      </c>
      <c r="CC65" s="107">
        <v>0</v>
      </c>
      <c r="CD65" s="107">
        <v>0</v>
      </c>
      <c r="CE65" s="107">
        <v>0</v>
      </c>
      <c r="CF65" s="107">
        <v>0</v>
      </c>
      <c r="CG65" s="107">
        <v>0</v>
      </c>
      <c r="CH65" s="107">
        <v>0</v>
      </c>
      <c r="CI65" s="107">
        <v>0</v>
      </c>
      <c r="CJ65" s="107">
        <v>0</v>
      </c>
      <c r="CK65" s="107">
        <v>0</v>
      </c>
      <c r="CL65" s="107">
        <v>0</v>
      </c>
      <c r="CM65" s="107">
        <v>0</v>
      </c>
      <c r="CN65" s="107">
        <v>0</v>
      </c>
      <c r="CO65" s="107">
        <v>0</v>
      </c>
      <c r="CP65" s="107">
        <v>0</v>
      </c>
      <c r="CQ65" s="107">
        <v>0</v>
      </c>
      <c r="CR65" s="107">
        <v>0</v>
      </c>
      <c r="CS65" s="107">
        <v>0</v>
      </c>
      <c r="CT65" s="107">
        <v>0</v>
      </c>
      <c r="CU65" s="107">
        <v>0</v>
      </c>
      <c r="CV65" s="107">
        <v>0</v>
      </c>
      <c r="CW65" s="107">
        <v>0</v>
      </c>
      <c r="CX65" s="107">
        <v>0</v>
      </c>
      <c r="CY65" s="107">
        <v>0</v>
      </c>
      <c r="CZ65" s="107">
        <v>0</v>
      </c>
      <c r="DA65" s="107">
        <v>0</v>
      </c>
      <c r="DB65" s="107">
        <v>0</v>
      </c>
      <c r="DC65" s="107">
        <v>0</v>
      </c>
      <c r="DD65" s="107">
        <v>0</v>
      </c>
      <c r="DE65" s="107">
        <v>0</v>
      </c>
      <c r="DF65" s="107">
        <v>0</v>
      </c>
      <c r="DG65" s="107">
        <v>0</v>
      </c>
      <c r="DH65" s="107">
        <v>0</v>
      </c>
      <c r="DI65" s="107">
        <v>0</v>
      </c>
      <c r="DJ65" s="107">
        <v>0</v>
      </c>
      <c r="DK65" s="107">
        <v>0</v>
      </c>
      <c r="DL65" s="107">
        <v>0</v>
      </c>
      <c r="DM65" s="107">
        <v>0</v>
      </c>
      <c r="DN65" s="107">
        <v>0</v>
      </c>
      <c r="DO65" s="107">
        <v>0</v>
      </c>
      <c r="DP65" s="107">
        <v>0</v>
      </c>
      <c r="DQ65" s="107">
        <v>0</v>
      </c>
      <c r="DR65" s="107">
        <v>0</v>
      </c>
      <c r="DS65" s="107">
        <v>0</v>
      </c>
      <c r="DT65" s="107">
        <v>0</v>
      </c>
      <c r="DU65" s="107">
        <v>0</v>
      </c>
      <c r="DV65" s="107">
        <v>0</v>
      </c>
      <c r="DW65" s="107">
        <v>0</v>
      </c>
      <c r="DX65" s="107">
        <v>0</v>
      </c>
      <c r="DY65" s="107">
        <v>0</v>
      </c>
      <c r="DZ65" s="107">
        <v>0</v>
      </c>
      <c r="EA65" s="107">
        <v>0</v>
      </c>
      <c r="EB65" s="107">
        <v>0</v>
      </c>
      <c r="EC65" s="107">
        <v>0</v>
      </c>
      <c r="ED65" s="107">
        <v>0</v>
      </c>
      <c r="EE65" s="107">
        <v>0</v>
      </c>
      <c r="EF65" s="107">
        <v>0</v>
      </c>
      <c r="EG65" s="107">
        <v>0</v>
      </c>
      <c r="EH65" s="107">
        <v>0</v>
      </c>
      <c r="EI65" s="107">
        <v>0</v>
      </c>
      <c r="EJ65" s="107">
        <v>0</v>
      </c>
      <c r="EK65" s="107">
        <v>0</v>
      </c>
      <c r="EL65" s="107">
        <v>0</v>
      </c>
      <c r="EM65" s="107">
        <v>0</v>
      </c>
      <c r="EN65" s="107">
        <v>0</v>
      </c>
      <c r="EO65" s="107">
        <v>0</v>
      </c>
      <c r="EP65" s="107">
        <v>0</v>
      </c>
      <c r="EQ65" s="107">
        <v>0</v>
      </c>
      <c r="ER65" s="107">
        <v>0</v>
      </c>
      <c r="ES65" s="107">
        <v>0</v>
      </c>
      <c r="ET65" s="107">
        <v>0</v>
      </c>
      <c r="EU65" s="107">
        <v>0</v>
      </c>
      <c r="EV65" s="107">
        <v>0</v>
      </c>
      <c r="EW65" s="107">
        <v>0</v>
      </c>
      <c r="EX65" s="107">
        <v>0</v>
      </c>
      <c r="EY65" s="107">
        <v>0</v>
      </c>
      <c r="EZ65" s="107">
        <v>0</v>
      </c>
      <c r="FA65" s="107">
        <v>0</v>
      </c>
      <c r="FB65" s="107">
        <v>0</v>
      </c>
      <c r="FC65" s="107">
        <v>0</v>
      </c>
      <c r="FD65" s="107">
        <v>0</v>
      </c>
      <c r="FE65" s="107">
        <v>0</v>
      </c>
      <c r="FF65" s="107">
        <v>0</v>
      </c>
      <c r="FG65" s="107">
        <v>0</v>
      </c>
      <c r="FH65" s="107">
        <v>0</v>
      </c>
      <c r="FI65" s="107">
        <v>0</v>
      </c>
      <c r="FJ65" s="107">
        <v>0</v>
      </c>
      <c r="FK65" s="107">
        <v>0</v>
      </c>
      <c r="FL65" s="107">
        <v>0</v>
      </c>
      <c r="FM65" s="107">
        <v>0</v>
      </c>
      <c r="FN65" s="107">
        <v>0</v>
      </c>
      <c r="FO65" s="107">
        <v>0</v>
      </c>
      <c r="FP65" s="107">
        <v>0</v>
      </c>
      <c r="FQ65" s="107">
        <v>0</v>
      </c>
      <c r="FR65" s="107">
        <v>0</v>
      </c>
      <c r="FS65" s="107">
        <v>0</v>
      </c>
      <c r="FT65" s="107">
        <v>0</v>
      </c>
      <c r="FU65" s="107">
        <v>0</v>
      </c>
      <c r="FV65" s="107">
        <v>0</v>
      </c>
      <c r="FW65" s="107">
        <v>0</v>
      </c>
      <c r="FX65" s="107">
        <v>0</v>
      </c>
      <c r="FY65" s="107">
        <v>0</v>
      </c>
      <c r="FZ65" s="107">
        <v>0</v>
      </c>
      <c r="GA65" s="107">
        <v>0</v>
      </c>
      <c r="GB65" s="107">
        <v>0</v>
      </c>
      <c r="GC65" s="107">
        <v>0</v>
      </c>
      <c r="GD65" s="107">
        <v>0</v>
      </c>
      <c r="GE65" s="107">
        <v>0</v>
      </c>
      <c r="GF65" s="107">
        <v>0</v>
      </c>
      <c r="GG65" s="107">
        <v>0</v>
      </c>
      <c r="GH65" s="107">
        <v>0</v>
      </c>
      <c r="GI65" s="22">
        <v>135684</v>
      </c>
      <c r="GJ65" s="13"/>
      <c r="GK65" s="13"/>
    </row>
    <row r="66" spans="1:193" x14ac:dyDescent="0.3">
      <c r="A66" s="22">
        <v>135694</v>
      </c>
      <c r="B66" s="22">
        <v>6473</v>
      </c>
      <c r="C66" s="22" t="s">
        <v>293</v>
      </c>
      <c r="D66" s="22" t="s">
        <v>294</v>
      </c>
      <c r="E66" s="26">
        <v>0</v>
      </c>
      <c r="F66" s="22" t="s">
        <v>164</v>
      </c>
      <c r="G66" s="22" t="s">
        <v>165</v>
      </c>
      <c r="H66" s="108" t="str">
        <f>VLOOKUP(B66,Elegibilidade!A:I,9,0)</f>
        <v>Elegível</v>
      </c>
      <c r="I66" s="27">
        <v>31</v>
      </c>
      <c r="J66" s="23">
        <v>0</v>
      </c>
      <c r="K66" s="23">
        <f>SUM(T66:GH66)</f>
        <v>238409.81999999992</v>
      </c>
      <c r="L66" s="23">
        <f t="shared" si="5"/>
        <v>238409.81999999992</v>
      </c>
      <c r="M66" s="22" t="s">
        <v>167</v>
      </c>
      <c r="N66" s="23">
        <v>238409.81999999992</v>
      </c>
      <c r="O66" s="23">
        <f t="shared" si="6"/>
        <v>206170.281873089</v>
      </c>
      <c r="P66" s="23">
        <f>Vendas!$J$1</f>
        <v>885.12919963447951</v>
      </c>
      <c r="Q66" s="109">
        <v>367.01</v>
      </c>
      <c r="R66" s="23">
        <f t="shared" si="7"/>
        <v>324851.26755785034</v>
      </c>
      <c r="S66" s="28">
        <f t="shared" si="8"/>
        <v>0.63466054303258546</v>
      </c>
      <c r="T66" s="107">
        <v>5501.09</v>
      </c>
      <c r="U66" s="107">
        <v>5501.09</v>
      </c>
      <c r="V66" s="107">
        <v>5501.09</v>
      </c>
      <c r="W66" s="107">
        <v>5501.09</v>
      </c>
      <c r="X66" s="107">
        <v>5501.09</v>
      </c>
      <c r="Y66" s="107">
        <v>22470.09</v>
      </c>
      <c r="Z66" s="107">
        <v>5501.09</v>
      </c>
      <c r="AA66" s="107">
        <v>5501.09</v>
      </c>
      <c r="AB66" s="107">
        <v>5501.09</v>
      </c>
      <c r="AC66" s="107">
        <v>5501.09</v>
      </c>
      <c r="AD66" s="107">
        <v>5501.09</v>
      </c>
      <c r="AE66" s="107">
        <v>22470.09</v>
      </c>
      <c r="AF66" s="107">
        <v>5501.09</v>
      </c>
      <c r="AG66" s="107">
        <v>5501.09</v>
      </c>
      <c r="AH66" s="107">
        <v>5501.09</v>
      </c>
      <c r="AI66" s="107">
        <v>5501.09</v>
      </c>
      <c r="AJ66" s="107">
        <v>5501.09</v>
      </c>
      <c r="AK66" s="107">
        <v>22470.09</v>
      </c>
      <c r="AL66" s="107">
        <v>5501.09</v>
      </c>
      <c r="AM66" s="107">
        <v>5501.09</v>
      </c>
      <c r="AN66" s="107">
        <v>5501.09</v>
      </c>
      <c r="AO66" s="107">
        <v>5501.09</v>
      </c>
      <c r="AP66" s="107">
        <v>5501.09</v>
      </c>
      <c r="AQ66" s="107">
        <v>22470.09</v>
      </c>
      <c r="AR66" s="107">
        <v>5501.09</v>
      </c>
      <c r="AS66" s="107">
        <v>5501.09</v>
      </c>
      <c r="AT66" s="107">
        <v>5501.09</v>
      </c>
      <c r="AU66" s="107">
        <v>5501.09</v>
      </c>
      <c r="AV66" s="107">
        <v>5501.09</v>
      </c>
      <c r="AW66" s="107">
        <v>5501.09</v>
      </c>
      <c r="AX66" s="107">
        <v>5501.12</v>
      </c>
      <c r="AY66" s="107">
        <v>0</v>
      </c>
      <c r="AZ66" s="107">
        <v>0</v>
      </c>
      <c r="BA66" s="107">
        <v>0</v>
      </c>
      <c r="BB66" s="107">
        <v>0</v>
      </c>
      <c r="BC66" s="107">
        <v>0</v>
      </c>
      <c r="BD66" s="107">
        <v>0</v>
      </c>
      <c r="BE66" s="107">
        <v>0</v>
      </c>
      <c r="BF66" s="107">
        <v>0</v>
      </c>
      <c r="BG66" s="107">
        <v>0</v>
      </c>
      <c r="BH66" s="107">
        <v>0</v>
      </c>
      <c r="BI66" s="107">
        <v>0</v>
      </c>
      <c r="BJ66" s="107">
        <v>0</v>
      </c>
      <c r="BK66" s="107">
        <v>0</v>
      </c>
      <c r="BL66" s="107">
        <v>0</v>
      </c>
      <c r="BM66" s="107">
        <v>0</v>
      </c>
      <c r="BN66" s="107">
        <v>0</v>
      </c>
      <c r="BO66" s="107">
        <v>0</v>
      </c>
      <c r="BP66" s="107">
        <v>0</v>
      </c>
      <c r="BQ66" s="107">
        <v>0</v>
      </c>
      <c r="BR66" s="107">
        <v>0</v>
      </c>
      <c r="BS66" s="107">
        <v>0</v>
      </c>
      <c r="BT66" s="107">
        <v>0</v>
      </c>
      <c r="BU66" s="107">
        <v>0</v>
      </c>
      <c r="BV66" s="107">
        <v>0</v>
      </c>
      <c r="BW66" s="107">
        <v>0</v>
      </c>
      <c r="BX66" s="107">
        <v>0</v>
      </c>
      <c r="BY66" s="107">
        <v>0</v>
      </c>
      <c r="BZ66" s="107">
        <v>0</v>
      </c>
      <c r="CA66" s="107">
        <v>0</v>
      </c>
      <c r="CB66" s="107">
        <v>0</v>
      </c>
      <c r="CC66" s="107">
        <v>0</v>
      </c>
      <c r="CD66" s="107">
        <v>0</v>
      </c>
      <c r="CE66" s="107">
        <v>0</v>
      </c>
      <c r="CF66" s="107">
        <v>0</v>
      </c>
      <c r="CG66" s="107">
        <v>0</v>
      </c>
      <c r="CH66" s="107">
        <v>0</v>
      </c>
      <c r="CI66" s="107">
        <v>0</v>
      </c>
      <c r="CJ66" s="107">
        <v>0</v>
      </c>
      <c r="CK66" s="107">
        <v>0</v>
      </c>
      <c r="CL66" s="107">
        <v>0</v>
      </c>
      <c r="CM66" s="107">
        <v>0</v>
      </c>
      <c r="CN66" s="107">
        <v>0</v>
      </c>
      <c r="CO66" s="107">
        <v>0</v>
      </c>
      <c r="CP66" s="107">
        <v>0</v>
      </c>
      <c r="CQ66" s="107">
        <v>0</v>
      </c>
      <c r="CR66" s="107">
        <v>0</v>
      </c>
      <c r="CS66" s="107">
        <v>0</v>
      </c>
      <c r="CT66" s="107">
        <v>0</v>
      </c>
      <c r="CU66" s="107">
        <v>0</v>
      </c>
      <c r="CV66" s="107">
        <v>0</v>
      </c>
      <c r="CW66" s="107">
        <v>0</v>
      </c>
      <c r="CX66" s="107">
        <v>0</v>
      </c>
      <c r="CY66" s="107">
        <v>0</v>
      </c>
      <c r="CZ66" s="107">
        <v>0</v>
      </c>
      <c r="DA66" s="107">
        <v>0</v>
      </c>
      <c r="DB66" s="107">
        <v>0</v>
      </c>
      <c r="DC66" s="107">
        <v>0</v>
      </c>
      <c r="DD66" s="107">
        <v>0</v>
      </c>
      <c r="DE66" s="107">
        <v>0</v>
      </c>
      <c r="DF66" s="107">
        <v>0</v>
      </c>
      <c r="DG66" s="107">
        <v>0</v>
      </c>
      <c r="DH66" s="107">
        <v>0</v>
      </c>
      <c r="DI66" s="107">
        <v>0</v>
      </c>
      <c r="DJ66" s="107">
        <v>0</v>
      </c>
      <c r="DK66" s="107">
        <v>0</v>
      </c>
      <c r="DL66" s="107">
        <v>0</v>
      </c>
      <c r="DM66" s="107">
        <v>0</v>
      </c>
      <c r="DN66" s="107">
        <v>0</v>
      </c>
      <c r="DO66" s="107">
        <v>0</v>
      </c>
      <c r="DP66" s="107">
        <v>0</v>
      </c>
      <c r="DQ66" s="107">
        <v>0</v>
      </c>
      <c r="DR66" s="107">
        <v>0</v>
      </c>
      <c r="DS66" s="107">
        <v>0</v>
      </c>
      <c r="DT66" s="107">
        <v>0</v>
      </c>
      <c r="DU66" s="107">
        <v>0</v>
      </c>
      <c r="DV66" s="107">
        <v>0</v>
      </c>
      <c r="DW66" s="107">
        <v>0</v>
      </c>
      <c r="DX66" s="107">
        <v>0</v>
      </c>
      <c r="DY66" s="107">
        <v>0</v>
      </c>
      <c r="DZ66" s="107">
        <v>0</v>
      </c>
      <c r="EA66" s="107">
        <v>0</v>
      </c>
      <c r="EB66" s="107">
        <v>0</v>
      </c>
      <c r="EC66" s="107">
        <v>0</v>
      </c>
      <c r="ED66" s="107">
        <v>0</v>
      </c>
      <c r="EE66" s="107">
        <v>0</v>
      </c>
      <c r="EF66" s="107">
        <v>0</v>
      </c>
      <c r="EG66" s="107">
        <v>0</v>
      </c>
      <c r="EH66" s="107">
        <v>0</v>
      </c>
      <c r="EI66" s="107">
        <v>0</v>
      </c>
      <c r="EJ66" s="107">
        <v>0</v>
      </c>
      <c r="EK66" s="107">
        <v>0</v>
      </c>
      <c r="EL66" s="107">
        <v>0</v>
      </c>
      <c r="EM66" s="107">
        <v>0</v>
      </c>
      <c r="EN66" s="107">
        <v>0</v>
      </c>
      <c r="EO66" s="107">
        <v>0</v>
      </c>
      <c r="EP66" s="107">
        <v>0</v>
      </c>
      <c r="EQ66" s="107">
        <v>0</v>
      </c>
      <c r="ER66" s="107">
        <v>0</v>
      </c>
      <c r="ES66" s="107">
        <v>0</v>
      </c>
      <c r="ET66" s="107">
        <v>0</v>
      </c>
      <c r="EU66" s="107">
        <v>0</v>
      </c>
      <c r="EV66" s="107">
        <v>0</v>
      </c>
      <c r="EW66" s="107">
        <v>0</v>
      </c>
      <c r="EX66" s="107">
        <v>0</v>
      </c>
      <c r="EY66" s="107">
        <v>0</v>
      </c>
      <c r="EZ66" s="107">
        <v>0</v>
      </c>
      <c r="FA66" s="107">
        <v>0</v>
      </c>
      <c r="FB66" s="107">
        <v>0</v>
      </c>
      <c r="FC66" s="107">
        <v>0</v>
      </c>
      <c r="FD66" s="107">
        <v>0</v>
      </c>
      <c r="FE66" s="107">
        <v>0</v>
      </c>
      <c r="FF66" s="107">
        <v>0</v>
      </c>
      <c r="FG66" s="107">
        <v>0</v>
      </c>
      <c r="FH66" s="107">
        <v>0</v>
      </c>
      <c r="FI66" s="107">
        <v>0</v>
      </c>
      <c r="FJ66" s="107">
        <v>0</v>
      </c>
      <c r="FK66" s="107">
        <v>0</v>
      </c>
      <c r="FL66" s="107">
        <v>0</v>
      </c>
      <c r="FM66" s="107">
        <v>0</v>
      </c>
      <c r="FN66" s="107">
        <v>0</v>
      </c>
      <c r="FO66" s="107">
        <v>0</v>
      </c>
      <c r="FP66" s="107">
        <v>0</v>
      </c>
      <c r="FQ66" s="107">
        <v>0</v>
      </c>
      <c r="FR66" s="107">
        <v>0</v>
      </c>
      <c r="FS66" s="107">
        <v>0</v>
      </c>
      <c r="FT66" s="107">
        <v>0</v>
      </c>
      <c r="FU66" s="107">
        <v>0</v>
      </c>
      <c r="FV66" s="107">
        <v>0</v>
      </c>
      <c r="FW66" s="107">
        <v>0</v>
      </c>
      <c r="FX66" s="107">
        <v>0</v>
      </c>
      <c r="FY66" s="107">
        <v>0</v>
      </c>
      <c r="FZ66" s="107">
        <v>0</v>
      </c>
      <c r="GA66" s="107">
        <v>0</v>
      </c>
      <c r="GB66" s="107">
        <v>0</v>
      </c>
      <c r="GC66" s="107">
        <v>0</v>
      </c>
      <c r="GD66" s="107">
        <v>0</v>
      </c>
      <c r="GE66" s="107">
        <v>0</v>
      </c>
      <c r="GF66" s="107">
        <v>0</v>
      </c>
      <c r="GG66" s="107">
        <v>0</v>
      </c>
      <c r="GH66" s="107">
        <v>0</v>
      </c>
      <c r="GI66" s="22">
        <v>135694</v>
      </c>
      <c r="GJ66" s="13"/>
      <c r="GK66" s="13"/>
    </row>
    <row r="67" spans="1:193" x14ac:dyDescent="0.3">
      <c r="A67" s="22">
        <v>135664</v>
      </c>
      <c r="B67" s="22">
        <v>6435</v>
      </c>
      <c r="C67" s="22" t="s">
        <v>240</v>
      </c>
      <c r="D67" s="22" t="s">
        <v>241</v>
      </c>
      <c r="E67" s="26">
        <v>0</v>
      </c>
      <c r="F67" s="22" t="s">
        <v>164</v>
      </c>
      <c r="G67" s="22" t="s">
        <v>165</v>
      </c>
      <c r="H67" s="108" t="str">
        <f>VLOOKUP(B67,Elegibilidade!A:I,9,0)</f>
        <v>Elegível</v>
      </c>
      <c r="I67" s="27">
        <v>26</v>
      </c>
      <c r="J67" s="23">
        <v>0</v>
      </c>
      <c r="K67" s="23">
        <f>SUM(T67:GH67)</f>
        <v>234731.42000000007</v>
      </c>
      <c r="L67" s="23">
        <f t="shared" ref="L67:L97" si="10">J67+K67</f>
        <v>234731.42000000007</v>
      </c>
      <c r="M67" s="22" t="s">
        <v>167</v>
      </c>
      <c r="N67" s="23">
        <v>234731.42000000007</v>
      </c>
      <c r="O67" s="23">
        <f t="shared" ref="O67:O97" si="11">NPV((1+12%)^(1/12)-1,T67:GH67)</f>
        <v>207152.32462027826</v>
      </c>
      <c r="P67" s="23">
        <f>Vendas!$J$1</f>
        <v>885.12919963447951</v>
      </c>
      <c r="Q67" s="109">
        <v>365.94</v>
      </c>
      <c r="R67" s="23">
        <f t="shared" ref="R67:R97" si="12">P67*Q67</f>
        <v>323904.17931424145</v>
      </c>
      <c r="S67" s="28">
        <f t="shared" ref="S67:S97" si="13">O67/R67</f>
        <v>0.63954816840849005</v>
      </c>
      <c r="T67" s="107">
        <v>9028.1299999999992</v>
      </c>
      <c r="U67" s="107">
        <v>9028.1299999999992</v>
      </c>
      <c r="V67" s="107">
        <v>9028.1299999999992</v>
      </c>
      <c r="W67" s="107">
        <v>9028.1299999999992</v>
      </c>
      <c r="X67" s="107">
        <v>9028.1299999999992</v>
      </c>
      <c r="Y67" s="107">
        <v>9028.1299999999992</v>
      </c>
      <c r="Z67" s="107">
        <v>9028.1299999999992</v>
      </c>
      <c r="AA67" s="107">
        <v>9028.1299999999992</v>
      </c>
      <c r="AB67" s="107">
        <v>9028.1299999999992</v>
      </c>
      <c r="AC67" s="107">
        <v>9028.1299999999992</v>
      </c>
      <c r="AD67" s="107">
        <v>9028.1299999999992</v>
      </c>
      <c r="AE67" s="107">
        <v>9028.1299999999992</v>
      </c>
      <c r="AF67" s="107">
        <v>9028.1299999999992</v>
      </c>
      <c r="AG67" s="107">
        <v>9028.1299999999992</v>
      </c>
      <c r="AH67" s="107">
        <v>9028.1299999999992</v>
      </c>
      <c r="AI67" s="107">
        <v>9028.1299999999992</v>
      </c>
      <c r="AJ67" s="107">
        <v>9028.1299999999992</v>
      </c>
      <c r="AK67" s="107">
        <v>9028.1299999999992</v>
      </c>
      <c r="AL67" s="107">
        <v>9028.1299999999992</v>
      </c>
      <c r="AM67" s="107">
        <v>9028.1299999999992</v>
      </c>
      <c r="AN67" s="107">
        <v>9028.1299999999992</v>
      </c>
      <c r="AO67" s="107">
        <v>9028.1299999999992</v>
      </c>
      <c r="AP67" s="107">
        <v>9028.1299999999992</v>
      </c>
      <c r="AQ67" s="107">
        <v>9028.1299999999992</v>
      </c>
      <c r="AR67" s="107">
        <v>9028.1299999999992</v>
      </c>
      <c r="AS67" s="107">
        <v>9028.17</v>
      </c>
      <c r="AT67" s="107">
        <v>0</v>
      </c>
      <c r="AU67" s="107">
        <v>0</v>
      </c>
      <c r="AV67" s="107">
        <v>0</v>
      </c>
      <c r="AW67" s="107">
        <v>0</v>
      </c>
      <c r="AX67" s="107">
        <v>0</v>
      </c>
      <c r="AY67" s="107">
        <v>0</v>
      </c>
      <c r="AZ67" s="107">
        <v>0</v>
      </c>
      <c r="BA67" s="107">
        <v>0</v>
      </c>
      <c r="BB67" s="107">
        <v>0</v>
      </c>
      <c r="BC67" s="107">
        <v>0</v>
      </c>
      <c r="BD67" s="107">
        <v>0</v>
      </c>
      <c r="BE67" s="107">
        <v>0</v>
      </c>
      <c r="BF67" s="107">
        <v>0</v>
      </c>
      <c r="BG67" s="107">
        <v>0</v>
      </c>
      <c r="BH67" s="107">
        <v>0</v>
      </c>
      <c r="BI67" s="107">
        <v>0</v>
      </c>
      <c r="BJ67" s="107">
        <v>0</v>
      </c>
      <c r="BK67" s="107">
        <v>0</v>
      </c>
      <c r="BL67" s="107">
        <v>0</v>
      </c>
      <c r="BM67" s="107">
        <v>0</v>
      </c>
      <c r="BN67" s="107">
        <v>0</v>
      </c>
      <c r="BO67" s="107">
        <v>0</v>
      </c>
      <c r="BP67" s="107">
        <v>0</v>
      </c>
      <c r="BQ67" s="107">
        <v>0</v>
      </c>
      <c r="BR67" s="107">
        <v>0</v>
      </c>
      <c r="BS67" s="107">
        <v>0</v>
      </c>
      <c r="BT67" s="107">
        <v>0</v>
      </c>
      <c r="BU67" s="107">
        <v>0</v>
      </c>
      <c r="BV67" s="107">
        <v>0</v>
      </c>
      <c r="BW67" s="107">
        <v>0</v>
      </c>
      <c r="BX67" s="107">
        <v>0</v>
      </c>
      <c r="BY67" s="107">
        <v>0</v>
      </c>
      <c r="BZ67" s="107">
        <v>0</v>
      </c>
      <c r="CA67" s="107">
        <v>0</v>
      </c>
      <c r="CB67" s="107">
        <v>0</v>
      </c>
      <c r="CC67" s="107">
        <v>0</v>
      </c>
      <c r="CD67" s="107">
        <v>0</v>
      </c>
      <c r="CE67" s="107">
        <v>0</v>
      </c>
      <c r="CF67" s="107">
        <v>0</v>
      </c>
      <c r="CG67" s="107">
        <v>0</v>
      </c>
      <c r="CH67" s="107">
        <v>0</v>
      </c>
      <c r="CI67" s="107">
        <v>0</v>
      </c>
      <c r="CJ67" s="107">
        <v>0</v>
      </c>
      <c r="CK67" s="107">
        <v>0</v>
      </c>
      <c r="CL67" s="107">
        <v>0</v>
      </c>
      <c r="CM67" s="107">
        <v>0</v>
      </c>
      <c r="CN67" s="107">
        <v>0</v>
      </c>
      <c r="CO67" s="107">
        <v>0</v>
      </c>
      <c r="CP67" s="107">
        <v>0</v>
      </c>
      <c r="CQ67" s="107">
        <v>0</v>
      </c>
      <c r="CR67" s="107">
        <v>0</v>
      </c>
      <c r="CS67" s="107">
        <v>0</v>
      </c>
      <c r="CT67" s="107">
        <v>0</v>
      </c>
      <c r="CU67" s="107">
        <v>0</v>
      </c>
      <c r="CV67" s="107">
        <v>0</v>
      </c>
      <c r="CW67" s="107">
        <v>0</v>
      </c>
      <c r="CX67" s="107">
        <v>0</v>
      </c>
      <c r="CY67" s="107">
        <v>0</v>
      </c>
      <c r="CZ67" s="107">
        <v>0</v>
      </c>
      <c r="DA67" s="107">
        <v>0</v>
      </c>
      <c r="DB67" s="107">
        <v>0</v>
      </c>
      <c r="DC67" s="107">
        <v>0</v>
      </c>
      <c r="DD67" s="107">
        <v>0</v>
      </c>
      <c r="DE67" s="107">
        <v>0</v>
      </c>
      <c r="DF67" s="107">
        <v>0</v>
      </c>
      <c r="DG67" s="107">
        <v>0</v>
      </c>
      <c r="DH67" s="107">
        <v>0</v>
      </c>
      <c r="DI67" s="107">
        <v>0</v>
      </c>
      <c r="DJ67" s="107">
        <v>0</v>
      </c>
      <c r="DK67" s="107">
        <v>0</v>
      </c>
      <c r="DL67" s="107">
        <v>0</v>
      </c>
      <c r="DM67" s="107">
        <v>0</v>
      </c>
      <c r="DN67" s="107">
        <v>0</v>
      </c>
      <c r="DO67" s="107">
        <v>0</v>
      </c>
      <c r="DP67" s="107">
        <v>0</v>
      </c>
      <c r="DQ67" s="107">
        <v>0</v>
      </c>
      <c r="DR67" s="107">
        <v>0</v>
      </c>
      <c r="DS67" s="107">
        <v>0</v>
      </c>
      <c r="DT67" s="107">
        <v>0</v>
      </c>
      <c r="DU67" s="107">
        <v>0</v>
      </c>
      <c r="DV67" s="107">
        <v>0</v>
      </c>
      <c r="DW67" s="107">
        <v>0</v>
      </c>
      <c r="DX67" s="107">
        <v>0</v>
      </c>
      <c r="DY67" s="107">
        <v>0</v>
      </c>
      <c r="DZ67" s="107">
        <v>0</v>
      </c>
      <c r="EA67" s="107">
        <v>0</v>
      </c>
      <c r="EB67" s="107">
        <v>0</v>
      </c>
      <c r="EC67" s="107">
        <v>0</v>
      </c>
      <c r="ED67" s="107">
        <v>0</v>
      </c>
      <c r="EE67" s="107">
        <v>0</v>
      </c>
      <c r="EF67" s="107">
        <v>0</v>
      </c>
      <c r="EG67" s="107">
        <v>0</v>
      </c>
      <c r="EH67" s="107">
        <v>0</v>
      </c>
      <c r="EI67" s="107">
        <v>0</v>
      </c>
      <c r="EJ67" s="107">
        <v>0</v>
      </c>
      <c r="EK67" s="107">
        <v>0</v>
      </c>
      <c r="EL67" s="107">
        <v>0</v>
      </c>
      <c r="EM67" s="107">
        <v>0</v>
      </c>
      <c r="EN67" s="107">
        <v>0</v>
      </c>
      <c r="EO67" s="107">
        <v>0</v>
      </c>
      <c r="EP67" s="107">
        <v>0</v>
      </c>
      <c r="EQ67" s="107">
        <v>0</v>
      </c>
      <c r="ER67" s="107">
        <v>0</v>
      </c>
      <c r="ES67" s="107">
        <v>0</v>
      </c>
      <c r="ET67" s="107">
        <v>0</v>
      </c>
      <c r="EU67" s="107">
        <v>0</v>
      </c>
      <c r="EV67" s="107">
        <v>0</v>
      </c>
      <c r="EW67" s="107">
        <v>0</v>
      </c>
      <c r="EX67" s="107">
        <v>0</v>
      </c>
      <c r="EY67" s="107">
        <v>0</v>
      </c>
      <c r="EZ67" s="107">
        <v>0</v>
      </c>
      <c r="FA67" s="107">
        <v>0</v>
      </c>
      <c r="FB67" s="107">
        <v>0</v>
      </c>
      <c r="FC67" s="107">
        <v>0</v>
      </c>
      <c r="FD67" s="107">
        <v>0</v>
      </c>
      <c r="FE67" s="107">
        <v>0</v>
      </c>
      <c r="FF67" s="107">
        <v>0</v>
      </c>
      <c r="FG67" s="107">
        <v>0</v>
      </c>
      <c r="FH67" s="107">
        <v>0</v>
      </c>
      <c r="FI67" s="107">
        <v>0</v>
      </c>
      <c r="FJ67" s="107">
        <v>0</v>
      </c>
      <c r="FK67" s="107">
        <v>0</v>
      </c>
      <c r="FL67" s="107">
        <v>0</v>
      </c>
      <c r="FM67" s="107">
        <v>0</v>
      </c>
      <c r="FN67" s="107">
        <v>0</v>
      </c>
      <c r="FO67" s="107">
        <v>0</v>
      </c>
      <c r="FP67" s="107">
        <v>0</v>
      </c>
      <c r="FQ67" s="107">
        <v>0</v>
      </c>
      <c r="FR67" s="107">
        <v>0</v>
      </c>
      <c r="FS67" s="107">
        <v>0</v>
      </c>
      <c r="FT67" s="107">
        <v>0</v>
      </c>
      <c r="FU67" s="107">
        <v>0</v>
      </c>
      <c r="FV67" s="107">
        <v>0</v>
      </c>
      <c r="FW67" s="107">
        <v>0</v>
      </c>
      <c r="FX67" s="107">
        <v>0</v>
      </c>
      <c r="FY67" s="107">
        <v>0</v>
      </c>
      <c r="FZ67" s="107">
        <v>0</v>
      </c>
      <c r="GA67" s="107">
        <v>0</v>
      </c>
      <c r="GB67" s="107">
        <v>0</v>
      </c>
      <c r="GC67" s="107">
        <v>0</v>
      </c>
      <c r="GD67" s="107">
        <v>0</v>
      </c>
      <c r="GE67" s="107">
        <v>0</v>
      </c>
      <c r="GF67" s="107">
        <v>0</v>
      </c>
      <c r="GG67" s="107">
        <v>0</v>
      </c>
      <c r="GH67" s="107">
        <v>0</v>
      </c>
      <c r="GI67" s="22">
        <v>135664</v>
      </c>
      <c r="GJ67" s="13"/>
      <c r="GK67" s="13"/>
    </row>
    <row r="68" spans="1:193" x14ac:dyDescent="0.3">
      <c r="A68" s="22">
        <v>135675</v>
      </c>
      <c r="B68" s="22">
        <v>6393</v>
      </c>
      <c r="C68" s="22" t="s">
        <v>259</v>
      </c>
      <c r="D68" s="22" t="s">
        <v>260</v>
      </c>
      <c r="E68" s="26">
        <v>0.1003</v>
      </c>
      <c r="F68" s="22" t="s">
        <v>164</v>
      </c>
      <c r="G68" s="22" t="s">
        <v>165</v>
      </c>
      <c r="H68" s="108" t="str">
        <f>VLOOKUP(B68,Elegibilidade!A:I,9,0)</f>
        <v>Elegível</v>
      </c>
      <c r="I68" s="27">
        <v>110</v>
      </c>
      <c r="J68" s="23">
        <v>0</v>
      </c>
      <c r="K68" s="23">
        <f>NPV(0.8%,T68:GH68)</f>
        <v>223219.7378804794</v>
      </c>
      <c r="L68" s="23">
        <f t="shared" si="10"/>
        <v>223219.7378804794</v>
      </c>
      <c r="M68" s="22" t="s">
        <v>167</v>
      </c>
      <c r="N68" s="23">
        <v>223219.7378804794</v>
      </c>
      <c r="O68" s="23">
        <f t="shared" si="11"/>
        <v>208305.3458933424</v>
      </c>
      <c r="P68" s="23">
        <f>Vendas!$J$1</f>
        <v>885.12919963447951</v>
      </c>
      <c r="Q68" s="109">
        <v>360</v>
      </c>
      <c r="R68" s="23">
        <f t="shared" si="12"/>
        <v>318646.51186841261</v>
      </c>
      <c r="S68" s="28">
        <f t="shared" si="13"/>
        <v>0.65371920964056751</v>
      </c>
      <c r="T68" s="107">
        <v>3059.05</v>
      </c>
      <c r="U68" s="107">
        <v>3059.05</v>
      </c>
      <c r="V68" s="107">
        <v>3059.05</v>
      </c>
      <c r="W68" s="107">
        <v>3059.05</v>
      </c>
      <c r="X68" s="107">
        <v>3059.05</v>
      </c>
      <c r="Y68" s="107">
        <v>3059.05</v>
      </c>
      <c r="Z68" s="107">
        <v>3059.05</v>
      </c>
      <c r="AA68" s="107">
        <v>3059.05</v>
      </c>
      <c r="AB68" s="107">
        <v>3059.05</v>
      </c>
      <c r="AC68" s="107">
        <v>3059.05</v>
      </c>
      <c r="AD68" s="107">
        <v>3059.05</v>
      </c>
      <c r="AE68" s="107">
        <v>3059.05</v>
      </c>
      <c r="AF68" s="107">
        <v>3059.05</v>
      </c>
      <c r="AG68" s="107">
        <v>3059.05</v>
      </c>
      <c r="AH68" s="107">
        <v>3059.05</v>
      </c>
      <c r="AI68" s="107">
        <v>3059.05</v>
      </c>
      <c r="AJ68" s="107">
        <v>3059.05</v>
      </c>
      <c r="AK68" s="107">
        <v>3059.05</v>
      </c>
      <c r="AL68" s="107">
        <v>3059.05</v>
      </c>
      <c r="AM68" s="107">
        <v>3059.05</v>
      </c>
      <c r="AN68" s="107">
        <v>3059.05</v>
      </c>
      <c r="AO68" s="107">
        <v>3059.05</v>
      </c>
      <c r="AP68" s="107">
        <v>3059.05</v>
      </c>
      <c r="AQ68" s="107">
        <v>3059.05</v>
      </c>
      <c r="AR68" s="107">
        <v>3059.05</v>
      </c>
      <c r="AS68" s="107">
        <v>3059.05</v>
      </c>
      <c r="AT68" s="107">
        <v>3059.05</v>
      </c>
      <c r="AU68" s="107">
        <v>3059.05</v>
      </c>
      <c r="AV68" s="107">
        <v>3059.05</v>
      </c>
      <c r="AW68" s="107">
        <v>3059.05</v>
      </c>
      <c r="AX68" s="107">
        <v>3059.05</v>
      </c>
      <c r="AY68" s="107">
        <v>3059.05</v>
      </c>
      <c r="AZ68" s="107">
        <v>3059.05</v>
      </c>
      <c r="BA68" s="107">
        <v>3059.05</v>
      </c>
      <c r="BB68" s="107">
        <v>3059.05</v>
      </c>
      <c r="BC68" s="107">
        <v>3059.05</v>
      </c>
      <c r="BD68" s="107">
        <v>3059.05</v>
      </c>
      <c r="BE68" s="107">
        <v>3059.05</v>
      </c>
      <c r="BF68" s="107">
        <v>3059.05</v>
      </c>
      <c r="BG68" s="107">
        <v>3059.05</v>
      </c>
      <c r="BH68" s="107">
        <v>3059.05</v>
      </c>
      <c r="BI68" s="107">
        <v>3059.05</v>
      </c>
      <c r="BJ68" s="107">
        <v>3059.05</v>
      </c>
      <c r="BK68" s="107">
        <v>3059.05</v>
      </c>
      <c r="BL68" s="107">
        <v>3059.05</v>
      </c>
      <c r="BM68" s="107">
        <v>3059.05</v>
      </c>
      <c r="BN68" s="107">
        <v>3059.05</v>
      </c>
      <c r="BO68" s="107">
        <v>3059.05</v>
      </c>
      <c r="BP68" s="107">
        <v>3059.05</v>
      </c>
      <c r="BQ68" s="107">
        <v>3059.05</v>
      </c>
      <c r="BR68" s="107">
        <v>3059.05</v>
      </c>
      <c r="BS68" s="107">
        <v>3059.05</v>
      </c>
      <c r="BT68" s="107">
        <v>3059.05</v>
      </c>
      <c r="BU68" s="107">
        <v>3059.05</v>
      </c>
      <c r="BV68" s="107">
        <v>3059.05</v>
      </c>
      <c r="BW68" s="107">
        <v>3059.05</v>
      </c>
      <c r="BX68" s="107">
        <v>3059.05</v>
      </c>
      <c r="BY68" s="107">
        <v>3059.05</v>
      </c>
      <c r="BZ68" s="107">
        <v>3059.05</v>
      </c>
      <c r="CA68" s="107">
        <v>3059.05</v>
      </c>
      <c r="CB68" s="107">
        <v>3059.05</v>
      </c>
      <c r="CC68" s="107">
        <v>3059.05</v>
      </c>
      <c r="CD68" s="107">
        <v>3059.05</v>
      </c>
      <c r="CE68" s="107">
        <v>3059.05</v>
      </c>
      <c r="CF68" s="107">
        <v>3059.05</v>
      </c>
      <c r="CG68" s="107">
        <v>3059.05</v>
      </c>
      <c r="CH68" s="107">
        <v>3059.05</v>
      </c>
      <c r="CI68" s="107">
        <v>3059.05</v>
      </c>
      <c r="CJ68" s="107">
        <v>3059.05</v>
      </c>
      <c r="CK68" s="107">
        <v>3059.05</v>
      </c>
      <c r="CL68" s="107">
        <v>3059.05</v>
      </c>
      <c r="CM68" s="107">
        <v>3059.05</v>
      </c>
      <c r="CN68" s="107">
        <v>3059.05</v>
      </c>
      <c r="CO68" s="107">
        <v>3059.05</v>
      </c>
      <c r="CP68" s="107">
        <v>3059.05</v>
      </c>
      <c r="CQ68" s="107">
        <v>3059.05</v>
      </c>
      <c r="CR68" s="107">
        <v>3059.05</v>
      </c>
      <c r="CS68" s="107">
        <v>3059.05</v>
      </c>
      <c r="CT68" s="107">
        <v>3059.05</v>
      </c>
      <c r="CU68" s="107">
        <v>3059.05</v>
      </c>
      <c r="CV68" s="107">
        <v>3059.05</v>
      </c>
      <c r="CW68" s="107">
        <v>3059.05</v>
      </c>
      <c r="CX68" s="107">
        <v>3059.05</v>
      </c>
      <c r="CY68" s="107">
        <v>3059.05</v>
      </c>
      <c r="CZ68" s="107">
        <v>3059.05</v>
      </c>
      <c r="DA68" s="107">
        <v>3059.05</v>
      </c>
      <c r="DB68" s="107">
        <v>3059.05</v>
      </c>
      <c r="DC68" s="107">
        <v>3059.05</v>
      </c>
      <c r="DD68" s="107">
        <v>3059.05</v>
      </c>
      <c r="DE68" s="107">
        <v>3059.05</v>
      </c>
      <c r="DF68" s="107">
        <v>3059.05</v>
      </c>
      <c r="DG68" s="107">
        <v>3059.05</v>
      </c>
      <c r="DH68" s="107">
        <v>3059.05</v>
      </c>
      <c r="DI68" s="107">
        <v>3059.05</v>
      </c>
      <c r="DJ68" s="107">
        <v>3059.05</v>
      </c>
      <c r="DK68" s="107">
        <v>3059.05</v>
      </c>
      <c r="DL68" s="107">
        <v>3059.05</v>
      </c>
      <c r="DM68" s="107">
        <v>3059.05</v>
      </c>
      <c r="DN68" s="107">
        <v>3059.05</v>
      </c>
      <c r="DO68" s="107">
        <v>3059.05</v>
      </c>
      <c r="DP68" s="107">
        <v>3059.05</v>
      </c>
      <c r="DQ68" s="107">
        <v>3059.05</v>
      </c>
      <c r="DR68" s="107">
        <v>3059.05</v>
      </c>
      <c r="DS68" s="107">
        <v>3059.05</v>
      </c>
      <c r="DT68" s="107">
        <v>3059.05</v>
      </c>
      <c r="DU68" s="107">
        <v>3059.05</v>
      </c>
      <c r="DV68" s="107">
        <v>3059.05</v>
      </c>
      <c r="DW68" s="107">
        <v>3059.05</v>
      </c>
      <c r="DX68" s="107">
        <v>3059.05</v>
      </c>
      <c r="DY68" s="107">
        <v>3059.05</v>
      </c>
      <c r="DZ68" s="107">
        <v>0</v>
      </c>
      <c r="EA68" s="107">
        <v>0</v>
      </c>
      <c r="EB68" s="107">
        <v>0</v>
      </c>
      <c r="EC68" s="107">
        <v>0</v>
      </c>
      <c r="ED68" s="107">
        <v>0</v>
      </c>
      <c r="EE68" s="107">
        <v>0</v>
      </c>
      <c r="EF68" s="107">
        <v>0</v>
      </c>
      <c r="EG68" s="107">
        <v>0</v>
      </c>
      <c r="EH68" s="107">
        <v>0</v>
      </c>
      <c r="EI68" s="107">
        <v>0</v>
      </c>
      <c r="EJ68" s="107">
        <v>0</v>
      </c>
      <c r="EK68" s="107">
        <v>0</v>
      </c>
      <c r="EL68" s="107">
        <v>0</v>
      </c>
      <c r="EM68" s="107">
        <v>0</v>
      </c>
      <c r="EN68" s="107">
        <v>0</v>
      </c>
      <c r="EO68" s="107">
        <v>0</v>
      </c>
      <c r="EP68" s="107">
        <v>0</v>
      </c>
      <c r="EQ68" s="107">
        <v>0</v>
      </c>
      <c r="ER68" s="107">
        <v>0</v>
      </c>
      <c r="ES68" s="107">
        <v>0</v>
      </c>
      <c r="ET68" s="107">
        <v>0</v>
      </c>
      <c r="EU68" s="107">
        <v>0</v>
      </c>
      <c r="EV68" s="107">
        <v>0</v>
      </c>
      <c r="EW68" s="107">
        <v>0</v>
      </c>
      <c r="EX68" s="107">
        <v>0</v>
      </c>
      <c r="EY68" s="107">
        <v>0</v>
      </c>
      <c r="EZ68" s="107">
        <v>0</v>
      </c>
      <c r="FA68" s="107">
        <v>0</v>
      </c>
      <c r="FB68" s="107">
        <v>0</v>
      </c>
      <c r="FC68" s="107">
        <v>0</v>
      </c>
      <c r="FD68" s="107">
        <v>0</v>
      </c>
      <c r="FE68" s="107">
        <v>0</v>
      </c>
      <c r="FF68" s="107">
        <v>0</v>
      </c>
      <c r="FG68" s="107">
        <v>0</v>
      </c>
      <c r="FH68" s="107">
        <v>0</v>
      </c>
      <c r="FI68" s="107">
        <v>0</v>
      </c>
      <c r="FJ68" s="107">
        <v>0</v>
      </c>
      <c r="FK68" s="107">
        <v>0</v>
      </c>
      <c r="FL68" s="107">
        <v>0</v>
      </c>
      <c r="FM68" s="107">
        <v>0</v>
      </c>
      <c r="FN68" s="107">
        <v>0</v>
      </c>
      <c r="FO68" s="107">
        <v>0</v>
      </c>
      <c r="FP68" s="107">
        <v>0</v>
      </c>
      <c r="FQ68" s="107">
        <v>0</v>
      </c>
      <c r="FR68" s="107">
        <v>0</v>
      </c>
      <c r="FS68" s="107">
        <v>0</v>
      </c>
      <c r="FT68" s="107">
        <v>0</v>
      </c>
      <c r="FU68" s="107">
        <v>0</v>
      </c>
      <c r="FV68" s="107">
        <v>0</v>
      </c>
      <c r="FW68" s="107">
        <v>0</v>
      </c>
      <c r="FX68" s="107">
        <v>0</v>
      </c>
      <c r="FY68" s="107">
        <v>0</v>
      </c>
      <c r="FZ68" s="107">
        <v>0</v>
      </c>
      <c r="GA68" s="107">
        <v>0</v>
      </c>
      <c r="GB68" s="107">
        <v>0</v>
      </c>
      <c r="GC68" s="107">
        <v>0</v>
      </c>
      <c r="GD68" s="107">
        <v>0</v>
      </c>
      <c r="GE68" s="107">
        <v>0</v>
      </c>
      <c r="GF68" s="107">
        <v>0</v>
      </c>
      <c r="GG68" s="107">
        <v>0</v>
      </c>
      <c r="GH68" s="107">
        <v>0</v>
      </c>
      <c r="GI68" s="22">
        <v>135675</v>
      </c>
      <c r="GJ68" s="13"/>
      <c r="GK68" s="13"/>
    </row>
    <row r="69" spans="1:193" x14ac:dyDescent="0.3">
      <c r="A69" s="22">
        <v>135676</v>
      </c>
      <c r="B69" s="22">
        <v>6425</v>
      </c>
      <c r="C69" s="22" t="s">
        <v>261</v>
      </c>
      <c r="D69" s="22" t="s">
        <v>262</v>
      </c>
      <c r="E69" s="26">
        <v>0</v>
      </c>
      <c r="F69" s="22" t="s">
        <v>164</v>
      </c>
      <c r="G69" s="22" t="s">
        <v>165</v>
      </c>
      <c r="H69" s="108" t="str">
        <f>VLOOKUP(B69,Elegibilidade!A:I,9,0)</f>
        <v>Elegível</v>
      </c>
      <c r="I69" s="27">
        <v>24</v>
      </c>
      <c r="J69" s="23">
        <v>0</v>
      </c>
      <c r="K69" s="23">
        <f t="shared" ref="K69:K90" si="14">SUM(T69:GH69)</f>
        <v>214310.01999999996</v>
      </c>
      <c r="L69" s="23">
        <f t="shared" si="10"/>
        <v>214310.01999999996</v>
      </c>
      <c r="M69" s="22" t="s">
        <v>167</v>
      </c>
      <c r="N69" s="23">
        <v>214310.01999999996</v>
      </c>
      <c r="O69" s="23">
        <f t="shared" si="11"/>
        <v>190854.03975270799</v>
      </c>
      <c r="P69" s="23">
        <f>Vendas!$J$1</f>
        <v>885.12919963447951</v>
      </c>
      <c r="Q69" s="109">
        <v>360</v>
      </c>
      <c r="R69" s="23">
        <f t="shared" si="12"/>
        <v>318646.51186841261</v>
      </c>
      <c r="S69" s="28">
        <f t="shared" si="13"/>
        <v>0.59895223278490661</v>
      </c>
      <c r="T69" s="107">
        <v>8929.59</v>
      </c>
      <c r="U69" s="107">
        <v>8929.59</v>
      </c>
      <c r="V69" s="107">
        <v>8929.59</v>
      </c>
      <c r="W69" s="107">
        <v>8929.59</v>
      </c>
      <c r="X69" s="107">
        <v>8929.59</v>
      </c>
      <c r="Y69" s="107">
        <v>8929.59</v>
      </c>
      <c r="Z69" s="107">
        <v>8929.59</v>
      </c>
      <c r="AA69" s="107">
        <v>8929.59</v>
      </c>
      <c r="AB69" s="107">
        <v>8929.59</v>
      </c>
      <c r="AC69" s="107">
        <v>8929.59</v>
      </c>
      <c r="AD69" s="107">
        <v>8929.59</v>
      </c>
      <c r="AE69" s="107">
        <v>8929.59</v>
      </c>
      <c r="AF69" s="107">
        <v>8929.59</v>
      </c>
      <c r="AG69" s="107">
        <v>8929.59</v>
      </c>
      <c r="AH69" s="107">
        <v>8929.59</v>
      </c>
      <c r="AI69" s="107">
        <v>8929.59</v>
      </c>
      <c r="AJ69" s="107">
        <v>8929.59</v>
      </c>
      <c r="AK69" s="107">
        <v>8929.59</v>
      </c>
      <c r="AL69" s="107">
        <v>8929.59</v>
      </c>
      <c r="AM69" s="107">
        <v>8929.59</v>
      </c>
      <c r="AN69" s="107">
        <v>8929.59</v>
      </c>
      <c r="AO69" s="107">
        <v>8929.59</v>
      </c>
      <c r="AP69" s="107">
        <v>8929.59</v>
      </c>
      <c r="AQ69" s="107">
        <v>8929.4500000000007</v>
      </c>
      <c r="AR69" s="107">
        <v>0</v>
      </c>
      <c r="AS69" s="107">
        <v>0</v>
      </c>
      <c r="AT69" s="107">
        <v>0</v>
      </c>
      <c r="AU69" s="107">
        <v>0</v>
      </c>
      <c r="AV69" s="107">
        <v>0</v>
      </c>
      <c r="AW69" s="107">
        <v>0</v>
      </c>
      <c r="AX69" s="107">
        <v>0</v>
      </c>
      <c r="AY69" s="107">
        <v>0</v>
      </c>
      <c r="AZ69" s="107">
        <v>0</v>
      </c>
      <c r="BA69" s="107">
        <v>0</v>
      </c>
      <c r="BB69" s="107">
        <v>0</v>
      </c>
      <c r="BC69" s="107">
        <v>0</v>
      </c>
      <c r="BD69" s="107">
        <v>0</v>
      </c>
      <c r="BE69" s="107">
        <v>0</v>
      </c>
      <c r="BF69" s="107">
        <v>0</v>
      </c>
      <c r="BG69" s="107">
        <v>0</v>
      </c>
      <c r="BH69" s="107">
        <v>0</v>
      </c>
      <c r="BI69" s="107">
        <v>0</v>
      </c>
      <c r="BJ69" s="107">
        <v>0</v>
      </c>
      <c r="BK69" s="107">
        <v>0</v>
      </c>
      <c r="BL69" s="107">
        <v>0</v>
      </c>
      <c r="BM69" s="107">
        <v>0</v>
      </c>
      <c r="BN69" s="107">
        <v>0</v>
      </c>
      <c r="BO69" s="107">
        <v>0</v>
      </c>
      <c r="BP69" s="107">
        <v>0</v>
      </c>
      <c r="BQ69" s="107">
        <v>0</v>
      </c>
      <c r="BR69" s="107">
        <v>0</v>
      </c>
      <c r="BS69" s="107">
        <v>0</v>
      </c>
      <c r="BT69" s="107">
        <v>0</v>
      </c>
      <c r="BU69" s="107">
        <v>0</v>
      </c>
      <c r="BV69" s="107">
        <v>0</v>
      </c>
      <c r="BW69" s="107">
        <v>0</v>
      </c>
      <c r="BX69" s="107">
        <v>0</v>
      </c>
      <c r="BY69" s="107">
        <v>0</v>
      </c>
      <c r="BZ69" s="107">
        <v>0</v>
      </c>
      <c r="CA69" s="107">
        <v>0</v>
      </c>
      <c r="CB69" s="107">
        <v>0</v>
      </c>
      <c r="CC69" s="107">
        <v>0</v>
      </c>
      <c r="CD69" s="107">
        <v>0</v>
      </c>
      <c r="CE69" s="107">
        <v>0</v>
      </c>
      <c r="CF69" s="107">
        <v>0</v>
      </c>
      <c r="CG69" s="107">
        <v>0</v>
      </c>
      <c r="CH69" s="107">
        <v>0</v>
      </c>
      <c r="CI69" s="107">
        <v>0</v>
      </c>
      <c r="CJ69" s="107">
        <v>0</v>
      </c>
      <c r="CK69" s="107">
        <v>0</v>
      </c>
      <c r="CL69" s="107">
        <v>0</v>
      </c>
      <c r="CM69" s="107">
        <v>0</v>
      </c>
      <c r="CN69" s="107">
        <v>0</v>
      </c>
      <c r="CO69" s="107">
        <v>0</v>
      </c>
      <c r="CP69" s="107">
        <v>0</v>
      </c>
      <c r="CQ69" s="107">
        <v>0</v>
      </c>
      <c r="CR69" s="107">
        <v>0</v>
      </c>
      <c r="CS69" s="107">
        <v>0</v>
      </c>
      <c r="CT69" s="107">
        <v>0</v>
      </c>
      <c r="CU69" s="107">
        <v>0</v>
      </c>
      <c r="CV69" s="107">
        <v>0</v>
      </c>
      <c r="CW69" s="107">
        <v>0</v>
      </c>
      <c r="CX69" s="107">
        <v>0</v>
      </c>
      <c r="CY69" s="107">
        <v>0</v>
      </c>
      <c r="CZ69" s="107">
        <v>0</v>
      </c>
      <c r="DA69" s="107">
        <v>0</v>
      </c>
      <c r="DB69" s="107">
        <v>0</v>
      </c>
      <c r="DC69" s="107">
        <v>0</v>
      </c>
      <c r="DD69" s="107">
        <v>0</v>
      </c>
      <c r="DE69" s="107">
        <v>0</v>
      </c>
      <c r="DF69" s="107">
        <v>0</v>
      </c>
      <c r="DG69" s="107">
        <v>0</v>
      </c>
      <c r="DH69" s="107">
        <v>0</v>
      </c>
      <c r="DI69" s="107">
        <v>0</v>
      </c>
      <c r="DJ69" s="107">
        <v>0</v>
      </c>
      <c r="DK69" s="107">
        <v>0</v>
      </c>
      <c r="DL69" s="107">
        <v>0</v>
      </c>
      <c r="DM69" s="107">
        <v>0</v>
      </c>
      <c r="DN69" s="107">
        <v>0</v>
      </c>
      <c r="DO69" s="107">
        <v>0</v>
      </c>
      <c r="DP69" s="107">
        <v>0</v>
      </c>
      <c r="DQ69" s="107">
        <v>0</v>
      </c>
      <c r="DR69" s="107">
        <v>0</v>
      </c>
      <c r="DS69" s="107">
        <v>0</v>
      </c>
      <c r="DT69" s="107">
        <v>0</v>
      </c>
      <c r="DU69" s="107">
        <v>0</v>
      </c>
      <c r="DV69" s="107">
        <v>0</v>
      </c>
      <c r="DW69" s="107">
        <v>0</v>
      </c>
      <c r="DX69" s="107">
        <v>0</v>
      </c>
      <c r="DY69" s="107">
        <v>0</v>
      </c>
      <c r="DZ69" s="107">
        <v>0</v>
      </c>
      <c r="EA69" s="107">
        <v>0</v>
      </c>
      <c r="EB69" s="107">
        <v>0</v>
      </c>
      <c r="EC69" s="107">
        <v>0</v>
      </c>
      <c r="ED69" s="107">
        <v>0</v>
      </c>
      <c r="EE69" s="107">
        <v>0</v>
      </c>
      <c r="EF69" s="107">
        <v>0</v>
      </c>
      <c r="EG69" s="107">
        <v>0</v>
      </c>
      <c r="EH69" s="107">
        <v>0</v>
      </c>
      <c r="EI69" s="107">
        <v>0</v>
      </c>
      <c r="EJ69" s="107">
        <v>0</v>
      </c>
      <c r="EK69" s="107">
        <v>0</v>
      </c>
      <c r="EL69" s="107">
        <v>0</v>
      </c>
      <c r="EM69" s="107">
        <v>0</v>
      </c>
      <c r="EN69" s="107">
        <v>0</v>
      </c>
      <c r="EO69" s="107">
        <v>0</v>
      </c>
      <c r="EP69" s="107">
        <v>0</v>
      </c>
      <c r="EQ69" s="107">
        <v>0</v>
      </c>
      <c r="ER69" s="107">
        <v>0</v>
      </c>
      <c r="ES69" s="107">
        <v>0</v>
      </c>
      <c r="ET69" s="107">
        <v>0</v>
      </c>
      <c r="EU69" s="107">
        <v>0</v>
      </c>
      <c r="EV69" s="107">
        <v>0</v>
      </c>
      <c r="EW69" s="107">
        <v>0</v>
      </c>
      <c r="EX69" s="107">
        <v>0</v>
      </c>
      <c r="EY69" s="107">
        <v>0</v>
      </c>
      <c r="EZ69" s="107">
        <v>0</v>
      </c>
      <c r="FA69" s="107">
        <v>0</v>
      </c>
      <c r="FB69" s="107">
        <v>0</v>
      </c>
      <c r="FC69" s="107">
        <v>0</v>
      </c>
      <c r="FD69" s="107">
        <v>0</v>
      </c>
      <c r="FE69" s="107">
        <v>0</v>
      </c>
      <c r="FF69" s="107">
        <v>0</v>
      </c>
      <c r="FG69" s="107">
        <v>0</v>
      </c>
      <c r="FH69" s="107">
        <v>0</v>
      </c>
      <c r="FI69" s="107">
        <v>0</v>
      </c>
      <c r="FJ69" s="107">
        <v>0</v>
      </c>
      <c r="FK69" s="107">
        <v>0</v>
      </c>
      <c r="FL69" s="107">
        <v>0</v>
      </c>
      <c r="FM69" s="107">
        <v>0</v>
      </c>
      <c r="FN69" s="107">
        <v>0</v>
      </c>
      <c r="FO69" s="107">
        <v>0</v>
      </c>
      <c r="FP69" s="107">
        <v>0</v>
      </c>
      <c r="FQ69" s="107">
        <v>0</v>
      </c>
      <c r="FR69" s="107">
        <v>0</v>
      </c>
      <c r="FS69" s="107">
        <v>0</v>
      </c>
      <c r="FT69" s="107">
        <v>0</v>
      </c>
      <c r="FU69" s="107">
        <v>0</v>
      </c>
      <c r="FV69" s="107">
        <v>0</v>
      </c>
      <c r="FW69" s="107">
        <v>0</v>
      </c>
      <c r="FX69" s="107">
        <v>0</v>
      </c>
      <c r="FY69" s="107">
        <v>0</v>
      </c>
      <c r="FZ69" s="107">
        <v>0</v>
      </c>
      <c r="GA69" s="107">
        <v>0</v>
      </c>
      <c r="GB69" s="107">
        <v>0</v>
      </c>
      <c r="GC69" s="107">
        <v>0</v>
      </c>
      <c r="GD69" s="107">
        <v>0</v>
      </c>
      <c r="GE69" s="107">
        <v>0</v>
      </c>
      <c r="GF69" s="107">
        <v>0</v>
      </c>
      <c r="GG69" s="107">
        <v>0</v>
      </c>
      <c r="GH69" s="107">
        <v>0</v>
      </c>
      <c r="GI69" s="22">
        <v>135676</v>
      </c>
      <c r="GJ69" s="13"/>
      <c r="GK69" s="13"/>
    </row>
    <row r="70" spans="1:193" x14ac:dyDescent="0.3">
      <c r="A70" s="22">
        <v>135668</v>
      </c>
      <c r="B70" s="22">
        <v>6378</v>
      </c>
      <c r="C70" s="22" t="s">
        <v>247</v>
      </c>
      <c r="D70" s="22" t="s">
        <v>248</v>
      </c>
      <c r="E70" s="26">
        <v>0</v>
      </c>
      <c r="F70" s="22" t="s">
        <v>164</v>
      </c>
      <c r="G70" s="22" t="s">
        <v>165</v>
      </c>
      <c r="H70" s="108" t="str">
        <f>VLOOKUP(B70,Elegibilidade!A:I,9,0)</f>
        <v>Elegível</v>
      </c>
      <c r="I70" s="27">
        <v>23</v>
      </c>
      <c r="J70" s="23">
        <v>0</v>
      </c>
      <c r="K70" s="23">
        <f t="shared" si="14"/>
        <v>207084.95000000004</v>
      </c>
      <c r="L70" s="23">
        <f t="shared" si="10"/>
        <v>207084.95000000004</v>
      </c>
      <c r="M70" s="22" t="s">
        <v>167</v>
      </c>
      <c r="N70" s="23">
        <v>207084.95000000004</v>
      </c>
      <c r="O70" s="23">
        <f t="shared" si="11"/>
        <v>185260.30596113886</v>
      </c>
      <c r="P70" s="23">
        <f>Vendas!$J$1</f>
        <v>885.12919963447951</v>
      </c>
      <c r="Q70" s="109">
        <v>360</v>
      </c>
      <c r="R70" s="23">
        <f t="shared" si="12"/>
        <v>318646.51186841261</v>
      </c>
      <c r="S70" s="28">
        <f t="shared" si="13"/>
        <v>0.58139756457664737</v>
      </c>
      <c r="T70" s="107">
        <v>9003.7000000000007</v>
      </c>
      <c r="U70" s="107">
        <v>9003.7000000000007</v>
      </c>
      <c r="V70" s="107">
        <v>9003.7000000000007</v>
      </c>
      <c r="W70" s="107">
        <v>9003.7000000000007</v>
      </c>
      <c r="X70" s="107">
        <v>9003.7000000000007</v>
      </c>
      <c r="Y70" s="107">
        <v>9003.7000000000007</v>
      </c>
      <c r="Z70" s="107">
        <v>9003.7000000000007</v>
      </c>
      <c r="AA70" s="107">
        <v>9003.7000000000007</v>
      </c>
      <c r="AB70" s="107">
        <v>9003.7000000000007</v>
      </c>
      <c r="AC70" s="107">
        <v>9003.7000000000007</v>
      </c>
      <c r="AD70" s="107">
        <v>9003.7000000000007</v>
      </c>
      <c r="AE70" s="107">
        <v>9003.7000000000007</v>
      </c>
      <c r="AF70" s="107">
        <v>9003.7000000000007</v>
      </c>
      <c r="AG70" s="107">
        <v>9003.7000000000007</v>
      </c>
      <c r="AH70" s="107">
        <v>9003.7000000000007</v>
      </c>
      <c r="AI70" s="107">
        <v>9003.7000000000007</v>
      </c>
      <c r="AJ70" s="107">
        <v>9003.7000000000007</v>
      </c>
      <c r="AK70" s="107">
        <v>9003.7000000000007</v>
      </c>
      <c r="AL70" s="107">
        <v>9003.7000000000007</v>
      </c>
      <c r="AM70" s="107">
        <v>9003.7000000000007</v>
      </c>
      <c r="AN70" s="107">
        <v>9003.7000000000007</v>
      </c>
      <c r="AO70" s="107">
        <v>9003.7000000000007</v>
      </c>
      <c r="AP70" s="107">
        <v>9003.5499999999993</v>
      </c>
      <c r="AQ70" s="107">
        <v>0</v>
      </c>
      <c r="AR70" s="107">
        <v>0</v>
      </c>
      <c r="AS70" s="107">
        <v>0</v>
      </c>
      <c r="AT70" s="107">
        <v>0</v>
      </c>
      <c r="AU70" s="107">
        <v>0</v>
      </c>
      <c r="AV70" s="107">
        <v>0</v>
      </c>
      <c r="AW70" s="107">
        <v>0</v>
      </c>
      <c r="AX70" s="107">
        <v>0</v>
      </c>
      <c r="AY70" s="107">
        <v>0</v>
      </c>
      <c r="AZ70" s="107">
        <v>0</v>
      </c>
      <c r="BA70" s="107">
        <v>0</v>
      </c>
      <c r="BB70" s="107">
        <v>0</v>
      </c>
      <c r="BC70" s="107">
        <v>0</v>
      </c>
      <c r="BD70" s="107">
        <v>0</v>
      </c>
      <c r="BE70" s="107">
        <v>0</v>
      </c>
      <c r="BF70" s="107">
        <v>0</v>
      </c>
      <c r="BG70" s="107">
        <v>0</v>
      </c>
      <c r="BH70" s="107">
        <v>0</v>
      </c>
      <c r="BI70" s="107">
        <v>0</v>
      </c>
      <c r="BJ70" s="107">
        <v>0</v>
      </c>
      <c r="BK70" s="107">
        <v>0</v>
      </c>
      <c r="BL70" s="107">
        <v>0</v>
      </c>
      <c r="BM70" s="107">
        <v>0</v>
      </c>
      <c r="BN70" s="107">
        <v>0</v>
      </c>
      <c r="BO70" s="107">
        <v>0</v>
      </c>
      <c r="BP70" s="107">
        <v>0</v>
      </c>
      <c r="BQ70" s="107">
        <v>0</v>
      </c>
      <c r="BR70" s="107">
        <v>0</v>
      </c>
      <c r="BS70" s="107">
        <v>0</v>
      </c>
      <c r="BT70" s="107">
        <v>0</v>
      </c>
      <c r="BU70" s="107">
        <v>0</v>
      </c>
      <c r="BV70" s="107">
        <v>0</v>
      </c>
      <c r="BW70" s="107">
        <v>0</v>
      </c>
      <c r="BX70" s="107">
        <v>0</v>
      </c>
      <c r="BY70" s="107">
        <v>0</v>
      </c>
      <c r="BZ70" s="107">
        <v>0</v>
      </c>
      <c r="CA70" s="107">
        <v>0</v>
      </c>
      <c r="CB70" s="107">
        <v>0</v>
      </c>
      <c r="CC70" s="107">
        <v>0</v>
      </c>
      <c r="CD70" s="107">
        <v>0</v>
      </c>
      <c r="CE70" s="107">
        <v>0</v>
      </c>
      <c r="CF70" s="107">
        <v>0</v>
      </c>
      <c r="CG70" s="107">
        <v>0</v>
      </c>
      <c r="CH70" s="107">
        <v>0</v>
      </c>
      <c r="CI70" s="107">
        <v>0</v>
      </c>
      <c r="CJ70" s="107">
        <v>0</v>
      </c>
      <c r="CK70" s="107">
        <v>0</v>
      </c>
      <c r="CL70" s="107">
        <v>0</v>
      </c>
      <c r="CM70" s="107">
        <v>0</v>
      </c>
      <c r="CN70" s="107">
        <v>0</v>
      </c>
      <c r="CO70" s="107">
        <v>0</v>
      </c>
      <c r="CP70" s="107">
        <v>0</v>
      </c>
      <c r="CQ70" s="107">
        <v>0</v>
      </c>
      <c r="CR70" s="107">
        <v>0</v>
      </c>
      <c r="CS70" s="107">
        <v>0</v>
      </c>
      <c r="CT70" s="107">
        <v>0</v>
      </c>
      <c r="CU70" s="107">
        <v>0</v>
      </c>
      <c r="CV70" s="107">
        <v>0</v>
      </c>
      <c r="CW70" s="107">
        <v>0</v>
      </c>
      <c r="CX70" s="107">
        <v>0</v>
      </c>
      <c r="CY70" s="107">
        <v>0</v>
      </c>
      <c r="CZ70" s="107">
        <v>0</v>
      </c>
      <c r="DA70" s="107">
        <v>0</v>
      </c>
      <c r="DB70" s="107">
        <v>0</v>
      </c>
      <c r="DC70" s="107">
        <v>0</v>
      </c>
      <c r="DD70" s="107">
        <v>0</v>
      </c>
      <c r="DE70" s="107">
        <v>0</v>
      </c>
      <c r="DF70" s="107">
        <v>0</v>
      </c>
      <c r="DG70" s="107">
        <v>0</v>
      </c>
      <c r="DH70" s="107">
        <v>0</v>
      </c>
      <c r="DI70" s="107">
        <v>0</v>
      </c>
      <c r="DJ70" s="107">
        <v>0</v>
      </c>
      <c r="DK70" s="107">
        <v>0</v>
      </c>
      <c r="DL70" s="107">
        <v>0</v>
      </c>
      <c r="DM70" s="107">
        <v>0</v>
      </c>
      <c r="DN70" s="107">
        <v>0</v>
      </c>
      <c r="DO70" s="107">
        <v>0</v>
      </c>
      <c r="DP70" s="107">
        <v>0</v>
      </c>
      <c r="DQ70" s="107">
        <v>0</v>
      </c>
      <c r="DR70" s="107">
        <v>0</v>
      </c>
      <c r="DS70" s="107">
        <v>0</v>
      </c>
      <c r="DT70" s="107">
        <v>0</v>
      </c>
      <c r="DU70" s="107">
        <v>0</v>
      </c>
      <c r="DV70" s="107">
        <v>0</v>
      </c>
      <c r="DW70" s="107">
        <v>0</v>
      </c>
      <c r="DX70" s="107">
        <v>0</v>
      </c>
      <c r="DY70" s="107">
        <v>0</v>
      </c>
      <c r="DZ70" s="107">
        <v>0</v>
      </c>
      <c r="EA70" s="107">
        <v>0</v>
      </c>
      <c r="EB70" s="107">
        <v>0</v>
      </c>
      <c r="EC70" s="107">
        <v>0</v>
      </c>
      <c r="ED70" s="107">
        <v>0</v>
      </c>
      <c r="EE70" s="107">
        <v>0</v>
      </c>
      <c r="EF70" s="107">
        <v>0</v>
      </c>
      <c r="EG70" s="107">
        <v>0</v>
      </c>
      <c r="EH70" s="107">
        <v>0</v>
      </c>
      <c r="EI70" s="107">
        <v>0</v>
      </c>
      <c r="EJ70" s="107">
        <v>0</v>
      </c>
      <c r="EK70" s="107">
        <v>0</v>
      </c>
      <c r="EL70" s="107">
        <v>0</v>
      </c>
      <c r="EM70" s="107">
        <v>0</v>
      </c>
      <c r="EN70" s="107">
        <v>0</v>
      </c>
      <c r="EO70" s="107">
        <v>0</v>
      </c>
      <c r="EP70" s="107">
        <v>0</v>
      </c>
      <c r="EQ70" s="107">
        <v>0</v>
      </c>
      <c r="ER70" s="107">
        <v>0</v>
      </c>
      <c r="ES70" s="107">
        <v>0</v>
      </c>
      <c r="ET70" s="107">
        <v>0</v>
      </c>
      <c r="EU70" s="107">
        <v>0</v>
      </c>
      <c r="EV70" s="107">
        <v>0</v>
      </c>
      <c r="EW70" s="107">
        <v>0</v>
      </c>
      <c r="EX70" s="107">
        <v>0</v>
      </c>
      <c r="EY70" s="107">
        <v>0</v>
      </c>
      <c r="EZ70" s="107">
        <v>0</v>
      </c>
      <c r="FA70" s="107">
        <v>0</v>
      </c>
      <c r="FB70" s="107">
        <v>0</v>
      </c>
      <c r="FC70" s="107">
        <v>0</v>
      </c>
      <c r="FD70" s="107">
        <v>0</v>
      </c>
      <c r="FE70" s="107">
        <v>0</v>
      </c>
      <c r="FF70" s="107">
        <v>0</v>
      </c>
      <c r="FG70" s="107">
        <v>0</v>
      </c>
      <c r="FH70" s="107">
        <v>0</v>
      </c>
      <c r="FI70" s="107">
        <v>0</v>
      </c>
      <c r="FJ70" s="107">
        <v>0</v>
      </c>
      <c r="FK70" s="107">
        <v>0</v>
      </c>
      <c r="FL70" s="107">
        <v>0</v>
      </c>
      <c r="FM70" s="107">
        <v>0</v>
      </c>
      <c r="FN70" s="107">
        <v>0</v>
      </c>
      <c r="FO70" s="107">
        <v>0</v>
      </c>
      <c r="FP70" s="107">
        <v>0</v>
      </c>
      <c r="FQ70" s="107">
        <v>0</v>
      </c>
      <c r="FR70" s="107">
        <v>0</v>
      </c>
      <c r="FS70" s="107">
        <v>0</v>
      </c>
      <c r="FT70" s="107">
        <v>0</v>
      </c>
      <c r="FU70" s="107">
        <v>0</v>
      </c>
      <c r="FV70" s="107">
        <v>0</v>
      </c>
      <c r="FW70" s="107">
        <v>0</v>
      </c>
      <c r="FX70" s="107">
        <v>0</v>
      </c>
      <c r="FY70" s="107">
        <v>0</v>
      </c>
      <c r="FZ70" s="107">
        <v>0</v>
      </c>
      <c r="GA70" s="107">
        <v>0</v>
      </c>
      <c r="GB70" s="107">
        <v>0</v>
      </c>
      <c r="GC70" s="107">
        <v>0</v>
      </c>
      <c r="GD70" s="107">
        <v>0</v>
      </c>
      <c r="GE70" s="107">
        <v>0</v>
      </c>
      <c r="GF70" s="107">
        <v>0</v>
      </c>
      <c r="GG70" s="107">
        <v>0</v>
      </c>
      <c r="GH70" s="107">
        <v>0</v>
      </c>
      <c r="GI70" s="22">
        <v>135668</v>
      </c>
      <c r="GJ70" s="13"/>
      <c r="GK70" s="13"/>
    </row>
    <row r="71" spans="1:193" x14ac:dyDescent="0.3">
      <c r="A71" s="22">
        <v>135658</v>
      </c>
      <c r="B71" s="22">
        <v>6412</v>
      </c>
      <c r="C71" s="22" t="s">
        <v>232</v>
      </c>
      <c r="D71" s="22" t="s">
        <v>233</v>
      </c>
      <c r="E71" s="26">
        <v>0</v>
      </c>
      <c r="F71" s="22" t="s">
        <v>164</v>
      </c>
      <c r="G71" s="22" t="s">
        <v>165</v>
      </c>
      <c r="H71" s="108" t="str">
        <f>VLOOKUP(B71,Elegibilidade!A:I,9,0)</f>
        <v>Elegível</v>
      </c>
      <c r="I71" s="27">
        <v>23</v>
      </c>
      <c r="J71" s="23">
        <v>0</v>
      </c>
      <c r="K71" s="23">
        <f t="shared" si="14"/>
        <v>207084.95000000004</v>
      </c>
      <c r="L71" s="23">
        <f t="shared" si="10"/>
        <v>207084.95000000004</v>
      </c>
      <c r="M71" s="22" t="s">
        <v>167</v>
      </c>
      <c r="N71" s="23">
        <v>207084.95000000004</v>
      </c>
      <c r="O71" s="23">
        <f t="shared" si="11"/>
        <v>185260.30596113886</v>
      </c>
      <c r="P71" s="23">
        <f>Vendas!$J$1</f>
        <v>885.12919963447951</v>
      </c>
      <c r="Q71" s="109">
        <v>360</v>
      </c>
      <c r="R71" s="23">
        <f t="shared" si="12"/>
        <v>318646.51186841261</v>
      </c>
      <c r="S71" s="28">
        <f t="shared" si="13"/>
        <v>0.58139756457664737</v>
      </c>
      <c r="T71" s="107">
        <v>9003.7000000000007</v>
      </c>
      <c r="U71" s="107">
        <v>9003.7000000000007</v>
      </c>
      <c r="V71" s="107">
        <v>9003.7000000000007</v>
      </c>
      <c r="W71" s="107">
        <v>9003.7000000000007</v>
      </c>
      <c r="X71" s="107">
        <v>9003.7000000000007</v>
      </c>
      <c r="Y71" s="107">
        <v>9003.7000000000007</v>
      </c>
      <c r="Z71" s="107">
        <v>9003.7000000000007</v>
      </c>
      <c r="AA71" s="107">
        <v>9003.7000000000007</v>
      </c>
      <c r="AB71" s="107">
        <v>9003.7000000000007</v>
      </c>
      <c r="AC71" s="107">
        <v>9003.7000000000007</v>
      </c>
      <c r="AD71" s="107">
        <v>9003.7000000000007</v>
      </c>
      <c r="AE71" s="107">
        <v>9003.7000000000007</v>
      </c>
      <c r="AF71" s="107">
        <v>9003.7000000000007</v>
      </c>
      <c r="AG71" s="107">
        <v>9003.7000000000007</v>
      </c>
      <c r="AH71" s="107">
        <v>9003.7000000000007</v>
      </c>
      <c r="AI71" s="107">
        <v>9003.7000000000007</v>
      </c>
      <c r="AJ71" s="107">
        <v>9003.7000000000007</v>
      </c>
      <c r="AK71" s="107">
        <v>9003.7000000000007</v>
      </c>
      <c r="AL71" s="107">
        <v>9003.7000000000007</v>
      </c>
      <c r="AM71" s="107">
        <v>9003.7000000000007</v>
      </c>
      <c r="AN71" s="107">
        <v>9003.7000000000007</v>
      </c>
      <c r="AO71" s="107">
        <v>9003.7000000000007</v>
      </c>
      <c r="AP71" s="107">
        <v>9003.5499999999993</v>
      </c>
      <c r="AQ71" s="107">
        <v>0</v>
      </c>
      <c r="AR71" s="107">
        <v>0</v>
      </c>
      <c r="AS71" s="107">
        <v>0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7">
        <v>0</v>
      </c>
      <c r="AZ71" s="107">
        <v>0</v>
      </c>
      <c r="BA71" s="107">
        <v>0</v>
      </c>
      <c r="BB71" s="107">
        <v>0</v>
      </c>
      <c r="BC71" s="107">
        <v>0</v>
      </c>
      <c r="BD71" s="107">
        <v>0</v>
      </c>
      <c r="BE71" s="107">
        <v>0</v>
      </c>
      <c r="BF71" s="107">
        <v>0</v>
      </c>
      <c r="BG71" s="107">
        <v>0</v>
      </c>
      <c r="BH71" s="107">
        <v>0</v>
      </c>
      <c r="BI71" s="107">
        <v>0</v>
      </c>
      <c r="BJ71" s="107">
        <v>0</v>
      </c>
      <c r="BK71" s="107">
        <v>0</v>
      </c>
      <c r="BL71" s="107">
        <v>0</v>
      </c>
      <c r="BM71" s="107">
        <v>0</v>
      </c>
      <c r="BN71" s="107">
        <v>0</v>
      </c>
      <c r="BO71" s="107">
        <v>0</v>
      </c>
      <c r="BP71" s="107">
        <v>0</v>
      </c>
      <c r="BQ71" s="107">
        <v>0</v>
      </c>
      <c r="BR71" s="107">
        <v>0</v>
      </c>
      <c r="BS71" s="107">
        <v>0</v>
      </c>
      <c r="BT71" s="107">
        <v>0</v>
      </c>
      <c r="BU71" s="107">
        <v>0</v>
      </c>
      <c r="BV71" s="107">
        <v>0</v>
      </c>
      <c r="BW71" s="107">
        <v>0</v>
      </c>
      <c r="BX71" s="107">
        <v>0</v>
      </c>
      <c r="BY71" s="107">
        <v>0</v>
      </c>
      <c r="BZ71" s="107">
        <v>0</v>
      </c>
      <c r="CA71" s="107">
        <v>0</v>
      </c>
      <c r="CB71" s="107">
        <v>0</v>
      </c>
      <c r="CC71" s="107">
        <v>0</v>
      </c>
      <c r="CD71" s="107">
        <v>0</v>
      </c>
      <c r="CE71" s="107">
        <v>0</v>
      </c>
      <c r="CF71" s="107">
        <v>0</v>
      </c>
      <c r="CG71" s="107">
        <v>0</v>
      </c>
      <c r="CH71" s="107">
        <v>0</v>
      </c>
      <c r="CI71" s="107">
        <v>0</v>
      </c>
      <c r="CJ71" s="107">
        <v>0</v>
      </c>
      <c r="CK71" s="107">
        <v>0</v>
      </c>
      <c r="CL71" s="107">
        <v>0</v>
      </c>
      <c r="CM71" s="107">
        <v>0</v>
      </c>
      <c r="CN71" s="107">
        <v>0</v>
      </c>
      <c r="CO71" s="107">
        <v>0</v>
      </c>
      <c r="CP71" s="107">
        <v>0</v>
      </c>
      <c r="CQ71" s="107">
        <v>0</v>
      </c>
      <c r="CR71" s="107">
        <v>0</v>
      </c>
      <c r="CS71" s="107">
        <v>0</v>
      </c>
      <c r="CT71" s="107">
        <v>0</v>
      </c>
      <c r="CU71" s="107">
        <v>0</v>
      </c>
      <c r="CV71" s="107">
        <v>0</v>
      </c>
      <c r="CW71" s="107">
        <v>0</v>
      </c>
      <c r="CX71" s="107">
        <v>0</v>
      </c>
      <c r="CY71" s="107">
        <v>0</v>
      </c>
      <c r="CZ71" s="107">
        <v>0</v>
      </c>
      <c r="DA71" s="107">
        <v>0</v>
      </c>
      <c r="DB71" s="107">
        <v>0</v>
      </c>
      <c r="DC71" s="107">
        <v>0</v>
      </c>
      <c r="DD71" s="107">
        <v>0</v>
      </c>
      <c r="DE71" s="107">
        <v>0</v>
      </c>
      <c r="DF71" s="107">
        <v>0</v>
      </c>
      <c r="DG71" s="107">
        <v>0</v>
      </c>
      <c r="DH71" s="107">
        <v>0</v>
      </c>
      <c r="DI71" s="107">
        <v>0</v>
      </c>
      <c r="DJ71" s="107">
        <v>0</v>
      </c>
      <c r="DK71" s="107">
        <v>0</v>
      </c>
      <c r="DL71" s="107">
        <v>0</v>
      </c>
      <c r="DM71" s="107">
        <v>0</v>
      </c>
      <c r="DN71" s="107">
        <v>0</v>
      </c>
      <c r="DO71" s="107">
        <v>0</v>
      </c>
      <c r="DP71" s="107">
        <v>0</v>
      </c>
      <c r="DQ71" s="107">
        <v>0</v>
      </c>
      <c r="DR71" s="107">
        <v>0</v>
      </c>
      <c r="DS71" s="107">
        <v>0</v>
      </c>
      <c r="DT71" s="107">
        <v>0</v>
      </c>
      <c r="DU71" s="107">
        <v>0</v>
      </c>
      <c r="DV71" s="107">
        <v>0</v>
      </c>
      <c r="DW71" s="107">
        <v>0</v>
      </c>
      <c r="DX71" s="107">
        <v>0</v>
      </c>
      <c r="DY71" s="107">
        <v>0</v>
      </c>
      <c r="DZ71" s="107">
        <v>0</v>
      </c>
      <c r="EA71" s="107">
        <v>0</v>
      </c>
      <c r="EB71" s="107">
        <v>0</v>
      </c>
      <c r="EC71" s="107">
        <v>0</v>
      </c>
      <c r="ED71" s="107">
        <v>0</v>
      </c>
      <c r="EE71" s="107">
        <v>0</v>
      </c>
      <c r="EF71" s="107">
        <v>0</v>
      </c>
      <c r="EG71" s="107">
        <v>0</v>
      </c>
      <c r="EH71" s="107">
        <v>0</v>
      </c>
      <c r="EI71" s="107">
        <v>0</v>
      </c>
      <c r="EJ71" s="107">
        <v>0</v>
      </c>
      <c r="EK71" s="107">
        <v>0</v>
      </c>
      <c r="EL71" s="107">
        <v>0</v>
      </c>
      <c r="EM71" s="107">
        <v>0</v>
      </c>
      <c r="EN71" s="107">
        <v>0</v>
      </c>
      <c r="EO71" s="107">
        <v>0</v>
      </c>
      <c r="EP71" s="107">
        <v>0</v>
      </c>
      <c r="EQ71" s="107">
        <v>0</v>
      </c>
      <c r="ER71" s="107">
        <v>0</v>
      </c>
      <c r="ES71" s="107">
        <v>0</v>
      </c>
      <c r="ET71" s="107">
        <v>0</v>
      </c>
      <c r="EU71" s="107">
        <v>0</v>
      </c>
      <c r="EV71" s="107">
        <v>0</v>
      </c>
      <c r="EW71" s="107">
        <v>0</v>
      </c>
      <c r="EX71" s="107">
        <v>0</v>
      </c>
      <c r="EY71" s="107">
        <v>0</v>
      </c>
      <c r="EZ71" s="107">
        <v>0</v>
      </c>
      <c r="FA71" s="107">
        <v>0</v>
      </c>
      <c r="FB71" s="107">
        <v>0</v>
      </c>
      <c r="FC71" s="107">
        <v>0</v>
      </c>
      <c r="FD71" s="107">
        <v>0</v>
      </c>
      <c r="FE71" s="107">
        <v>0</v>
      </c>
      <c r="FF71" s="107">
        <v>0</v>
      </c>
      <c r="FG71" s="107">
        <v>0</v>
      </c>
      <c r="FH71" s="107">
        <v>0</v>
      </c>
      <c r="FI71" s="107">
        <v>0</v>
      </c>
      <c r="FJ71" s="107">
        <v>0</v>
      </c>
      <c r="FK71" s="107">
        <v>0</v>
      </c>
      <c r="FL71" s="107">
        <v>0</v>
      </c>
      <c r="FM71" s="107">
        <v>0</v>
      </c>
      <c r="FN71" s="107">
        <v>0</v>
      </c>
      <c r="FO71" s="107">
        <v>0</v>
      </c>
      <c r="FP71" s="107">
        <v>0</v>
      </c>
      <c r="FQ71" s="107">
        <v>0</v>
      </c>
      <c r="FR71" s="107">
        <v>0</v>
      </c>
      <c r="FS71" s="107">
        <v>0</v>
      </c>
      <c r="FT71" s="107">
        <v>0</v>
      </c>
      <c r="FU71" s="107">
        <v>0</v>
      </c>
      <c r="FV71" s="107">
        <v>0</v>
      </c>
      <c r="FW71" s="107">
        <v>0</v>
      </c>
      <c r="FX71" s="107">
        <v>0</v>
      </c>
      <c r="FY71" s="107">
        <v>0</v>
      </c>
      <c r="FZ71" s="107">
        <v>0</v>
      </c>
      <c r="GA71" s="107">
        <v>0</v>
      </c>
      <c r="GB71" s="107">
        <v>0</v>
      </c>
      <c r="GC71" s="107">
        <v>0</v>
      </c>
      <c r="GD71" s="107">
        <v>0</v>
      </c>
      <c r="GE71" s="107">
        <v>0</v>
      </c>
      <c r="GF71" s="107">
        <v>0</v>
      </c>
      <c r="GG71" s="107">
        <v>0</v>
      </c>
      <c r="GH71" s="107">
        <v>0</v>
      </c>
      <c r="GI71" s="22">
        <v>135658</v>
      </c>
      <c r="GJ71" s="13"/>
      <c r="GK71" s="13"/>
    </row>
    <row r="72" spans="1:193" x14ac:dyDescent="0.3">
      <c r="A72" s="22">
        <v>135666</v>
      </c>
      <c r="B72" s="22">
        <v>6376</v>
      </c>
      <c r="C72" s="22" t="s">
        <v>244</v>
      </c>
      <c r="D72" s="22" t="s">
        <v>245</v>
      </c>
      <c r="E72" s="26">
        <v>0</v>
      </c>
      <c r="F72" s="22" t="s">
        <v>164</v>
      </c>
      <c r="G72" s="22" t="s">
        <v>165</v>
      </c>
      <c r="H72" s="108" t="str">
        <f>VLOOKUP(B72,Elegibilidade!A:I,9,0)</f>
        <v>Elegível</v>
      </c>
      <c r="I72" s="27">
        <v>23</v>
      </c>
      <c r="J72" s="23">
        <v>0</v>
      </c>
      <c r="K72" s="23">
        <f t="shared" si="14"/>
        <v>205940.94999999987</v>
      </c>
      <c r="L72" s="23">
        <f t="shared" si="10"/>
        <v>205940.94999999987</v>
      </c>
      <c r="M72" s="22" t="s">
        <v>167</v>
      </c>
      <c r="N72" s="23">
        <v>205940.94999999987</v>
      </c>
      <c r="O72" s="23">
        <f t="shared" si="11"/>
        <v>184236.87018398443</v>
      </c>
      <c r="P72" s="23">
        <f>Vendas!$J$1</f>
        <v>885.12919963447951</v>
      </c>
      <c r="Q72" s="109">
        <v>400.13</v>
      </c>
      <c r="R72" s="23">
        <f t="shared" si="12"/>
        <v>354166.74664974428</v>
      </c>
      <c r="S72" s="28">
        <f t="shared" si="13"/>
        <v>0.52019810421723978</v>
      </c>
      <c r="T72" s="107">
        <v>8953.9599999999991</v>
      </c>
      <c r="U72" s="107">
        <v>8953.9599999999991</v>
      </c>
      <c r="V72" s="107">
        <v>8953.9599999999991</v>
      </c>
      <c r="W72" s="107">
        <v>8953.9599999999991</v>
      </c>
      <c r="X72" s="107">
        <v>8953.9599999999991</v>
      </c>
      <c r="Y72" s="107">
        <v>8953.9599999999991</v>
      </c>
      <c r="Z72" s="107">
        <v>8953.9599999999991</v>
      </c>
      <c r="AA72" s="107">
        <v>8953.9599999999991</v>
      </c>
      <c r="AB72" s="107">
        <v>8953.9599999999991</v>
      </c>
      <c r="AC72" s="107">
        <v>8953.9599999999991</v>
      </c>
      <c r="AD72" s="107">
        <v>8953.9599999999991</v>
      </c>
      <c r="AE72" s="107">
        <v>8953.9599999999991</v>
      </c>
      <c r="AF72" s="107">
        <v>8953.9599999999991</v>
      </c>
      <c r="AG72" s="107">
        <v>8953.9599999999991</v>
      </c>
      <c r="AH72" s="107">
        <v>8953.9599999999991</v>
      </c>
      <c r="AI72" s="107">
        <v>8953.9599999999991</v>
      </c>
      <c r="AJ72" s="107">
        <v>8953.9599999999991</v>
      </c>
      <c r="AK72" s="107">
        <v>8953.9599999999991</v>
      </c>
      <c r="AL72" s="107">
        <v>8953.9599999999991</v>
      </c>
      <c r="AM72" s="107">
        <v>8953.9599999999991</v>
      </c>
      <c r="AN72" s="107">
        <v>8953.9599999999991</v>
      </c>
      <c r="AO72" s="107">
        <v>8953.9599999999991</v>
      </c>
      <c r="AP72" s="107">
        <v>8953.83</v>
      </c>
      <c r="AQ72" s="107">
        <v>0</v>
      </c>
      <c r="AR72" s="107">
        <v>0</v>
      </c>
      <c r="AS72" s="107">
        <v>0</v>
      </c>
      <c r="AT72" s="107">
        <v>0</v>
      </c>
      <c r="AU72" s="107">
        <v>0</v>
      </c>
      <c r="AV72" s="107">
        <v>0</v>
      </c>
      <c r="AW72" s="107">
        <v>0</v>
      </c>
      <c r="AX72" s="107">
        <v>0</v>
      </c>
      <c r="AY72" s="107">
        <v>0</v>
      </c>
      <c r="AZ72" s="107">
        <v>0</v>
      </c>
      <c r="BA72" s="107">
        <v>0</v>
      </c>
      <c r="BB72" s="107">
        <v>0</v>
      </c>
      <c r="BC72" s="107">
        <v>0</v>
      </c>
      <c r="BD72" s="107">
        <v>0</v>
      </c>
      <c r="BE72" s="107">
        <v>0</v>
      </c>
      <c r="BF72" s="107">
        <v>0</v>
      </c>
      <c r="BG72" s="107">
        <v>0</v>
      </c>
      <c r="BH72" s="107">
        <v>0</v>
      </c>
      <c r="BI72" s="107">
        <v>0</v>
      </c>
      <c r="BJ72" s="107">
        <v>0</v>
      </c>
      <c r="BK72" s="107">
        <v>0</v>
      </c>
      <c r="BL72" s="107">
        <v>0</v>
      </c>
      <c r="BM72" s="107">
        <v>0</v>
      </c>
      <c r="BN72" s="107">
        <v>0</v>
      </c>
      <c r="BO72" s="107">
        <v>0</v>
      </c>
      <c r="BP72" s="107">
        <v>0</v>
      </c>
      <c r="BQ72" s="107">
        <v>0</v>
      </c>
      <c r="BR72" s="107">
        <v>0</v>
      </c>
      <c r="BS72" s="107">
        <v>0</v>
      </c>
      <c r="BT72" s="107">
        <v>0</v>
      </c>
      <c r="BU72" s="107">
        <v>0</v>
      </c>
      <c r="BV72" s="107">
        <v>0</v>
      </c>
      <c r="BW72" s="107">
        <v>0</v>
      </c>
      <c r="BX72" s="107">
        <v>0</v>
      </c>
      <c r="BY72" s="107">
        <v>0</v>
      </c>
      <c r="BZ72" s="107">
        <v>0</v>
      </c>
      <c r="CA72" s="107">
        <v>0</v>
      </c>
      <c r="CB72" s="107">
        <v>0</v>
      </c>
      <c r="CC72" s="107">
        <v>0</v>
      </c>
      <c r="CD72" s="107">
        <v>0</v>
      </c>
      <c r="CE72" s="107">
        <v>0</v>
      </c>
      <c r="CF72" s="107">
        <v>0</v>
      </c>
      <c r="CG72" s="107">
        <v>0</v>
      </c>
      <c r="CH72" s="107">
        <v>0</v>
      </c>
      <c r="CI72" s="107">
        <v>0</v>
      </c>
      <c r="CJ72" s="107">
        <v>0</v>
      </c>
      <c r="CK72" s="107">
        <v>0</v>
      </c>
      <c r="CL72" s="107">
        <v>0</v>
      </c>
      <c r="CM72" s="107">
        <v>0</v>
      </c>
      <c r="CN72" s="107">
        <v>0</v>
      </c>
      <c r="CO72" s="107">
        <v>0</v>
      </c>
      <c r="CP72" s="107">
        <v>0</v>
      </c>
      <c r="CQ72" s="107">
        <v>0</v>
      </c>
      <c r="CR72" s="107">
        <v>0</v>
      </c>
      <c r="CS72" s="107">
        <v>0</v>
      </c>
      <c r="CT72" s="107">
        <v>0</v>
      </c>
      <c r="CU72" s="107">
        <v>0</v>
      </c>
      <c r="CV72" s="107">
        <v>0</v>
      </c>
      <c r="CW72" s="107">
        <v>0</v>
      </c>
      <c r="CX72" s="107">
        <v>0</v>
      </c>
      <c r="CY72" s="107">
        <v>0</v>
      </c>
      <c r="CZ72" s="107">
        <v>0</v>
      </c>
      <c r="DA72" s="107">
        <v>0</v>
      </c>
      <c r="DB72" s="107">
        <v>0</v>
      </c>
      <c r="DC72" s="107">
        <v>0</v>
      </c>
      <c r="DD72" s="107">
        <v>0</v>
      </c>
      <c r="DE72" s="107">
        <v>0</v>
      </c>
      <c r="DF72" s="107">
        <v>0</v>
      </c>
      <c r="DG72" s="107">
        <v>0</v>
      </c>
      <c r="DH72" s="107">
        <v>0</v>
      </c>
      <c r="DI72" s="107">
        <v>0</v>
      </c>
      <c r="DJ72" s="107">
        <v>0</v>
      </c>
      <c r="DK72" s="107">
        <v>0</v>
      </c>
      <c r="DL72" s="107">
        <v>0</v>
      </c>
      <c r="DM72" s="107">
        <v>0</v>
      </c>
      <c r="DN72" s="107">
        <v>0</v>
      </c>
      <c r="DO72" s="107">
        <v>0</v>
      </c>
      <c r="DP72" s="107">
        <v>0</v>
      </c>
      <c r="DQ72" s="107">
        <v>0</v>
      </c>
      <c r="DR72" s="107">
        <v>0</v>
      </c>
      <c r="DS72" s="107">
        <v>0</v>
      </c>
      <c r="DT72" s="107">
        <v>0</v>
      </c>
      <c r="DU72" s="107">
        <v>0</v>
      </c>
      <c r="DV72" s="107">
        <v>0</v>
      </c>
      <c r="DW72" s="107">
        <v>0</v>
      </c>
      <c r="DX72" s="107">
        <v>0</v>
      </c>
      <c r="DY72" s="107">
        <v>0</v>
      </c>
      <c r="DZ72" s="107">
        <v>0</v>
      </c>
      <c r="EA72" s="107">
        <v>0</v>
      </c>
      <c r="EB72" s="107">
        <v>0</v>
      </c>
      <c r="EC72" s="107">
        <v>0</v>
      </c>
      <c r="ED72" s="107">
        <v>0</v>
      </c>
      <c r="EE72" s="107">
        <v>0</v>
      </c>
      <c r="EF72" s="107">
        <v>0</v>
      </c>
      <c r="EG72" s="107">
        <v>0</v>
      </c>
      <c r="EH72" s="107">
        <v>0</v>
      </c>
      <c r="EI72" s="107">
        <v>0</v>
      </c>
      <c r="EJ72" s="107">
        <v>0</v>
      </c>
      <c r="EK72" s="107">
        <v>0</v>
      </c>
      <c r="EL72" s="107">
        <v>0</v>
      </c>
      <c r="EM72" s="107">
        <v>0</v>
      </c>
      <c r="EN72" s="107">
        <v>0</v>
      </c>
      <c r="EO72" s="107">
        <v>0</v>
      </c>
      <c r="EP72" s="107">
        <v>0</v>
      </c>
      <c r="EQ72" s="107">
        <v>0</v>
      </c>
      <c r="ER72" s="107">
        <v>0</v>
      </c>
      <c r="ES72" s="107">
        <v>0</v>
      </c>
      <c r="ET72" s="107">
        <v>0</v>
      </c>
      <c r="EU72" s="107">
        <v>0</v>
      </c>
      <c r="EV72" s="107">
        <v>0</v>
      </c>
      <c r="EW72" s="107">
        <v>0</v>
      </c>
      <c r="EX72" s="107">
        <v>0</v>
      </c>
      <c r="EY72" s="107">
        <v>0</v>
      </c>
      <c r="EZ72" s="107">
        <v>0</v>
      </c>
      <c r="FA72" s="107">
        <v>0</v>
      </c>
      <c r="FB72" s="107">
        <v>0</v>
      </c>
      <c r="FC72" s="107">
        <v>0</v>
      </c>
      <c r="FD72" s="107">
        <v>0</v>
      </c>
      <c r="FE72" s="107">
        <v>0</v>
      </c>
      <c r="FF72" s="107">
        <v>0</v>
      </c>
      <c r="FG72" s="107">
        <v>0</v>
      </c>
      <c r="FH72" s="107">
        <v>0</v>
      </c>
      <c r="FI72" s="107">
        <v>0</v>
      </c>
      <c r="FJ72" s="107">
        <v>0</v>
      </c>
      <c r="FK72" s="107">
        <v>0</v>
      </c>
      <c r="FL72" s="107">
        <v>0</v>
      </c>
      <c r="FM72" s="107">
        <v>0</v>
      </c>
      <c r="FN72" s="107">
        <v>0</v>
      </c>
      <c r="FO72" s="107">
        <v>0</v>
      </c>
      <c r="FP72" s="107">
        <v>0</v>
      </c>
      <c r="FQ72" s="107">
        <v>0</v>
      </c>
      <c r="FR72" s="107">
        <v>0</v>
      </c>
      <c r="FS72" s="107">
        <v>0</v>
      </c>
      <c r="FT72" s="107">
        <v>0</v>
      </c>
      <c r="FU72" s="107">
        <v>0</v>
      </c>
      <c r="FV72" s="107">
        <v>0</v>
      </c>
      <c r="FW72" s="107">
        <v>0</v>
      </c>
      <c r="FX72" s="107">
        <v>0</v>
      </c>
      <c r="FY72" s="107">
        <v>0</v>
      </c>
      <c r="FZ72" s="107">
        <v>0</v>
      </c>
      <c r="GA72" s="107">
        <v>0</v>
      </c>
      <c r="GB72" s="107">
        <v>0</v>
      </c>
      <c r="GC72" s="107">
        <v>0</v>
      </c>
      <c r="GD72" s="107">
        <v>0</v>
      </c>
      <c r="GE72" s="107">
        <v>0</v>
      </c>
      <c r="GF72" s="107">
        <v>0</v>
      </c>
      <c r="GG72" s="107">
        <v>0</v>
      </c>
      <c r="GH72" s="107">
        <v>0</v>
      </c>
      <c r="GI72" s="22">
        <v>135666</v>
      </c>
      <c r="GJ72" s="13"/>
      <c r="GK72" s="13"/>
    </row>
    <row r="73" spans="1:193" x14ac:dyDescent="0.3">
      <c r="A73" s="22">
        <v>135627</v>
      </c>
      <c r="B73" s="22">
        <v>6430</v>
      </c>
      <c r="C73" s="22" t="s">
        <v>189</v>
      </c>
      <c r="D73" s="22" t="s">
        <v>190</v>
      </c>
      <c r="E73" s="26">
        <v>0</v>
      </c>
      <c r="F73" s="22" t="s">
        <v>164</v>
      </c>
      <c r="G73" s="22" t="s">
        <v>165</v>
      </c>
      <c r="H73" s="108" t="str">
        <f>VLOOKUP(B73,Elegibilidade!A:I,9,0)</f>
        <v>Elegível</v>
      </c>
      <c r="I73" s="27">
        <v>26</v>
      </c>
      <c r="J73" s="23">
        <v>0</v>
      </c>
      <c r="K73" s="23">
        <f t="shared" si="14"/>
        <v>194565.49999999994</v>
      </c>
      <c r="L73" s="23">
        <f t="shared" si="10"/>
        <v>194565.49999999994</v>
      </c>
      <c r="M73" s="22" t="s">
        <v>167</v>
      </c>
      <c r="N73" s="23">
        <v>194565.49999999994</v>
      </c>
      <c r="O73" s="23">
        <f t="shared" si="11"/>
        <v>170864.34462024143</v>
      </c>
      <c r="P73" s="23">
        <f>Vendas!$J$1</f>
        <v>885.12919963447951</v>
      </c>
      <c r="Q73" s="109">
        <v>360</v>
      </c>
      <c r="R73" s="23">
        <f t="shared" si="12"/>
        <v>318646.51186841261</v>
      </c>
      <c r="S73" s="28">
        <f t="shared" si="13"/>
        <v>0.53621909625924635</v>
      </c>
      <c r="T73" s="107">
        <v>0</v>
      </c>
      <c r="U73" s="107">
        <v>7782.62</v>
      </c>
      <c r="V73" s="107">
        <v>7782.62</v>
      </c>
      <c r="W73" s="107">
        <v>7782.62</v>
      </c>
      <c r="X73" s="107">
        <v>7782.62</v>
      </c>
      <c r="Y73" s="107">
        <v>7782.62</v>
      </c>
      <c r="Z73" s="107">
        <v>7782.62</v>
      </c>
      <c r="AA73" s="107">
        <v>7782.62</v>
      </c>
      <c r="AB73" s="107">
        <v>7782.62</v>
      </c>
      <c r="AC73" s="107">
        <v>7782.62</v>
      </c>
      <c r="AD73" s="107">
        <v>7782.62</v>
      </c>
      <c r="AE73" s="107">
        <v>7782.62</v>
      </c>
      <c r="AF73" s="107">
        <v>7782.62</v>
      </c>
      <c r="AG73" s="107">
        <v>7782.62</v>
      </c>
      <c r="AH73" s="107">
        <v>7782.62</v>
      </c>
      <c r="AI73" s="107">
        <v>7782.62</v>
      </c>
      <c r="AJ73" s="107">
        <v>7782.62</v>
      </c>
      <c r="AK73" s="107">
        <v>7782.62</v>
      </c>
      <c r="AL73" s="107">
        <v>7782.62</v>
      </c>
      <c r="AM73" s="107">
        <v>7782.62</v>
      </c>
      <c r="AN73" s="107">
        <v>7782.62</v>
      </c>
      <c r="AO73" s="107">
        <v>7782.62</v>
      </c>
      <c r="AP73" s="107">
        <v>7782.62</v>
      </c>
      <c r="AQ73" s="107">
        <v>7782.62</v>
      </c>
      <c r="AR73" s="107">
        <v>7782.62</v>
      </c>
      <c r="AS73" s="107">
        <v>7782.62</v>
      </c>
      <c r="AT73" s="107">
        <v>0</v>
      </c>
      <c r="AU73" s="107">
        <v>0</v>
      </c>
      <c r="AV73" s="107">
        <v>0</v>
      </c>
      <c r="AW73" s="107">
        <v>0</v>
      </c>
      <c r="AX73" s="107">
        <v>0</v>
      </c>
      <c r="AY73" s="107">
        <v>0</v>
      </c>
      <c r="AZ73" s="107">
        <v>0</v>
      </c>
      <c r="BA73" s="107">
        <v>0</v>
      </c>
      <c r="BB73" s="107">
        <v>0</v>
      </c>
      <c r="BC73" s="107">
        <v>0</v>
      </c>
      <c r="BD73" s="107">
        <v>0</v>
      </c>
      <c r="BE73" s="107">
        <v>0</v>
      </c>
      <c r="BF73" s="107">
        <v>0</v>
      </c>
      <c r="BG73" s="107">
        <v>0</v>
      </c>
      <c r="BH73" s="107">
        <v>0</v>
      </c>
      <c r="BI73" s="107">
        <v>0</v>
      </c>
      <c r="BJ73" s="107">
        <v>0</v>
      </c>
      <c r="BK73" s="107">
        <v>0</v>
      </c>
      <c r="BL73" s="107">
        <v>0</v>
      </c>
      <c r="BM73" s="107">
        <v>0</v>
      </c>
      <c r="BN73" s="107">
        <v>0</v>
      </c>
      <c r="BO73" s="107">
        <v>0</v>
      </c>
      <c r="BP73" s="107">
        <v>0</v>
      </c>
      <c r="BQ73" s="107">
        <v>0</v>
      </c>
      <c r="BR73" s="107">
        <v>0</v>
      </c>
      <c r="BS73" s="107">
        <v>0</v>
      </c>
      <c r="BT73" s="107">
        <v>0</v>
      </c>
      <c r="BU73" s="107">
        <v>0</v>
      </c>
      <c r="BV73" s="107">
        <v>0</v>
      </c>
      <c r="BW73" s="107">
        <v>0</v>
      </c>
      <c r="BX73" s="107">
        <v>0</v>
      </c>
      <c r="BY73" s="107">
        <v>0</v>
      </c>
      <c r="BZ73" s="107">
        <v>0</v>
      </c>
      <c r="CA73" s="107">
        <v>0</v>
      </c>
      <c r="CB73" s="107">
        <v>0</v>
      </c>
      <c r="CC73" s="107">
        <v>0</v>
      </c>
      <c r="CD73" s="107">
        <v>0</v>
      </c>
      <c r="CE73" s="107">
        <v>0</v>
      </c>
      <c r="CF73" s="107">
        <v>0</v>
      </c>
      <c r="CG73" s="107">
        <v>0</v>
      </c>
      <c r="CH73" s="107">
        <v>0</v>
      </c>
      <c r="CI73" s="107">
        <v>0</v>
      </c>
      <c r="CJ73" s="107">
        <v>0</v>
      </c>
      <c r="CK73" s="107">
        <v>0</v>
      </c>
      <c r="CL73" s="107">
        <v>0</v>
      </c>
      <c r="CM73" s="107">
        <v>0</v>
      </c>
      <c r="CN73" s="107">
        <v>0</v>
      </c>
      <c r="CO73" s="107">
        <v>0</v>
      </c>
      <c r="CP73" s="107">
        <v>0</v>
      </c>
      <c r="CQ73" s="107">
        <v>0</v>
      </c>
      <c r="CR73" s="107">
        <v>0</v>
      </c>
      <c r="CS73" s="107">
        <v>0</v>
      </c>
      <c r="CT73" s="107">
        <v>0</v>
      </c>
      <c r="CU73" s="107">
        <v>0</v>
      </c>
      <c r="CV73" s="107">
        <v>0</v>
      </c>
      <c r="CW73" s="107">
        <v>0</v>
      </c>
      <c r="CX73" s="107">
        <v>0</v>
      </c>
      <c r="CY73" s="107">
        <v>0</v>
      </c>
      <c r="CZ73" s="107">
        <v>0</v>
      </c>
      <c r="DA73" s="107">
        <v>0</v>
      </c>
      <c r="DB73" s="107">
        <v>0</v>
      </c>
      <c r="DC73" s="107">
        <v>0</v>
      </c>
      <c r="DD73" s="107">
        <v>0</v>
      </c>
      <c r="DE73" s="107">
        <v>0</v>
      </c>
      <c r="DF73" s="107">
        <v>0</v>
      </c>
      <c r="DG73" s="107">
        <v>0</v>
      </c>
      <c r="DH73" s="107">
        <v>0</v>
      </c>
      <c r="DI73" s="107">
        <v>0</v>
      </c>
      <c r="DJ73" s="107">
        <v>0</v>
      </c>
      <c r="DK73" s="107">
        <v>0</v>
      </c>
      <c r="DL73" s="107">
        <v>0</v>
      </c>
      <c r="DM73" s="107">
        <v>0</v>
      </c>
      <c r="DN73" s="107">
        <v>0</v>
      </c>
      <c r="DO73" s="107">
        <v>0</v>
      </c>
      <c r="DP73" s="107">
        <v>0</v>
      </c>
      <c r="DQ73" s="107">
        <v>0</v>
      </c>
      <c r="DR73" s="107">
        <v>0</v>
      </c>
      <c r="DS73" s="107">
        <v>0</v>
      </c>
      <c r="DT73" s="107">
        <v>0</v>
      </c>
      <c r="DU73" s="107">
        <v>0</v>
      </c>
      <c r="DV73" s="107">
        <v>0</v>
      </c>
      <c r="DW73" s="107">
        <v>0</v>
      </c>
      <c r="DX73" s="107">
        <v>0</v>
      </c>
      <c r="DY73" s="107">
        <v>0</v>
      </c>
      <c r="DZ73" s="107">
        <v>0</v>
      </c>
      <c r="EA73" s="107">
        <v>0</v>
      </c>
      <c r="EB73" s="107">
        <v>0</v>
      </c>
      <c r="EC73" s="107">
        <v>0</v>
      </c>
      <c r="ED73" s="107">
        <v>0</v>
      </c>
      <c r="EE73" s="107">
        <v>0</v>
      </c>
      <c r="EF73" s="107">
        <v>0</v>
      </c>
      <c r="EG73" s="107">
        <v>0</v>
      </c>
      <c r="EH73" s="107">
        <v>0</v>
      </c>
      <c r="EI73" s="107">
        <v>0</v>
      </c>
      <c r="EJ73" s="107">
        <v>0</v>
      </c>
      <c r="EK73" s="107">
        <v>0</v>
      </c>
      <c r="EL73" s="107">
        <v>0</v>
      </c>
      <c r="EM73" s="107">
        <v>0</v>
      </c>
      <c r="EN73" s="107">
        <v>0</v>
      </c>
      <c r="EO73" s="107">
        <v>0</v>
      </c>
      <c r="EP73" s="107">
        <v>0</v>
      </c>
      <c r="EQ73" s="107">
        <v>0</v>
      </c>
      <c r="ER73" s="107">
        <v>0</v>
      </c>
      <c r="ES73" s="107">
        <v>0</v>
      </c>
      <c r="ET73" s="107">
        <v>0</v>
      </c>
      <c r="EU73" s="107">
        <v>0</v>
      </c>
      <c r="EV73" s="107">
        <v>0</v>
      </c>
      <c r="EW73" s="107">
        <v>0</v>
      </c>
      <c r="EX73" s="107">
        <v>0</v>
      </c>
      <c r="EY73" s="107">
        <v>0</v>
      </c>
      <c r="EZ73" s="107">
        <v>0</v>
      </c>
      <c r="FA73" s="107">
        <v>0</v>
      </c>
      <c r="FB73" s="107">
        <v>0</v>
      </c>
      <c r="FC73" s="107">
        <v>0</v>
      </c>
      <c r="FD73" s="107">
        <v>0</v>
      </c>
      <c r="FE73" s="107">
        <v>0</v>
      </c>
      <c r="FF73" s="107">
        <v>0</v>
      </c>
      <c r="FG73" s="107">
        <v>0</v>
      </c>
      <c r="FH73" s="107">
        <v>0</v>
      </c>
      <c r="FI73" s="107">
        <v>0</v>
      </c>
      <c r="FJ73" s="107">
        <v>0</v>
      </c>
      <c r="FK73" s="107">
        <v>0</v>
      </c>
      <c r="FL73" s="107">
        <v>0</v>
      </c>
      <c r="FM73" s="107">
        <v>0</v>
      </c>
      <c r="FN73" s="107">
        <v>0</v>
      </c>
      <c r="FO73" s="107">
        <v>0</v>
      </c>
      <c r="FP73" s="107">
        <v>0</v>
      </c>
      <c r="FQ73" s="107">
        <v>0</v>
      </c>
      <c r="FR73" s="107">
        <v>0</v>
      </c>
      <c r="FS73" s="107">
        <v>0</v>
      </c>
      <c r="FT73" s="107">
        <v>0</v>
      </c>
      <c r="FU73" s="107">
        <v>0</v>
      </c>
      <c r="FV73" s="107">
        <v>0</v>
      </c>
      <c r="FW73" s="107">
        <v>0</v>
      </c>
      <c r="FX73" s="107">
        <v>0</v>
      </c>
      <c r="FY73" s="107">
        <v>0</v>
      </c>
      <c r="FZ73" s="107">
        <v>0</v>
      </c>
      <c r="GA73" s="107">
        <v>0</v>
      </c>
      <c r="GB73" s="107">
        <v>0</v>
      </c>
      <c r="GC73" s="107">
        <v>0</v>
      </c>
      <c r="GD73" s="107">
        <v>0</v>
      </c>
      <c r="GE73" s="107">
        <v>0</v>
      </c>
      <c r="GF73" s="107">
        <v>0</v>
      </c>
      <c r="GG73" s="107">
        <v>0</v>
      </c>
      <c r="GH73" s="107">
        <v>0</v>
      </c>
      <c r="GI73" s="22">
        <v>135627</v>
      </c>
      <c r="GJ73" s="13"/>
      <c r="GK73" s="13"/>
    </row>
    <row r="74" spans="1:193" x14ac:dyDescent="0.3">
      <c r="A74" s="22">
        <v>135618</v>
      </c>
      <c r="B74" s="22">
        <v>6388</v>
      </c>
      <c r="C74" s="22" t="s">
        <v>171</v>
      </c>
      <c r="D74" s="22" t="s">
        <v>172</v>
      </c>
      <c r="E74" s="26">
        <v>0</v>
      </c>
      <c r="F74" s="22" t="s">
        <v>164</v>
      </c>
      <c r="G74" s="22" t="s">
        <v>165</v>
      </c>
      <c r="H74" s="108" t="str">
        <f>VLOOKUP(B74,Elegibilidade!A:I,9,0)</f>
        <v>Elegível</v>
      </c>
      <c r="I74" s="27">
        <v>23</v>
      </c>
      <c r="J74" s="23">
        <v>8241.23</v>
      </c>
      <c r="K74" s="23">
        <f t="shared" si="14"/>
        <v>185286.62000000002</v>
      </c>
      <c r="L74" s="23">
        <f t="shared" si="10"/>
        <v>193527.85000000003</v>
      </c>
      <c r="M74" s="22" t="s">
        <v>372</v>
      </c>
      <c r="N74" s="23">
        <v>193527.85000000003</v>
      </c>
      <c r="O74" s="23">
        <f t="shared" si="11"/>
        <v>165759.2858121935</v>
      </c>
      <c r="P74" s="23">
        <f>Vendas!$J$1</f>
        <v>885.12919963447951</v>
      </c>
      <c r="Q74" s="109">
        <v>360</v>
      </c>
      <c r="R74" s="23">
        <f t="shared" si="12"/>
        <v>318646.51186841261</v>
      </c>
      <c r="S74" s="28">
        <f t="shared" si="13"/>
        <v>0.5201980239490116</v>
      </c>
      <c r="T74" s="107">
        <v>8055.94</v>
      </c>
      <c r="U74" s="107">
        <v>8055.94</v>
      </c>
      <c r="V74" s="107">
        <v>8055.94</v>
      </c>
      <c r="W74" s="107">
        <v>8055.94</v>
      </c>
      <c r="X74" s="107">
        <v>8055.94</v>
      </c>
      <c r="Y74" s="107">
        <v>8055.94</v>
      </c>
      <c r="Z74" s="107">
        <v>8055.94</v>
      </c>
      <c r="AA74" s="107">
        <v>8055.94</v>
      </c>
      <c r="AB74" s="107">
        <v>8055.94</v>
      </c>
      <c r="AC74" s="107">
        <v>8055.94</v>
      </c>
      <c r="AD74" s="107">
        <v>8055.94</v>
      </c>
      <c r="AE74" s="107">
        <v>8055.94</v>
      </c>
      <c r="AF74" s="107">
        <v>8055.94</v>
      </c>
      <c r="AG74" s="107">
        <v>8055.94</v>
      </c>
      <c r="AH74" s="107">
        <v>8055.94</v>
      </c>
      <c r="AI74" s="107">
        <v>8055.94</v>
      </c>
      <c r="AJ74" s="107">
        <v>8055.94</v>
      </c>
      <c r="AK74" s="107">
        <v>8055.94</v>
      </c>
      <c r="AL74" s="107">
        <v>8055.94</v>
      </c>
      <c r="AM74" s="107">
        <v>8055.94</v>
      </c>
      <c r="AN74" s="107">
        <v>8055.94</v>
      </c>
      <c r="AO74" s="107">
        <v>8055.94</v>
      </c>
      <c r="AP74" s="107">
        <v>8055.94</v>
      </c>
      <c r="AQ74" s="107">
        <v>0</v>
      </c>
      <c r="AR74" s="107">
        <v>0</v>
      </c>
      <c r="AS74" s="107">
        <v>0</v>
      </c>
      <c r="AT74" s="107">
        <v>0</v>
      </c>
      <c r="AU74" s="107">
        <v>0</v>
      </c>
      <c r="AV74" s="107">
        <v>0</v>
      </c>
      <c r="AW74" s="107">
        <v>0</v>
      </c>
      <c r="AX74" s="107">
        <v>0</v>
      </c>
      <c r="AY74" s="107">
        <v>0</v>
      </c>
      <c r="AZ74" s="107">
        <v>0</v>
      </c>
      <c r="BA74" s="107">
        <v>0</v>
      </c>
      <c r="BB74" s="107">
        <v>0</v>
      </c>
      <c r="BC74" s="107">
        <v>0</v>
      </c>
      <c r="BD74" s="107">
        <v>0</v>
      </c>
      <c r="BE74" s="107">
        <v>0</v>
      </c>
      <c r="BF74" s="107">
        <v>0</v>
      </c>
      <c r="BG74" s="107">
        <v>0</v>
      </c>
      <c r="BH74" s="107">
        <v>0</v>
      </c>
      <c r="BI74" s="107">
        <v>0</v>
      </c>
      <c r="BJ74" s="107">
        <v>0</v>
      </c>
      <c r="BK74" s="107">
        <v>0</v>
      </c>
      <c r="BL74" s="107">
        <v>0</v>
      </c>
      <c r="BM74" s="107">
        <v>0</v>
      </c>
      <c r="BN74" s="107">
        <v>0</v>
      </c>
      <c r="BO74" s="107">
        <v>0</v>
      </c>
      <c r="BP74" s="107">
        <v>0</v>
      </c>
      <c r="BQ74" s="107">
        <v>0</v>
      </c>
      <c r="BR74" s="107">
        <v>0</v>
      </c>
      <c r="BS74" s="107">
        <v>0</v>
      </c>
      <c r="BT74" s="107">
        <v>0</v>
      </c>
      <c r="BU74" s="107">
        <v>0</v>
      </c>
      <c r="BV74" s="107">
        <v>0</v>
      </c>
      <c r="BW74" s="107">
        <v>0</v>
      </c>
      <c r="BX74" s="107">
        <v>0</v>
      </c>
      <c r="BY74" s="107">
        <v>0</v>
      </c>
      <c r="BZ74" s="107">
        <v>0</v>
      </c>
      <c r="CA74" s="107">
        <v>0</v>
      </c>
      <c r="CB74" s="107">
        <v>0</v>
      </c>
      <c r="CC74" s="107">
        <v>0</v>
      </c>
      <c r="CD74" s="107">
        <v>0</v>
      </c>
      <c r="CE74" s="107">
        <v>0</v>
      </c>
      <c r="CF74" s="107">
        <v>0</v>
      </c>
      <c r="CG74" s="107">
        <v>0</v>
      </c>
      <c r="CH74" s="107">
        <v>0</v>
      </c>
      <c r="CI74" s="107">
        <v>0</v>
      </c>
      <c r="CJ74" s="107">
        <v>0</v>
      </c>
      <c r="CK74" s="107">
        <v>0</v>
      </c>
      <c r="CL74" s="107">
        <v>0</v>
      </c>
      <c r="CM74" s="107">
        <v>0</v>
      </c>
      <c r="CN74" s="107">
        <v>0</v>
      </c>
      <c r="CO74" s="107">
        <v>0</v>
      </c>
      <c r="CP74" s="107">
        <v>0</v>
      </c>
      <c r="CQ74" s="107">
        <v>0</v>
      </c>
      <c r="CR74" s="107">
        <v>0</v>
      </c>
      <c r="CS74" s="107">
        <v>0</v>
      </c>
      <c r="CT74" s="107">
        <v>0</v>
      </c>
      <c r="CU74" s="107">
        <v>0</v>
      </c>
      <c r="CV74" s="107">
        <v>0</v>
      </c>
      <c r="CW74" s="107">
        <v>0</v>
      </c>
      <c r="CX74" s="107">
        <v>0</v>
      </c>
      <c r="CY74" s="107">
        <v>0</v>
      </c>
      <c r="CZ74" s="107">
        <v>0</v>
      </c>
      <c r="DA74" s="107">
        <v>0</v>
      </c>
      <c r="DB74" s="107">
        <v>0</v>
      </c>
      <c r="DC74" s="107">
        <v>0</v>
      </c>
      <c r="DD74" s="107">
        <v>0</v>
      </c>
      <c r="DE74" s="107">
        <v>0</v>
      </c>
      <c r="DF74" s="107">
        <v>0</v>
      </c>
      <c r="DG74" s="107">
        <v>0</v>
      </c>
      <c r="DH74" s="107">
        <v>0</v>
      </c>
      <c r="DI74" s="107">
        <v>0</v>
      </c>
      <c r="DJ74" s="107">
        <v>0</v>
      </c>
      <c r="DK74" s="107">
        <v>0</v>
      </c>
      <c r="DL74" s="107">
        <v>0</v>
      </c>
      <c r="DM74" s="107">
        <v>0</v>
      </c>
      <c r="DN74" s="107">
        <v>0</v>
      </c>
      <c r="DO74" s="107">
        <v>0</v>
      </c>
      <c r="DP74" s="107">
        <v>0</v>
      </c>
      <c r="DQ74" s="107">
        <v>0</v>
      </c>
      <c r="DR74" s="107">
        <v>0</v>
      </c>
      <c r="DS74" s="107">
        <v>0</v>
      </c>
      <c r="DT74" s="107">
        <v>0</v>
      </c>
      <c r="DU74" s="107">
        <v>0</v>
      </c>
      <c r="DV74" s="107">
        <v>0</v>
      </c>
      <c r="DW74" s="107">
        <v>0</v>
      </c>
      <c r="DX74" s="107">
        <v>0</v>
      </c>
      <c r="DY74" s="107">
        <v>0</v>
      </c>
      <c r="DZ74" s="107">
        <v>0</v>
      </c>
      <c r="EA74" s="107">
        <v>0</v>
      </c>
      <c r="EB74" s="107">
        <v>0</v>
      </c>
      <c r="EC74" s="107">
        <v>0</v>
      </c>
      <c r="ED74" s="107">
        <v>0</v>
      </c>
      <c r="EE74" s="107">
        <v>0</v>
      </c>
      <c r="EF74" s="107">
        <v>0</v>
      </c>
      <c r="EG74" s="107">
        <v>0</v>
      </c>
      <c r="EH74" s="107">
        <v>0</v>
      </c>
      <c r="EI74" s="107">
        <v>0</v>
      </c>
      <c r="EJ74" s="107">
        <v>0</v>
      </c>
      <c r="EK74" s="107">
        <v>0</v>
      </c>
      <c r="EL74" s="107">
        <v>0</v>
      </c>
      <c r="EM74" s="107">
        <v>0</v>
      </c>
      <c r="EN74" s="107">
        <v>0</v>
      </c>
      <c r="EO74" s="107">
        <v>0</v>
      </c>
      <c r="EP74" s="107">
        <v>0</v>
      </c>
      <c r="EQ74" s="107">
        <v>0</v>
      </c>
      <c r="ER74" s="107">
        <v>0</v>
      </c>
      <c r="ES74" s="107">
        <v>0</v>
      </c>
      <c r="ET74" s="107">
        <v>0</v>
      </c>
      <c r="EU74" s="107">
        <v>0</v>
      </c>
      <c r="EV74" s="107">
        <v>0</v>
      </c>
      <c r="EW74" s="107">
        <v>0</v>
      </c>
      <c r="EX74" s="107">
        <v>0</v>
      </c>
      <c r="EY74" s="107">
        <v>0</v>
      </c>
      <c r="EZ74" s="107">
        <v>0</v>
      </c>
      <c r="FA74" s="107">
        <v>0</v>
      </c>
      <c r="FB74" s="107">
        <v>0</v>
      </c>
      <c r="FC74" s="107">
        <v>0</v>
      </c>
      <c r="FD74" s="107">
        <v>0</v>
      </c>
      <c r="FE74" s="107">
        <v>0</v>
      </c>
      <c r="FF74" s="107">
        <v>0</v>
      </c>
      <c r="FG74" s="107">
        <v>0</v>
      </c>
      <c r="FH74" s="107">
        <v>0</v>
      </c>
      <c r="FI74" s="107">
        <v>0</v>
      </c>
      <c r="FJ74" s="107">
        <v>0</v>
      </c>
      <c r="FK74" s="107">
        <v>0</v>
      </c>
      <c r="FL74" s="107">
        <v>0</v>
      </c>
      <c r="FM74" s="107">
        <v>0</v>
      </c>
      <c r="FN74" s="107">
        <v>0</v>
      </c>
      <c r="FO74" s="107">
        <v>0</v>
      </c>
      <c r="FP74" s="107">
        <v>0</v>
      </c>
      <c r="FQ74" s="107">
        <v>0</v>
      </c>
      <c r="FR74" s="107">
        <v>0</v>
      </c>
      <c r="FS74" s="107">
        <v>0</v>
      </c>
      <c r="FT74" s="107">
        <v>0</v>
      </c>
      <c r="FU74" s="107">
        <v>0</v>
      </c>
      <c r="FV74" s="107">
        <v>0</v>
      </c>
      <c r="FW74" s="107">
        <v>0</v>
      </c>
      <c r="FX74" s="107">
        <v>0</v>
      </c>
      <c r="FY74" s="107">
        <v>0</v>
      </c>
      <c r="FZ74" s="107">
        <v>0</v>
      </c>
      <c r="GA74" s="107">
        <v>0</v>
      </c>
      <c r="GB74" s="107">
        <v>0</v>
      </c>
      <c r="GC74" s="107">
        <v>0</v>
      </c>
      <c r="GD74" s="107">
        <v>0</v>
      </c>
      <c r="GE74" s="107">
        <v>0</v>
      </c>
      <c r="GF74" s="107">
        <v>0</v>
      </c>
      <c r="GG74" s="107">
        <v>0</v>
      </c>
      <c r="GH74" s="107">
        <v>0</v>
      </c>
      <c r="GI74" s="22">
        <v>135618</v>
      </c>
      <c r="GJ74" s="13"/>
      <c r="GK74" s="13"/>
    </row>
    <row r="75" spans="1:193" x14ac:dyDescent="0.3">
      <c r="A75" s="22">
        <v>135692</v>
      </c>
      <c r="B75" s="22">
        <v>6411</v>
      </c>
      <c r="C75" s="22" t="s">
        <v>289</v>
      </c>
      <c r="D75" s="22" t="s">
        <v>290</v>
      </c>
      <c r="E75" s="26">
        <v>0</v>
      </c>
      <c r="F75" s="22" t="s">
        <v>164</v>
      </c>
      <c r="G75" s="22" t="s">
        <v>165</v>
      </c>
      <c r="H75" s="108" t="str">
        <f>VLOOKUP(B75,Elegibilidade!A:I,9,0)</f>
        <v>Elegível</v>
      </c>
      <c r="I75" s="27">
        <v>24</v>
      </c>
      <c r="J75" s="23">
        <v>0</v>
      </c>
      <c r="K75" s="23">
        <f t="shared" si="14"/>
        <v>191751.12000000005</v>
      </c>
      <c r="L75" s="23">
        <f t="shared" si="10"/>
        <v>191751.12000000005</v>
      </c>
      <c r="M75" s="22" t="s">
        <v>167</v>
      </c>
      <c r="N75" s="23">
        <v>191751.12000000005</v>
      </c>
      <c r="O75" s="23">
        <f t="shared" si="11"/>
        <v>170764.17319599274</v>
      </c>
      <c r="P75" s="23">
        <f>Vendas!$J$1</f>
        <v>885.12919963447951</v>
      </c>
      <c r="Q75" s="109">
        <v>360</v>
      </c>
      <c r="R75" s="23">
        <f t="shared" si="12"/>
        <v>318646.51186841261</v>
      </c>
      <c r="S75" s="28">
        <f t="shared" si="13"/>
        <v>0.53590473090291058</v>
      </c>
      <c r="T75" s="107">
        <v>7989.63</v>
      </c>
      <c r="U75" s="107">
        <v>7989.63</v>
      </c>
      <c r="V75" s="107">
        <v>7989.63</v>
      </c>
      <c r="W75" s="107">
        <v>7989.63</v>
      </c>
      <c r="X75" s="107">
        <v>7989.63</v>
      </c>
      <c r="Y75" s="107">
        <v>7989.63</v>
      </c>
      <c r="Z75" s="107">
        <v>7989.63</v>
      </c>
      <c r="AA75" s="107">
        <v>7989.63</v>
      </c>
      <c r="AB75" s="107">
        <v>7989.63</v>
      </c>
      <c r="AC75" s="107">
        <v>7989.63</v>
      </c>
      <c r="AD75" s="107">
        <v>7989.63</v>
      </c>
      <c r="AE75" s="107">
        <v>7989.63</v>
      </c>
      <c r="AF75" s="107">
        <v>7989.63</v>
      </c>
      <c r="AG75" s="107">
        <v>7989.63</v>
      </c>
      <c r="AH75" s="107">
        <v>7989.63</v>
      </c>
      <c r="AI75" s="107">
        <v>7989.63</v>
      </c>
      <c r="AJ75" s="107">
        <v>7989.63</v>
      </c>
      <c r="AK75" s="107">
        <v>7989.63</v>
      </c>
      <c r="AL75" s="107">
        <v>7989.63</v>
      </c>
      <c r="AM75" s="107">
        <v>7989.63</v>
      </c>
      <c r="AN75" s="107">
        <v>7989.63</v>
      </c>
      <c r="AO75" s="107">
        <v>7989.63</v>
      </c>
      <c r="AP75" s="107">
        <v>7989.63</v>
      </c>
      <c r="AQ75" s="107">
        <v>7989.63</v>
      </c>
      <c r="AR75" s="107">
        <v>0</v>
      </c>
      <c r="AS75" s="107">
        <v>0</v>
      </c>
      <c r="AT75" s="107">
        <v>0</v>
      </c>
      <c r="AU75" s="107">
        <v>0</v>
      </c>
      <c r="AV75" s="107">
        <v>0</v>
      </c>
      <c r="AW75" s="107">
        <v>0</v>
      </c>
      <c r="AX75" s="107">
        <v>0</v>
      </c>
      <c r="AY75" s="107">
        <v>0</v>
      </c>
      <c r="AZ75" s="107">
        <v>0</v>
      </c>
      <c r="BA75" s="107">
        <v>0</v>
      </c>
      <c r="BB75" s="107">
        <v>0</v>
      </c>
      <c r="BC75" s="107">
        <v>0</v>
      </c>
      <c r="BD75" s="107">
        <v>0</v>
      </c>
      <c r="BE75" s="107">
        <v>0</v>
      </c>
      <c r="BF75" s="107">
        <v>0</v>
      </c>
      <c r="BG75" s="107">
        <v>0</v>
      </c>
      <c r="BH75" s="107">
        <v>0</v>
      </c>
      <c r="BI75" s="107">
        <v>0</v>
      </c>
      <c r="BJ75" s="107">
        <v>0</v>
      </c>
      <c r="BK75" s="107">
        <v>0</v>
      </c>
      <c r="BL75" s="107">
        <v>0</v>
      </c>
      <c r="BM75" s="107">
        <v>0</v>
      </c>
      <c r="BN75" s="107">
        <v>0</v>
      </c>
      <c r="BO75" s="107">
        <v>0</v>
      </c>
      <c r="BP75" s="107">
        <v>0</v>
      </c>
      <c r="BQ75" s="107">
        <v>0</v>
      </c>
      <c r="BR75" s="107">
        <v>0</v>
      </c>
      <c r="BS75" s="107">
        <v>0</v>
      </c>
      <c r="BT75" s="107">
        <v>0</v>
      </c>
      <c r="BU75" s="107">
        <v>0</v>
      </c>
      <c r="BV75" s="107">
        <v>0</v>
      </c>
      <c r="BW75" s="107">
        <v>0</v>
      </c>
      <c r="BX75" s="107">
        <v>0</v>
      </c>
      <c r="BY75" s="107">
        <v>0</v>
      </c>
      <c r="BZ75" s="107">
        <v>0</v>
      </c>
      <c r="CA75" s="107">
        <v>0</v>
      </c>
      <c r="CB75" s="107">
        <v>0</v>
      </c>
      <c r="CC75" s="107">
        <v>0</v>
      </c>
      <c r="CD75" s="107">
        <v>0</v>
      </c>
      <c r="CE75" s="107">
        <v>0</v>
      </c>
      <c r="CF75" s="107">
        <v>0</v>
      </c>
      <c r="CG75" s="107">
        <v>0</v>
      </c>
      <c r="CH75" s="107">
        <v>0</v>
      </c>
      <c r="CI75" s="107">
        <v>0</v>
      </c>
      <c r="CJ75" s="107">
        <v>0</v>
      </c>
      <c r="CK75" s="107">
        <v>0</v>
      </c>
      <c r="CL75" s="107">
        <v>0</v>
      </c>
      <c r="CM75" s="107">
        <v>0</v>
      </c>
      <c r="CN75" s="107">
        <v>0</v>
      </c>
      <c r="CO75" s="107">
        <v>0</v>
      </c>
      <c r="CP75" s="107">
        <v>0</v>
      </c>
      <c r="CQ75" s="107">
        <v>0</v>
      </c>
      <c r="CR75" s="107">
        <v>0</v>
      </c>
      <c r="CS75" s="107">
        <v>0</v>
      </c>
      <c r="CT75" s="107">
        <v>0</v>
      </c>
      <c r="CU75" s="107">
        <v>0</v>
      </c>
      <c r="CV75" s="107">
        <v>0</v>
      </c>
      <c r="CW75" s="107">
        <v>0</v>
      </c>
      <c r="CX75" s="107">
        <v>0</v>
      </c>
      <c r="CY75" s="107">
        <v>0</v>
      </c>
      <c r="CZ75" s="107">
        <v>0</v>
      </c>
      <c r="DA75" s="107">
        <v>0</v>
      </c>
      <c r="DB75" s="107">
        <v>0</v>
      </c>
      <c r="DC75" s="107">
        <v>0</v>
      </c>
      <c r="DD75" s="107">
        <v>0</v>
      </c>
      <c r="DE75" s="107">
        <v>0</v>
      </c>
      <c r="DF75" s="107">
        <v>0</v>
      </c>
      <c r="DG75" s="107">
        <v>0</v>
      </c>
      <c r="DH75" s="107">
        <v>0</v>
      </c>
      <c r="DI75" s="107">
        <v>0</v>
      </c>
      <c r="DJ75" s="107">
        <v>0</v>
      </c>
      <c r="DK75" s="107">
        <v>0</v>
      </c>
      <c r="DL75" s="107">
        <v>0</v>
      </c>
      <c r="DM75" s="107">
        <v>0</v>
      </c>
      <c r="DN75" s="107">
        <v>0</v>
      </c>
      <c r="DO75" s="107">
        <v>0</v>
      </c>
      <c r="DP75" s="107">
        <v>0</v>
      </c>
      <c r="DQ75" s="107">
        <v>0</v>
      </c>
      <c r="DR75" s="107">
        <v>0</v>
      </c>
      <c r="DS75" s="107">
        <v>0</v>
      </c>
      <c r="DT75" s="107">
        <v>0</v>
      </c>
      <c r="DU75" s="107">
        <v>0</v>
      </c>
      <c r="DV75" s="107">
        <v>0</v>
      </c>
      <c r="DW75" s="107">
        <v>0</v>
      </c>
      <c r="DX75" s="107">
        <v>0</v>
      </c>
      <c r="DY75" s="107">
        <v>0</v>
      </c>
      <c r="DZ75" s="107">
        <v>0</v>
      </c>
      <c r="EA75" s="107">
        <v>0</v>
      </c>
      <c r="EB75" s="107">
        <v>0</v>
      </c>
      <c r="EC75" s="107">
        <v>0</v>
      </c>
      <c r="ED75" s="107">
        <v>0</v>
      </c>
      <c r="EE75" s="107">
        <v>0</v>
      </c>
      <c r="EF75" s="107">
        <v>0</v>
      </c>
      <c r="EG75" s="107">
        <v>0</v>
      </c>
      <c r="EH75" s="107">
        <v>0</v>
      </c>
      <c r="EI75" s="107">
        <v>0</v>
      </c>
      <c r="EJ75" s="107">
        <v>0</v>
      </c>
      <c r="EK75" s="107">
        <v>0</v>
      </c>
      <c r="EL75" s="107">
        <v>0</v>
      </c>
      <c r="EM75" s="107">
        <v>0</v>
      </c>
      <c r="EN75" s="107">
        <v>0</v>
      </c>
      <c r="EO75" s="107">
        <v>0</v>
      </c>
      <c r="EP75" s="107">
        <v>0</v>
      </c>
      <c r="EQ75" s="107">
        <v>0</v>
      </c>
      <c r="ER75" s="107">
        <v>0</v>
      </c>
      <c r="ES75" s="107">
        <v>0</v>
      </c>
      <c r="ET75" s="107">
        <v>0</v>
      </c>
      <c r="EU75" s="107">
        <v>0</v>
      </c>
      <c r="EV75" s="107">
        <v>0</v>
      </c>
      <c r="EW75" s="107">
        <v>0</v>
      </c>
      <c r="EX75" s="107">
        <v>0</v>
      </c>
      <c r="EY75" s="107">
        <v>0</v>
      </c>
      <c r="EZ75" s="107">
        <v>0</v>
      </c>
      <c r="FA75" s="107">
        <v>0</v>
      </c>
      <c r="FB75" s="107">
        <v>0</v>
      </c>
      <c r="FC75" s="107">
        <v>0</v>
      </c>
      <c r="FD75" s="107">
        <v>0</v>
      </c>
      <c r="FE75" s="107">
        <v>0</v>
      </c>
      <c r="FF75" s="107">
        <v>0</v>
      </c>
      <c r="FG75" s="107">
        <v>0</v>
      </c>
      <c r="FH75" s="107">
        <v>0</v>
      </c>
      <c r="FI75" s="107">
        <v>0</v>
      </c>
      <c r="FJ75" s="107">
        <v>0</v>
      </c>
      <c r="FK75" s="107">
        <v>0</v>
      </c>
      <c r="FL75" s="107">
        <v>0</v>
      </c>
      <c r="FM75" s="107">
        <v>0</v>
      </c>
      <c r="FN75" s="107">
        <v>0</v>
      </c>
      <c r="FO75" s="107">
        <v>0</v>
      </c>
      <c r="FP75" s="107">
        <v>0</v>
      </c>
      <c r="FQ75" s="107">
        <v>0</v>
      </c>
      <c r="FR75" s="107">
        <v>0</v>
      </c>
      <c r="FS75" s="107">
        <v>0</v>
      </c>
      <c r="FT75" s="107">
        <v>0</v>
      </c>
      <c r="FU75" s="107">
        <v>0</v>
      </c>
      <c r="FV75" s="107">
        <v>0</v>
      </c>
      <c r="FW75" s="107">
        <v>0</v>
      </c>
      <c r="FX75" s="107">
        <v>0</v>
      </c>
      <c r="FY75" s="107">
        <v>0</v>
      </c>
      <c r="FZ75" s="107">
        <v>0</v>
      </c>
      <c r="GA75" s="107">
        <v>0</v>
      </c>
      <c r="GB75" s="107">
        <v>0</v>
      </c>
      <c r="GC75" s="107">
        <v>0</v>
      </c>
      <c r="GD75" s="107">
        <v>0</v>
      </c>
      <c r="GE75" s="107">
        <v>0</v>
      </c>
      <c r="GF75" s="107">
        <v>0</v>
      </c>
      <c r="GG75" s="107">
        <v>0</v>
      </c>
      <c r="GH75" s="107">
        <v>0</v>
      </c>
      <c r="GI75" s="22">
        <v>135692</v>
      </c>
      <c r="GJ75" s="13"/>
      <c r="GK75" s="13"/>
    </row>
    <row r="76" spans="1:193" x14ac:dyDescent="0.3">
      <c r="A76" s="22">
        <v>135623</v>
      </c>
      <c r="B76" s="22">
        <v>6390</v>
      </c>
      <c r="C76" s="22" t="s">
        <v>181</v>
      </c>
      <c r="D76" s="22" t="s">
        <v>182</v>
      </c>
      <c r="E76" s="26">
        <v>0</v>
      </c>
      <c r="F76" s="22" t="s">
        <v>164</v>
      </c>
      <c r="G76" s="22" t="s">
        <v>165</v>
      </c>
      <c r="H76" s="108" t="str">
        <f>VLOOKUP(B76,Elegibilidade!A:I,9,0)</f>
        <v>Elegível</v>
      </c>
      <c r="I76" s="27">
        <v>23</v>
      </c>
      <c r="J76" s="23">
        <v>0</v>
      </c>
      <c r="K76" s="23">
        <f t="shared" si="14"/>
        <v>191663.56000000006</v>
      </c>
      <c r="L76" s="23">
        <f t="shared" si="10"/>
        <v>191663.56000000006</v>
      </c>
      <c r="M76" s="22" t="s">
        <v>167</v>
      </c>
      <c r="N76" s="23">
        <v>191663.56000000006</v>
      </c>
      <c r="O76" s="23">
        <f t="shared" si="11"/>
        <v>171464.16448071756</v>
      </c>
      <c r="P76" s="23">
        <f>Vendas!$J$1</f>
        <v>885.12919963447951</v>
      </c>
      <c r="Q76" s="109">
        <v>372.39</v>
      </c>
      <c r="R76" s="23">
        <f t="shared" si="12"/>
        <v>329613.26265188382</v>
      </c>
      <c r="S76" s="28">
        <f t="shared" si="13"/>
        <v>0.52019801357874029</v>
      </c>
      <c r="T76" s="107">
        <v>8333.2000000000007</v>
      </c>
      <c r="U76" s="107">
        <v>8333.2000000000007</v>
      </c>
      <c r="V76" s="107">
        <v>8333.2000000000007</v>
      </c>
      <c r="W76" s="107">
        <v>8333.2000000000007</v>
      </c>
      <c r="X76" s="107">
        <v>8333.2000000000007</v>
      </c>
      <c r="Y76" s="107">
        <v>8333.2000000000007</v>
      </c>
      <c r="Z76" s="107">
        <v>8333.2000000000007</v>
      </c>
      <c r="AA76" s="107">
        <v>8333.2000000000007</v>
      </c>
      <c r="AB76" s="107">
        <v>8333.2000000000007</v>
      </c>
      <c r="AC76" s="107">
        <v>8333.2000000000007</v>
      </c>
      <c r="AD76" s="107">
        <v>8333.2000000000007</v>
      </c>
      <c r="AE76" s="107">
        <v>8333.2000000000007</v>
      </c>
      <c r="AF76" s="107">
        <v>8333.2000000000007</v>
      </c>
      <c r="AG76" s="107">
        <v>8333.2000000000007</v>
      </c>
      <c r="AH76" s="107">
        <v>8333.2000000000007</v>
      </c>
      <c r="AI76" s="107">
        <v>8333.2000000000007</v>
      </c>
      <c r="AJ76" s="107">
        <v>8333.2000000000007</v>
      </c>
      <c r="AK76" s="107">
        <v>8333.2000000000007</v>
      </c>
      <c r="AL76" s="107">
        <v>8333.2000000000007</v>
      </c>
      <c r="AM76" s="107">
        <v>8333.2000000000007</v>
      </c>
      <c r="AN76" s="107">
        <v>8333.2000000000007</v>
      </c>
      <c r="AO76" s="107">
        <v>8333.2000000000007</v>
      </c>
      <c r="AP76" s="107">
        <v>8333.16</v>
      </c>
      <c r="AQ76" s="107">
        <v>0</v>
      </c>
      <c r="AR76" s="107">
        <v>0</v>
      </c>
      <c r="AS76" s="107">
        <v>0</v>
      </c>
      <c r="AT76" s="107">
        <v>0</v>
      </c>
      <c r="AU76" s="107">
        <v>0</v>
      </c>
      <c r="AV76" s="107">
        <v>0</v>
      </c>
      <c r="AW76" s="107">
        <v>0</v>
      </c>
      <c r="AX76" s="107">
        <v>0</v>
      </c>
      <c r="AY76" s="107">
        <v>0</v>
      </c>
      <c r="AZ76" s="107">
        <v>0</v>
      </c>
      <c r="BA76" s="107">
        <v>0</v>
      </c>
      <c r="BB76" s="107">
        <v>0</v>
      </c>
      <c r="BC76" s="107">
        <v>0</v>
      </c>
      <c r="BD76" s="107">
        <v>0</v>
      </c>
      <c r="BE76" s="107">
        <v>0</v>
      </c>
      <c r="BF76" s="107">
        <v>0</v>
      </c>
      <c r="BG76" s="107">
        <v>0</v>
      </c>
      <c r="BH76" s="107">
        <v>0</v>
      </c>
      <c r="BI76" s="107">
        <v>0</v>
      </c>
      <c r="BJ76" s="107">
        <v>0</v>
      </c>
      <c r="BK76" s="107">
        <v>0</v>
      </c>
      <c r="BL76" s="107">
        <v>0</v>
      </c>
      <c r="BM76" s="107">
        <v>0</v>
      </c>
      <c r="BN76" s="107">
        <v>0</v>
      </c>
      <c r="BO76" s="107">
        <v>0</v>
      </c>
      <c r="BP76" s="107">
        <v>0</v>
      </c>
      <c r="BQ76" s="107">
        <v>0</v>
      </c>
      <c r="BR76" s="107">
        <v>0</v>
      </c>
      <c r="BS76" s="107">
        <v>0</v>
      </c>
      <c r="BT76" s="107">
        <v>0</v>
      </c>
      <c r="BU76" s="107">
        <v>0</v>
      </c>
      <c r="BV76" s="107">
        <v>0</v>
      </c>
      <c r="BW76" s="107">
        <v>0</v>
      </c>
      <c r="BX76" s="107">
        <v>0</v>
      </c>
      <c r="BY76" s="107">
        <v>0</v>
      </c>
      <c r="BZ76" s="107">
        <v>0</v>
      </c>
      <c r="CA76" s="107">
        <v>0</v>
      </c>
      <c r="CB76" s="107">
        <v>0</v>
      </c>
      <c r="CC76" s="107">
        <v>0</v>
      </c>
      <c r="CD76" s="107">
        <v>0</v>
      </c>
      <c r="CE76" s="107">
        <v>0</v>
      </c>
      <c r="CF76" s="107">
        <v>0</v>
      </c>
      <c r="CG76" s="107">
        <v>0</v>
      </c>
      <c r="CH76" s="107">
        <v>0</v>
      </c>
      <c r="CI76" s="107">
        <v>0</v>
      </c>
      <c r="CJ76" s="107">
        <v>0</v>
      </c>
      <c r="CK76" s="107">
        <v>0</v>
      </c>
      <c r="CL76" s="107">
        <v>0</v>
      </c>
      <c r="CM76" s="107">
        <v>0</v>
      </c>
      <c r="CN76" s="107">
        <v>0</v>
      </c>
      <c r="CO76" s="107">
        <v>0</v>
      </c>
      <c r="CP76" s="107">
        <v>0</v>
      </c>
      <c r="CQ76" s="107">
        <v>0</v>
      </c>
      <c r="CR76" s="107">
        <v>0</v>
      </c>
      <c r="CS76" s="107">
        <v>0</v>
      </c>
      <c r="CT76" s="107">
        <v>0</v>
      </c>
      <c r="CU76" s="107">
        <v>0</v>
      </c>
      <c r="CV76" s="107">
        <v>0</v>
      </c>
      <c r="CW76" s="107">
        <v>0</v>
      </c>
      <c r="CX76" s="107">
        <v>0</v>
      </c>
      <c r="CY76" s="107">
        <v>0</v>
      </c>
      <c r="CZ76" s="107">
        <v>0</v>
      </c>
      <c r="DA76" s="107">
        <v>0</v>
      </c>
      <c r="DB76" s="107">
        <v>0</v>
      </c>
      <c r="DC76" s="107">
        <v>0</v>
      </c>
      <c r="DD76" s="107">
        <v>0</v>
      </c>
      <c r="DE76" s="107">
        <v>0</v>
      </c>
      <c r="DF76" s="107">
        <v>0</v>
      </c>
      <c r="DG76" s="107">
        <v>0</v>
      </c>
      <c r="DH76" s="107">
        <v>0</v>
      </c>
      <c r="DI76" s="107">
        <v>0</v>
      </c>
      <c r="DJ76" s="107">
        <v>0</v>
      </c>
      <c r="DK76" s="107">
        <v>0</v>
      </c>
      <c r="DL76" s="107">
        <v>0</v>
      </c>
      <c r="DM76" s="107">
        <v>0</v>
      </c>
      <c r="DN76" s="107">
        <v>0</v>
      </c>
      <c r="DO76" s="107">
        <v>0</v>
      </c>
      <c r="DP76" s="107">
        <v>0</v>
      </c>
      <c r="DQ76" s="107">
        <v>0</v>
      </c>
      <c r="DR76" s="107">
        <v>0</v>
      </c>
      <c r="DS76" s="107">
        <v>0</v>
      </c>
      <c r="DT76" s="107">
        <v>0</v>
      </c>
      <c r="DU76" s="107">
        <v>0</v>
      </c>
      <c r="DV76" s="107">
        <v>0</v>
      </c>
      <c r="DW76" s="107">
        <v>0</v>
      </c>
      <c r="DX76" s="107">
        <v>0</v>
      </c>
      <c r="DY76" s="107">
        <v>0</v>
      </c>
      <c r="DZ76" s="107">
        <v>0</v>
      </c>
      <c r="EA76" s="107">
        <v>0</v>
      </c>
      <c r="EB76" s="107">
        <v>0</v>
      </c>
      <c r="EC76" s="107">
        <v>0</v>
      </c>
      <c r="ED76" s="107">
        <v>0</v>
      </c>
      <c r="EE76" s="107">
        <v>0</v>
      </c>
      <c r="EF76" s="107">
        <v>0</v>
      </c>
      <c r="EG76" s="107">
        <v>0</v>
      </c>
      <c r="EH76" s="107">
        <v>0</v>
      </c>
      <c r="EI76" s="107">
        <v>0</v>
      </c>
      <c r="EJ76" s="107">
        <v>0</v>
      </c>
      <c r="EK76" s="107">
        <v>0</v>
      </c>
      <c r="EL76" s="107">
        <v>0</v>
      </c>
      <c r="EM76" s="107">
        <v>0</v>
      </c>
      <c r="EN76" s="107">
        <v>0</v>
      </c>
      <c r="EO76" s="107">
        <v>0</v>
      </c>
      <c r="EP76" s="107">
        <v>0</v>
      </c>
      <c r="EQ76" s="107">
        <v>0</v>
      </c>
      <c r="ER76" s="107">
        <v>0</v>
      </c>
      <c r="ES76" s="107">
        <v>0</v>
      </c>
      <c r="ET76" s="107">
        <v>0</v>
      </c>
      <c r="EU76" s="107">
        <v>0</v>
      </c>
      <c r="EV76" s="107">
        <v>0</v>
      </c>
      <c r="EW76" s="107">
        <v>0</v>
      </c>
      <c r="EX76" s="107">
        <v>0</v>
      </c>
      <c r="EY76" s="107">
        <v>0</v>
      </c>
      <c r="EZ76" s="107">
        <v>0</v>
      </c>
      <c r="FA76" s="107">
        <v>0</v>
      </c>
      <c r="FB76" s="107">
        <v>0</v>
      </c>
      <c r="FC76" s="107">
        <v>0</v>
      </c>
      <c r="FD76" s="107">
        <v>0</v>
      </c>
      <c r="FE76" s="107">
        <v>0</v>
      </c>
      <c r="FF76" s="107">
        <v>0</v>
      </c>
      <c r="FG76" s="107">
        <v>0</v>
      </c>
      <c r="FH76" s="107">
        <v>0</v>
      </c>
      <c r="FI76" s="107">
        <v>0</v>
      </c>
      <c r="FJ76" s="107">
        <v>0</v>
      </c>
      <c r="FK76" s="107">
        <v>0</v>
      </c>
      <c r="FL76" s="107">
        <v>0</v>
      </c>
      <c r="FM76" s="107">
        <v>0</v>
      </c>
      <c r="FN76" s="107">
        <v>0</v>
      </c>
      <c r="FO76" s="107">
        <v>0</v>
      </c>
      <c r="FP76" s="107">
        <v>0</v>
      </c>
      <c r="FQ76" s="107">
        <v>0</v>
      </c>
      <c r="FR76" s="107">
        <v>0</v>
      </c>
      <c r="FS76" s="107">
        <v>0</v>
      </c>
      <c r="FT76" s="107">
        <v>0</v>
      </c>
      <c r="FU76" s="107">
        <v>0</v>
      </c>
      <c r="FV76" s="107">
        <v>0</v>
      </c>
      <c r="FW76" s="107">
        <v>0</v>
      </c>
      <c r="FX76" s="107">
        <v>0</v>
      </c>
      <c r="FY76" s="107">
        <v>0</v>
      </c>
      <c r="FZ76" s="107">
        <v>0</v>
      </c>
      <c r="GA76" s="107">
        <v>0</v>
      </c>
      <c r="GB76" s="107">
        <v>0</v>
      </c>
      <c r="GC76" s="107">
        <v>0</v>
      </c>
      <c r="GD76" s="107">
        <v>0</v>
      </c>
      <c r="GE76" s="107">
        <v>0</v>
      </c>
      <c r="GF76" s="107">
        <v>0</v>
      </c>
      <c r="GG76" s="107">
        <v>0</v>
      </c>
      <c r="GH76" s="107">
        <v>0</v>
      </c>
      <c r="GI76" s="22">
        <v>135623</v>
      </c>
      <c r="GJ76" s="13"/>
      <c r="GK76" s="13"/>
    </row>
    <row r="77" spans="1:193" x14ac:dyDescent="0.3">
      <c r="A77" s="22">
        <v>135620</v>
      </c>
      <c r="B77" s="22">
        <v>6366</v>
      </c>
      <c r="C77" s="22" t="s">
        <v>177</v>
      </c>
      <c r="D77" s="22" t="s">
        <v>178</v>
      </c>
      <c r="E77" s="26">
        <v>0</v>
      </c>
      <c r="F77" s="22" t="s">
        <v>164</v>
      </c>
      <c r="G77" s="22" t="s">
        <v>165</v>
      </c>
      <c r="H77" s="108" t="str">
        <f>VLOOKUP(B77,Elegibilidade!A:I,9,0)</f>
        <v>Elegível</v>
      </c>
      <c r="I77" s="27">
        <v>23</v>
      </c>
      <c r="J77" s="23">
        <v>0</v>
      </c>
      <c r="K77" s="23">
        <f t="shared" si="14"/>
        <v>188343.86999999994</v>
      </c>
      <c r="L77" s="23">
        <f t="shared" si="10"/>
        <v>188343.86999999994</v>
      </c>
      <c r="M77" s="22" t="s">
        <v>167</v>
      </c>
      <c r="N77" s="23">
        <v>188343.86999999994</v>
      </c>
      <c r="O77" s="23">
        <f t="shared" si="11"/>
        <v>168494.32452248156</v>
      </c>
      <c r="P77" s="23">
        <f>Vendas!$J$1</f>
        <v>885.12919963447951</v>
      </c>
      <c r="Q77" s="109">
        <v>365.94</v>
      </c>
      <c r="R77" s="23">
        <f t="shared" si="12"/>
        <v>323904.17931424145</v>
      </c>
      <c r="S77" s="28">
        <f t="shared" si="13"/>
        <v>0.52019805634867644</v>
      </c>
      <c r="T77" s="107">
        <v>8188.86</v>
      </c>
      <c r="U77" s="107">
        <v>8188.86</v>
      </c>
      <c r="V77" s="107">
        <v>8188.86</v>
      </c>
      <c r="W77" s="107">
        <v>8188.86</v>
      </c>
      <c r="X77" s="107">
        <v>8188.86</v>
      </c>
      <c r="Y77" s="107">
        <v>8188.86</v>
      </c>
      <c r="Z77" s="107">
        <v>8188.86</v>
      </c>
      <c r="AA77" s="107">
        <v>8188.86</v>
      </c>
      <c r="AB77" s="107">
        <v>8188.86</v>
      </c>
      <c r="AC77" s="107">
        <v>8188.86</v>
      </c>
      <c r="AD77" s="107">
        <v>8188.86</v>
      </c>
      <c r="AE77" s="107">
        <v>8188.86</v>
      </c>
      <c r="AF77" s="107">
        <v>8188.86</v>
      </c>
      <c r="AG77" s="107">
        <v>8188.86</v>
      </c>
      <c r="AH77" s="107">
        <v>8188.86</v>
      </c>
      <c r="AI77" s="107">
        <v>8188.86</v>
      </c>
      <c r="AJ77" s="107">
        <v>8188.86</v>
      </c>
      <c r="AK77" s="107">
        <v>8188.86</v>
      </c>
      <c r="AL77" s="107">
        <v>8188.86</v>
      </c>
      <c r="AM77" s="107">
        <v>8188.86</v>
      </c>
      <c r="AN77" s="107">
        <v>8188.86</v>
      </c>
      <c r="AO77" s="107">
        <v>8188.86</v>
      </c>
      <c r="AP77" s="107">
        <v>8188.95</v>
      </c>
      <c r="AQ77" s="107">
        <v>0</v>
      </c>
      <c r="AR77" s="107">
        <v>0</v>
      </c>
      <c r="AS77" s="107">
        <v>0</v>
      </c>
      <c r="AT77" s="107">
        <v>0</v>
      </c>
      <c r="AU77" s="107">
        <v>0</v>
      </c>
      <c r="AV77" s="107">
        <v>0</v>
      </c>
      <c r="AW77" s="107">
        <v>0</v>
      </c>
      <c r="AX77" s="107">
        <v>0</v>
      </c>
      <c r="AY77" s="107">
        <v>0</v>
      </c>
      <c r="AZ77" s="107">
        <v>0</v>
      </c>
      <c r="BA77" s="107">
        <v>0</v>
      </c>
      <c r="BB77" s="107">
        <v>0</v>
      </c>
      <c r="BC77" s="107">
        <v>0</v>
      </c>
      <c r="BD77" s="107">
        <v>0</v>
      </c>
      <c r="BE77" s="107">
        <v>0</v>
      </c>
      <c r="BF77" s="107">
        <v>0</v>
      </c>
      <c r="BG77" s="107">
        <v>0</v>
      </c>
      <c r="BH77" s="107">
        <v>0</v>
      </c>
      <c r="BI77" s="107">
        <v>0</v>
      </c>
      <c r="BJ77" s="107">
        <v>0</v>
      </c>
      <c r="BK77" s="107">
        <v>0</v>
      </c>
      <c r="BL77" s="107">
        <v>0</v>
      </c>
      <c r="BM77" s="107">
        <v>0</v>
      </c>
      <c r="BN77" s="107">
        <v>0</v>
      </c>
      <c r="BO77" s="107">
        <v>0</v>
      </c>
      <c r="BP77" s="107">
        <v>0</v>
      </c>
      <c r="BQ77" s="107">
        <v>0</v>
      </c>
      <c r="BR77" s="107">
        <v>0</v>
      </c>
      <c r="BS77" s="107">
        <v>0</v>
      </c>
      <c r="BT77" s="107">
        <v>0</v>
      </c>
      <c r="BU77" s="107">
        <v>0</v>
      </c>
      <c r="BV77" s="107">
        <v>0</v>
      </c>
      <c r="BW77" s="107">
        <v>0</v>
      </c>
      <c r="BX77" s="107">
        <v>0</v>
      </c>
      <c r="BY77" s="107">
        <v>0</v>
      </c>
      <c r="BZ77" s="107">
        <v>0</v>
      </c>
      <c r="CA77" s="107">
        <v>0</v>
      </c>
      <c r="CB77" s="107">
        <v>0</v>
      </c>
      <c r="CC77" s="107">
        <v>0</v>
      </c>
      <c r="CD77" s="107">
        <v>0</v>
      </c>
      <c r="CE77" s="107">
        <v>0</v>
      </c>
      <c r="CF77" s="107">
        <v>0</v>
      </c>
      <c r="CG77" s="107">
        <v>0</v>
      </c>
      <c r="CH77" s="107">
        <v>0</v>
      </c>
      <c r="CI77" s="107">
        <v>0</v>
      </c>
      <c r="CJ77" s="107">
        <v>0</v>
      </c>
      <c r="CK77" s="107">
        <v>0</v>
      </c>
      <c r="CL77" s="107">
        <v>0</v>
      </c>
      <c r="CM77" s="107">
        <v>0</v>
      </c>
      <c r="CN77" s="107">
        <v>0</v>
      </c>
      <c r="CO77" s="107">
        <v>0</v>
      </c>
      <c r="CP77" s="107">
        <v>0</v>
      </c>
      <c r="CQ77" s="107">
        <v>0</v>
      </c>
      <c r="CR77" s="107">
        <v>0</v>
      </c>
      <c r="CS77" s="107">
        <v>0</v>
      </c>
      <c r="CT77" s="107">
        <v>0</v>
      </c>
      <c r="CU77" s="107">
        <v>0</v>
      </c>
      <c r="CV77" s="107">
        <v>0</v>
      </c>
      <c r="CW77" s="107">
        <v>0</v>
      </c>
      <c r="CX77" s="107">
        <v>0</v>
      </c>
      <c r="CY77" s="107">
        <v>0</v>
      </c>
      <c r="CZ77" s="107">
        <v>0</v>
      </c>
      <c r="DA77" s="107">
        <v>0</v>
      </c>
      <c r="DB77" s="107">
        <v>0</v>
      </c>
      <c r="DC77" s="107">
        <v>0</v>
      </c>
      <c r="DD77" s="107">
        <v>0</v>
      </c>
      <c r="DE77" s="107">
        <v>0</v>
      </c>
      <c r="DF77" s="107">
        <v>0</v>
      </c>
      <c r="DG77" s="107">
        <v>0</v>
      </c>
      <c r="DH77" s="107">
        <v>0</v>
      </c>
      <c r="DI77" s="107">
        <v>0</v>
      </c>
      <c r="DJ77" s="107">
        <v>0</v>
      </c>
      <c r="DK77" s="107">
        <v>0</v>
      </c>
      <c r="DL77" s="107">
        <v>0</v>
      </c>
      <c r="DM77" s="107">
        <v>0</v>
      </c>
      <c r="DN77" s="107">
        <v>0</v>
      </c>
      <c r="DO77" s="107">
        <v>0</v>
      </c>
      <c r="DP77" s="107">
        <v>0</v>
      </c>
      <c r="DQ77" s="107">
        <v>0</v>
      </c>
      <c r="DR77" s="107">
        <v>0</v>
      </c>
      <c r="DS77" s="107">
        <v>0</v>
      </c>
      <c r="DT77" s="107">
        <v>0</v>
      </c>
      <c r="DU77" s="107">
        <v>0</v>
      </c>
      <c r="DV77" s="107">
        <v>0</v>
      </c>
      <c r="DW77" s="107">
        <v>0</v>
      </c>
      <c r="DX77" s="107">
        <v>0</v>
      </c>
      <c r="DY77" s="107">
        <v>0</v>
      </c>
      <c r="DZ77" s="107">
        <v>0</v>
      </c>
      <c r="EA77" s="107">
        <v>0</v>
      </c>
      <c r="EB77" s="107">
        <v>0</v>
      </c>
      <c r="EC77" s="107">
        <v>0</v>
      </c>
      <c r="ED77" s="107">
        <v>0</v>
      </c>
      <c r="EE77" s="107">
        <v>0</v>
      </c>
      <c r="EF77" s="107">
        <v>0</v>
      </c>
      <c r="EG77" s="107">
        <v>0</v>
      </c>
      <c r="EH77" s="107">
        <v>0</v>
      </c>
      <c r="EI77" s="107">
        <v>0</v>
      </c>
      <c r="EJ77" s="107">
        <v>0</v>
      </c>
      <c r="EK77" s="107">
        <v>0</v>
      </c>
      <c r="EL77" s="107">
        <v>0</v>
      </c>
      <c r="EM77" s="107">
        <v>0</v>
      </c>
      <c r="EN77" s="107">
        <v>0</v>
      </c>
      <c r="EO77" s="107">
        <v>0</v>
      </c>
      <c r="EP77" s="107">
        <v>0</v>
      </c>
      <c r="EQ77" s="107">
        <v>0</v>
      </c>
      <c r="ER77" s="107">
        <v>0</v>
      </c>
      <c r="ES77" s="107">
        <v>0</v>
      </c>
      <c r="ET77" s="107">
        <v>0</v>
      </c>
      <c r="EU77" s="107">
        <v>0</v>
      </c>
      <c r="EV77" s="107">
        <v>0</v>
      </c>
      <c r="EW77" s="107">
        <v>0</v>
      </c>
      <c r="EX77" s="107">
        <v>0</v>
      </c>
      <c r="EY77" s="107">
        <v>0</v>
      </c>
      <c r="EZ77" s="107">
        <v>0</v>
      </c>
      <c r="FA77" s="107">
        <v>0</v>
      </c>
      <c r="FB77" s="107">
        <v>0</v>
      </c>
      <c r="FC77" s="107">
        <v>0</v>
      </c>
      <c r="FD77" s="107">
        <v>0</v>
      </c>
      <c r="FE77" s="107">
        <v>0</v>
      </c>
      <c r="FF77" s="107">
        <v>0</v>
      </c>
      <c r="FG77" s="107">
        <v>0</v>
      </c>
      <c r="FH77" s="107">
        <v>0</v>
      </c>
      <c r="FI77" s="107">
        <v>0</v>
      </c>
      <c r="FJ77" s="107">
        <v>0</v>
      </c>
      <c r="FK77" s="107">
        <v>0</v>
      </c>
      <c r="FL77" s="107">
        <v>0</v>
      </c>
      <c r="FM77" s="107">
        <v>0</v>
      </c>
      <c r="FN77" s="107">
        <v>0</v>
      </c>
      <c r="FO77" s="107">
        <v>0</v>
      </c>
      <c r="FP77" s="107">
        <v>0</v>
      </c>
      <c r="FQ77" s="107">
        <v>0</v>
      </c>
      <c r="FR77" s="107">
        <v>0</v>
      </c>
      <c r="FS77" s="107">
        <v>0</v>
      </c>
      <c r="FT77" s="107">
        <v>0</v>
      </c>
      <c r="FU77" s="107">
        <v>0</v>
      </c>
      <c r="FV77" s="107">
        <v>0</v>
      </c>
      <c r="FW77" s="107">
        <v>0</v>
      </c>
      <c r="FX77" s="107">
        <v>0</v>
      </c>
      <c r="FY77" s="107">
        <v>0</v>
      </c>
      <c r="FZ77" s="107">
        <v>0</v>
      </c>
      <c r="GA77" s="107">
        <v>0</v>
      </c>
      <c r="GB77" s="107">
        <v>0</v>
      </c>
      <c r="GC77" s="107">
        <v>0</v>
      </c>
      <c r="GD77" s="107">
        <v>0</v>
      </c>
      <c r="GE77" s="107">
        <v>0</v>
      </c>
      <c r="GF77" s="107">
        <v>0</v>
      </c>
      <c r="GG77" s="107">
        <v>0</v>
      </c>
      <c r="GH77" s="107">
        <v>0</v>
      </c>
      <c r="GI77" s="22">
        <v>135620</v>
      </c>
      <c r="GJ77" s="13"/>
      <c r="GK77" s="13"/>
    </row>
    <row r="78" spans="1:193" x14ac:dyDescent="0.3">
      <c r="A78" s="22">
        <v>135638</v>
      </c>
      <c r="B78" s="22">
        <v>6354</v>
      </c>
      <c r="C78" s="22" t="s">
        <v>209</v>
      </c>
      <c r="D78" s="22" t="s">
        <v>210</v>
      </c>
      <c r="E78" s="26">
        <v>0</v>
      </c>
      <c r="F78" s="22" t="s">
        <v>164</v>
      </c>
      <c r="G78" s="22" t="s">
        <v>165</v>
      </c>
      <c r="H78" s="108" t="str">
        <f>VLOOKUP(B78,Elegibilidade!A:I,9,0)</f>
        <v>Elegível</v>
      </c>
      <c r="I78" s="27">
        <v>23</v>
      </c>
      <c r="J78" s="23">
        <v>0</v>
      </c>
      <c r="K78" s="23">
        <f t="shared" si="14"/>
        <v>185286.62000000002</v>
      </c>
      <c r="L78" s="23">
        <f t="shared" si="10"/>
        <v>185286.62000000002</v>
      </c>
      <c r="M78" s="22" t="s">
        <v>167</v>
      </c>
      <c r="N78" s="23">
        <v>185286.62000000002</v>
      </c>
      <c r="O78" s="23">
        <f t="shared" si="11"/>
        <v>165759.2858121935</v>
      </c>
      <c r="P78" s="23">
        <f>Vendas!$J$1</f>
        <v>885.12919963447951</v>
      </c>
      <c r="Q78" s="109">
        <v>360</v>
      </c>
      <c r="R78" s="23">
        <f t="shared" si="12"/>
        <v>318646.51186841261</v>
      </c>
      <c r="S78" s="28">
        <f t="shared" si="13"/>
        <v>0.5201980239490116</v>
      </c>
      <c r="T78" s="107">
        <v>8055.94</v>
      </c>
      <c r="U78" s="107">
        <v>8055.94</v>
      </c>
      <c r="V78" s="107">
        <v>8055.94</v>
      </c>
      <c r="W78" s="107">
        <v>8055.94</v>
      </c>
      <c r="X78" s="107">
        <v>8055.94</v>
      </c>
      <c r="Y78" s="107">
        <v>8055.94</v>
      </c>
      <c r="Z78" s="107">
        <v>8055.94</v>
      </c>
      <c r="AA78" s="107">
        <v>8055.94</v>
      </c>
      <c r="AB78" s="107">
        <v>8055.94</v>
      </c>
      <c r="AC78" s="107">
        <v>8055.94</v>
      </c>
      <c r="AD78" s="107">
        <v>8055.94</v>
      </c>
      <c r="AE78" s="107">
        <v>8055.94</v>
      </c>
      <c r="AF78" s="107">
        <v>8055.94</v>
      </c>
      <c r="AG78" s="107">
        <v>8055.94</v>
      </c>
      <c r="AH78" s="107">
        <v>8055.94</v>
      </c>
      <c r="AI78" s="107">
        <v>8055.94</v>
      </c>
      <c r="AJ78" s="107">
        <v>8055.94</v>
      </c>
      <c r="AK78" s="107">
        <v>8055.94</v>
      </c>
      <c r="AL78" s="107">
        <v>8055.94</v>
      </c>
      <c r="AM78" s="107">
        <v>8055.94</v>
      </c>
      <c r="AN78" s="107">
        <v>8055.94</v>
      </c>
      <c r="AO78" s="107">
        <v>8055.94</v>
      </c>
      <c r="AP78" s="107">
        <v>8055.94</v>
      </c>
      <c r="AQ78" s="107">
        <v>0</v>
      </c>
      <c r="AR78" s="107">
        <v>0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7">
        <v>0</v>
      </c>
      <c r="BH78" s="107">
        <v>0</v>
      </c>
      <c r="BI78" s="107">
        <v>0</v>
      </c>
      <c r="BJ78" s="107">
        <v>0</v>
      </c>
      <c r="BK78" s="107">
        <v>0</v>
      </c>
      <c r="BL78" s="107">
        <v>0</v>
      </c>
      <c r="BM78" s="107">
        <v>0</v>
      </c>
      <c r="BN78" s="107">
        <v>0</v>
      </c>
      <c r="BO78" s="107">
        <v>0</v>
      </c>
      <c r="BP78" s="107">
        <v>0</v>
      </c>
      <c r="BQ78" s="107">
        <v>0</v>
      </c>
      <c r="BR78" s="107">
        <v>0</v>
      </c>
      <c r="BS78" s="107">
        <v>0</v>
      </c>
      <c r="BT78" s="107">
        <v>0</v>
      </c>
      <c r="BU78" s="107">
        <v>0</v>
      </c>
      <c r="BV78" s="107">
        <v>0</v>
      </c>
      <c r="BW78" s="107">
        <v>0</v>
      </c>
      <c r="BX78" s="107">
        <v>0</v>
      </c>
      <c r="BY78" s="107">
        <v>0</v>
      </c>
      <c r="BZ78" s="107">
        <v>0</v>
      </c>
      <c r="CA78" s="107">
        <v>0</v>
      </c>
      <c r="CB78" s="107">
        <v>0</v>
      </c>
      <c r="CC78" s="107">
        <v>0</v>
      </c>
      <c r="CD78" s="107">
        <v>0</v>
      </c>
      <c r="CE78" s="107">
        <v>0</v>
      </c>
      <c r="CF78" s="107">
        <v>0</v>
      </c>
      <c r="CG78" s="107">
        <v>0</v>
      </c>
      <c r="CH78" s="107">
        <v>0</v>
      </c>
      <c r="CI78" s="107">
        <v>0</v>
      </c>
      <c r="CJ78" s="107">
        <v>0</v>
      </c>
      <c r="CK78" s="107">
        <v>0</v>
      </c>
      <c r="CL78" s="107">
        <v>0</v>
      </c>
      <c r="CM78" s="107">
        <v>0</v>
      </c>
      <c r="CN78" s="107">
        <v>0</v>
      </c>
      <c r="CO78" s="107">
        <v>0</v>
      </c>
      <c r="CP78" s="107">
        <v>0</v>
      </c>
      <c r="CQ78" s="107">
        <v>0</v>
      </c>
      <c r="CR78" s="107">
        <v>0</v>
      </c>
      <c r="CS78" s="107">
        <v>0</v>
      </c>
      <c r="CT78" s="107">
        <v>0</v>
      </c>
      <c r="CU78" s="107">
        <v>0</v>
      </c>
      <c r="CV78" s="107">
        <v>0</v>
      </c>
      <c r="CW78" s="107">
        <v>0</v>
      </c>
      <c r="CX78" s="107">
        <v>0</v>
      </c>
      <c r="CY78" s="107">
        <v>0</v>
      </c>
      <c r="CZ78" s="107">
        <v>0</v>
      </c>
      <c r="DA78" s="107">
        <v>0</v>
      </c>
      <c r="DB78" s="107">
        <v>0</v>
      </c>
      <c r="DC78" s="107">
        <v>0</v>
      </c>
      <c r="DD78" s="107">
        <v>0</v>
      </c>
      <c r="DE78" s="107">
        <v>0</v>
      </c>
      <c r="DF78" s="107">
        <v>0</v>
      </c>
      <c r="DG78" s="107">
        <v>0</v>
      </c>
      <c r="DH78" s="107">
        <v>0</v>
      </c>
      <c r="DI78" s="107">
        <v>0</v>
      </c>
      <c r="DJ78" s="107">
        <v>0</v>
      </c>
      <c r="DK78" s="107">
        <v>0</v>
      </c>
      <c r="DL78" s="107">
        <v>0</v>
      </c>
      <c r="DM78" s="107">
        <v>0</v>
      </c>
      <c r="DN78" s="107">
        <v>0</v>
      </c>
      <c r="DO78" s="107">
        <v>0</v>
      </c>
      <c r="DP78" s="107">
        <v>0</v>
      </c>
      <c r="DQ78" s="107">
        <v>0</v>
      </c>
      <c r="DR78" s="107">
        <v>0</v>
      </c>
      <c r="DS78" s="107">
        <v>0</v>
      </c>
      <c r="DT78" s="107">
        <v>0</v>
      </c>
      <c r="DU78" s="107">
        <v>0</v>
      </c>
      <c r="DV78" s="107">
        <v>0</v>
      </c>
      <c r="DW78" s="107">
        <v>0</v>
      </c>
      <c r="DX78" s="107">
        <v>0</v>
      </c>
      <c r="DY78" s="107">
        <v>0</v>
      </c>
      <c r="DZ78" s="107">
        <v>0</v>
      </c>
      <c r="EA78" s="107">
        <v>0</v>
      </c>
      <c r="EB78" s="107">
        <v>0</v>
      </c>
      <c r="EC78" s="107">
        <v>0</v>
      </c>
      <c r="ED78" s="107">
        <v>0</v>
      </c>
      <c r="EE78" s="107">
        <v>0</v>
      </c>
      <c r="EF78" s="107">
        <v>0</v>
      </c>
      <c r="EG78" s="107">
        <v>0</v>
      </c>
      <c r="EH78" s="107">
        <v>0</v>
      </c>
      <c r="EI78" s="107">
        <v>0</v>
      </c>
      <c r="EJ78" s="107">
        <v>0</v>
      </c>
      <c r="EK78" s="107">
        <v>0</v>
      </c>
      <c r="EL78" s="107">
        <v>0</v>
      </c>
      <c r="EM78" s="107">
        <v>0</v>
      </c>
      <c r="EN78" s="107">
        <v>0</v>
      </c>
      <c r="EO78" s="107">
        <v>0</v>
      </c>
      <c r="EP78" s="107">
        <v>0</v>
      </c>
      <c r="EQ78" s="107">
        <v>0</v>
      </c>
      <c r="ER78" s="107">
        <v>0</v>
      </c>
      <c r="ES78" s="107">
        <v>0</v>
      </c>
      <c r="ET78" s="107">
        <v>0</v>
      </c>
      <c r="EU78" s="107">
        <v>0</v>
      </c>
      <c r="EV78" s="107">
        <v>0</v>
      </c>
      <c r="EW78" s="107">
        <v>0</v>
      </c>
      <c r="EX78" s="107">
        <v>0</v>
      </c>
      <c r="EY78" s="107">
        <v>0</v>
      </c>
      <c r="EZ78" s="107">
        <v>0</v>
      </c>
      <c r="FA78" s="107">
        <v>0</v>
      </c>
      <c r="FB78" s="107">
        <v>0</v>
      </c>
      <c r="FC78" s="107">
        <v>0</v>
      </c>
      <c r="FD78" s="107">
        <v>0</v>
      </c>
      <c r="FE78" s="107">
        <v>0</v>
      </c>
      <c r="FF78" s="107">
        <v>0</v>
      </c>
      <c r="FG78" s="107">
        <v>0</v>
      </c>
      <c r="FH78" s="107">
        <v>0</v>
      </c>
      <c r="FI78" s="107">
        <v>0</v>
      </c>
      <c r="FJ78" s="107">
        <v>0</v>
      </c>
      <c r="FK78" s="107">
        <v>0</v>
      </c>
      <c r="FL78" s="107">
        <v>0</v>
      </c>
      <c r="FM78" s="107">
        <v>0</v>
      </c>
      <c r="FN78" s="107">
        <v>0</v>
      </c>
      <c r="FO78" s="107">
        <v>0</v>
      </c>
      <c r="FP78" s="107">
        <v>0</v>
      </c>
      <c r="FQ78" s="107">
        <v>0</v>
      </c>
      <c r="FR78" s="107">
        <v>0</v>
      </c>
      <c r="FS78" s="107">
        <v>0</v>
      </c>
      <c r="FT78" s="107">
        <v>0</v>
      </c>
      <c r="FU78" s="107">
        <v>0</v>
      </c>
      <c r="FV78" s="107">
        <v>0</v>
      </c>
      <c r="FW78" s="107">
        <v>0</v>
      </c>
      <c r="FX78" s="107">
        <v>0</v>
      </c>
      <c r="FY78" s="107">
        <v>0</v>
      </c>
      <c r="FZ78" s="107">
        <v>0</v>
      </c>
      <c r="GA78" s="107">
        <v>0</v>
      </c>
      <c r="GB78" s="107">
        <v>0</v>
      </c>
      <c r="GC78" s="107">
        <v>0</v>
      </c>
      <c r="GD78" s="107">
        <v>0</v>
      </c>
      <c r="GE78" s="107">
        <v>0</v>
      </c>
      <c r="GF78" s="107">
        <v>0</v>
      </c>
      <c r="GG78" s="107">
        <v>0</v>
      </c>
      <c r="GH78" s="107">
        <v>0</v>
      </c>
      <c r="GI78" s="22">
        <v>135638</v>
      </c>
      <c r="GJ78" s="13"/>
      <c r="GK78" s="13"/>
    </row>
    <row r="79" spans="1:193" x14ac:dyDescent="0.3">
      <c r="A79" s="22">
        <v>135642</v>
      </c>
      <c r="B79" s="22">
        <v>6355</v>
      </c>
      <c r="C79" s="22" t="s">
        <v>213</v>
      </c>
      <c r="D79" s="22" t="s">
        <v>214</v>
      </c>
      <c r="E79" s="26">
        <v>0</v>
      </c>
      <c r="F79" s="22" t="s">
        <v>164</v>
      </c>
      <c r="G79" s="22" t="s">
        <v>165</v>
      </c>
      <c r="H79" s="108" t="str">
        <f>VLOOKUP(B79,Elegibilidade!A:I,9,0)</f>
        <v>Elegível</v>
      </c>
      <c r="I79" s="27">
        <v>23</v>
      </c>
      <c r="J79" s="23">
        <v>0</v>
      </c>
      <c r="K79" s="23">
        <f t="shared" si="14"/>
        <v>185286.62000000002</v>
      </c>
      <c r="L79" s="23">
        <f t="shared" si="10"/>
        <v>185286.62000000002</v>
      </c>
      <c r="M79" s="22" t="s">
        <v>167</v>
      </c>
      <c r="N79" s="23">
        <v>185286.62000000002</v>
      </c>
      <c r="O79" s="23">
        <f t="shared" si="11"/>
        <v>165759.2858121935</v>
      </c>
      <c r="P79" s="23">
        <f>Vendas!$J$1</f>
        <v>885.12919963447951</v>
      </c>
      <c r="Q79" s="109">
        <v>360</v>
      </c>
      <c r="R79" s="23">
        <f t="shared" si="12"/>
        <v>318646.51186841261</v>
      </c>
      <c r="S79" s="28">
        <f t="shared" si="13"/>
        <v>0.5201980239490116</v>
      </c>
      <c r="T79" s="107">
        <v>8055.94</v>
      </c>
      <c r="U79" s="107">
        <v>8055.94</v>
      </c>
      <c r="V79" s="107">
        <v>8055.94</v>
      </c>
      <c r="W79" s="107">
        <v>8055.94</v>
      </c>
      <c r="X79" s="107">
        <v>8055.94</v>
      </c>
      <c r="Y79" s="107">
        <v>8055.94</v>
      </c>
      <c r="Z79" s="107">
        <v>8055.94</v>
      </c>
      <c r="AA79" s="107">
        <v>8055.94</v>
      </c>
      <c r="AB79" s="107">
        <v>8055.94</v>
      </c>
      <c r="AC79" s="107">
        <v>8055.94</v>
      </c>
      <c r="AD79" s="107">
        <v>8055.94</v>
      </c>
      <c r="AE79" s="107">
        <v>8055.94</v>
      </c>
      <c r="AF79" s="107">
        <v>8055.94</v>
      </c>
      <c r="AG79" s="107">
        <v>8055.94</v>
      </c>
      <c r="AH79" s="107">
        <v>8055.94</v>
      </c>
      <c r="AI79" s="107">
        <v>8055.94</v>
      </c>
      <c r="AJ79" s="107">
        <v>8055.94</v>
      </c>
      <c r="AK79" s="107">
        <v>8055.94</v>
      </c>
      <c r="AL79" s="107">
        <v>8055.94</v>
      </c>
      <c r="AM79" s="107">
        <v>8055.94</v>
      </c>
      <c r="AN79" s="107">
        <v>8055.94</v>
      </c>
      <c r="AO79" s="107">
        <v>8055.94</v>
      </c>
      <c r="AP79" s="107">
        <v>8055.94</v>
      </c>
      <c r="AQ79" s="107">
        <v>0</v>
      </c>
      <c r="AR79" s="107">
        <v>0</v>
      </c>
      <c r="AS79" s="107">
        <v>0</v>
      </c>
      <c r="AT79" s="107">
        <v>0</v>
      </c>
      <c r="AU79" s="107">
        <v>0</v>
      </c>
      <c r="AV79" s="107">
        <v>0</v>
      </c>
      <c r="AW79" s="107">
        <v>0</v>
      </c>
      <c r="AX79" s="107">
        <v>0</v>
      </c>
      <c r="AY79" s="107">
        <v>0</v>
      </c>
      <c r="AZ79" s="107">
        <v>0</v>
      </c>
      <c r="BA79" s="107">
        <v>0</v>
      </c>
      <c r="BB79" s="107">
        <v>0</v>
      </c>
      <c r="BC79" s="107">
        <v>0</v>
      </c>
      <c r="BD79" s="107">
        <v>0</v>
      </c>
      <c r="BE79" s="107">
        <v>0</v>
      </c>
      <c r="BF79" s="107">
        <v>0</v>
      </c>
      <c r="BG79" s="107">
        <v>0</v>
      </c>
      <c r="BH79" s="107">
        <v>0</v>
      </c>
      <c r="BI79" s="107">
        <v>0</v>
      </c>
      <c r="BJ79" s="107">
        <v>0</v>
      </c>
      <c r="BK79" s="107">
        <v>0</v>
      </c>
      <c r="BL79" s="107">
        <v>0</v>
      </c>
      <c r="BM79" s="107">
        <v>0</v>
      </c>
      <c r="BN79" s="107">
        <v>0</v>
      </c>
      <c r="BO79" s="107">
        <v>0</v>
      </c>
      <c r="BP79" s="107">
        <v>0</v>
      </c>
      <c r="BQ79" s="107">
        <v>0</v>
      </c>
      <c r="BR79" s="107">
        <v>0</v>
      </c>
      <c r="BS79" s="107">
        <v>0</v>
      </c>
      <c r="BT79" s="107">
        <v>0</v>
      </c>
      <c r="BU79" s="107">
        <v>0</v>
      </c>
      <c r="BV79" s="107">
        <v>0</v>
      </c>
      <c r="BW79" s="107">
        <v>0</v>
      </c>
      <c r="BX79" s="107">
        <v>0</v>
      </c>
      <c r="BY79" s="107">
        <v>0</v>
      </c>
      <c r="BZ79" s="107">
        <v>0</v>
      </c>
      <c r="CA79" s="107">
        <v>0</v>
      </c>
      <c r="CB79" s="107">
        <v>0</v>
      </c>
      <c r="CC79" s="107">
        <v>0</v>
      </c>
      <c r="CD79" s="107">
        <v>0</v>
      </c>
      <c r="CE79" s="107">
        <v>0</v>
      </c>
      <c r="CF79" s="107">
        <v>0</v>
      </c>
      <c r="CG79" s="107">
        <v>0</v>
      </c>
      <c r="CH79" s="107">
        <v>0</v>
      </c>
      <c r="CI79" s="107">
        <v>0</v>
      </c>
      <c r="CJ79" s="107">
        <v>0</v>
      </c>
      <c r="CK79" s="107">
        <v>0</v>
      </c>
      <c r="CL79" s="107">
        <v>0</v>
      </c>
      <c r="CM79" s="107">
        <v>0</v>
      </c>
      <c r="CN79" s="107">
        <v>0</v>
      </c>
      <c r="CO79" s="107">
        <v>0</v>
      </c>
      <c r="CP79" s="107">
        <v>0</v>
      </c>
      <c r="CQ79" s="107">
        <v>0</v>
      </c>
      <c r="CR79" s="107">
        <v>0</v>
      </c>
      <c r="CS79" s="107">
        <v>0</v>
      </c>
      <c r="CT79" s="107">
        <v>0</v>
      </c>
      <c r="CU79" s="107">
        <v>0</v>
      </c>
      <c r="CV79" s="107">
        <v>0</v>
      </c>
      <c r="CW79" s="107">
        <v>0</v>
      </c>
      <c r="CX79" s="107">
        <v>0</v>
      </c>
      <c r="CY79" s="107">
        <v>0</v>
      </c>
      <c r="CZ79" s="107">
        <v>0</v>
      </c>
      <c r="DA79" s="107">
        <v>0</v>
      </c>
      <c r="DB79" s="107">
        <v>0</v>
      </c>
      <c r="DC79" s="107">
        <v>0</v>
      </c>
      <c r="DD79" s="107">
        <v>0</v>
      </c>
      <c r="DE79" s="107">
        <v>0</v>
      </c>
      <c r="DF79" s="107">
        <v>0</v>
      </c>
      <c r="DG79" s="107">
        <v>0</v>
      </c>
      <c r="DH79" s="107">
        <v>0</v>
      </c>
      <c r="DI79" s="107">
        <v>0</v>
      </c>
      <c r="DJ79" s="107">
        <v>0</v>
      </c>
      <c r="DK79" s="107">
        <v>0</v>
      </c>
      <c r="DL79" s="107">
        <v>0</v>
      </c>
      <c r="DM79" s="107">
        <v>0</v>
      </c>
      <c r="DN79" s="107">
        <v>0</v>
      </c>
      <c r="DO79" s="107">
        <v>0</v>
      </c>
      <c r="DP79" s="107">
        <v>0</v>
      </c>
      <c r="DQ79" s="107">
        <v>0</v>
      </c>
      <c r="DR79" s="107">
        <v>0</v>
      </c>
      <c r="DS79" s="107">
        <v>0</v>
      </c>
      <c r="DT79" s="107">
        <v>0</v>
      </c>
      <c r="DU79" s="107">
        <v>0</v>
      </c>
      <c r="DV79" s="107">
        <v>0</v>
      </c>
      <c r="DW79" s="107">
        <v>0</v>
      </c>
      <c r="DX79" s="107">
        <v>0</v>
      </c>
      <c r="DY79" s="107">
        <v>0</v>
      </c>
      <c r="DZ79" s="107">
        <v>0</v>
      </c>
      <c r="EA79" s="107">
        <v>0</v>
      </c>
      <c r="EB79" s="107">
        <v>0</v>
      </c>
      <c r="EC79" s="107">
        <v>0</v>
      </c>
      <c r="ED79" s="107">
        <v>0</v>
      </c>
      <c r="EE79" s="107">
        <v>0</v>
      </c>
      <c r="EF79" s="107">
        <v>0</v>
      </c>
      <c r="EG79" s="107">
        <v>0</v>
      </c>
      <c r="EH79" s="107">
        <v>0</v>
      </c>
      <c r="EI79" s="107">
        <v>0</v>
      </c>
      <c r="EJ79" s="107">
        <v>0</v>
      </c>
      <c r="EK79" s="107">
        <v>0</v>
      </c>
      <c r="EL79" s="107">
        <v>0</v>
      </c>
      <c r="EM79" s="107">
        <v>0</v>
      </c>
      <c r="EN79" s="107">
        <v>0</v>
      </c>
      <c r="EO79" s="107">
        <v>0</v>
      </c>
      <c r="EP79" s="107">
        <v>0</v>
      </c>
      <c r="EQ79" s="107">
        <v>0</v>
      </c>
      <c r="ER79" s="107">
        <v>0</v>
      </c>
      <c r="ES79" s="107">
        <v>0</v>
      </c>
      <c r="ET79" s="107">
        <v>0</v>
      </c>
      <c r="EU79" s="107">
        <v>0</v>
      </c>
      <c r="EV79" s="107">
        <v>0</v>
      </c>
      <c r="EW79" s="107">
        <v>0</v>
      </c>
      <c r="EX79" s="107">
        <v>0</v>
      </c>
      <c r="EY79" s="107">
        <v>0</v>
      </c>
      <c r="EZ79" s="107">
        <v>0</v>
      </c>
      <c r="FA79" s="107">
        <v>0</v>
      </c>
      <c r="FB79" s="107">
        <v>0</v>
      </c>
      <c r="FC79" s="107">
        <v>0</v>
      </c>
      <c r="FD79" s="107">
        <v>0</v>
      </c>
      <c r="FE79" s="107">
        <v>0</v>
      </c>
      <c r="FF79" s="107">
        <v>0</v>
      </c>
      <c r="FG79" s="107">
        <v>0</v>
      </c>
      <c r="FH79" s="107">
        <v>0</v>
      </c>
      <c r="FI79" s="107">
        <v>0</v>
      </c>
      <c r="FJ79" s="107">
        <v>0</v>
      </c>
      <c r="FK79" s="107">
        <v>0</v>
      </c>
      <c r="FL79" s="107">
        <v>0</v>
      </c>
      <c r="FM79" s="107">
        <v>0</v>
      </c>
      <c r="FN79" s="107">
        <v>0</v>
      </c>
      <c r="FO79" s="107">
        <v>0</v>
      </c>
      <c r="FP79" s="107">
        <v>0</v>
      </c>
      <c r="FQ79" s="107">
        <v>0</v>
      </c>
      <c r="FR79" s="107">
        <v>0</v>
      </c>
      <c r="FS79" s="107">
        <v>0</v>
      </c>
      <c r="FT79" s="107">
        <v>0</v>
      </c>
      <c r="FU79" s="107">
        <v>0</v>
      </c>
      <c r="FV79" s="107">
        <v>0</v>
      </c>
      <c r="FW79" s="107">
        <v>0</v>
      </c>
      <c r="FX79" s="107">
        <v>0</v>
      </c>
      <c r="FY79" s="107">
        <v>0</v>
      </c>
      <c r="FZ79" s="107">
        <v>0</v>
      </c>
      <c r="GA79" s="107">
        <v>0</v>
      </c>
      <c r="GB79" s="107">
        <v>0</v>
      </c>
      <c r="GC79" s="107">
        <v>0</v>
      </c>
      <c r="GD79" s="107">
        <v>0</v>
      </c>
      <c r="GE79" s="107">
        <v>0</v>
      </c>
      <c r="GF79" s="107">
        <v>0</v>
      </c>
      <c r="GG79" s="107">
        <v>0</v>
      </c>
      <c r="GH79" s="107">
        <v>0</v>
      </c>
      <c r="GI79" s="22">
        <v>135642</v>
      </c>
      <c r="GJ79" s="13"/>
      <c r="GK79" s="13"/>
    </row>
    <row r="80" spans="1:193" x14ac:dyDescent="0.3">
      <c r="A80" s="22">
        <v>135647</v>
      </c>
      <c r="B80" s="22">
        <v>6359</v>
      </c>
      <c r="C80" s="22" t="s">
        <v>222</v>
      </c>
      <c r="D80" s="22" t="s">
        <v>223</v>
      </c>
      <c r="E80" s="26">
        <v>0</v>
      </c>
      <c r="F80" s="22" t="s">
        <v>164</v>
      </c>
      <c r="G80" s="22" t="s">
        <v>165</v>
      </c>
      <c r="H80" s="108" t="str">
        <f>VLOOKUP(B80,Elegibilidade!A:I,9,0)</f>
        <v>Elegível</v>
      </c>
      <c r="I80" s="27">
        <v>23</v>
      </c>
      <c r="J80" s="23">
        <v>0</v>
      </c>
      <c r="K80" s="23">
        <f t="shared" si="14"/>
        <v>185286.62000000002</v>
      </c>
      <c r="L80" s="23">
        <f t="shared" si="10"/>
        <v>185286.62000000002</v>
      </c>
      <c r="M80" s="22" t="s">
        <v>167</v>
      </c>
      <c r="N80" s="23">
        <v>185286.62000000002</v>
      </c>
      <c r="O80" s="23">
        <f t="shared" si="11"/>
        <v>165759.2858121935</v>
      </c>
      <c r="P80" s="23">
        <f>Vendas!$J$1</f>
        <v>885.12919963447951</v>
      </c>
      <c r="Q80" s="109">
        <v>360</v>
      </c>
      <c r="R80" s="23">
        <f t="shared" si="12"/>
        <v>318646.51186841261</v>
      </c>
      <c r="S80" s="28">
        <f t="shared" si="13"/>
        <v>0.5201980239490116</v>
      </c>
      <c r="T80" s="107">
        <v>8055.94</v>
      </c>
      <c r="U80" s="107">
        <v>8055.94</v>
      </c>
      <c r="V80" s="107">
        <v>8055.94</v>
      </c>
      <c r="W80" s="107">
        <v>8055.94</v>
      </c>
      <c r="X80" s="107">
        <v>8055.94</v>
      </c>
      <c r="Y80" s="107">
        <v>8055.94</v>
      </c>
      <c r="Z80" s="107">
        <v>8055.94</v>
      </c>
      <c r="AA80" s="107">
        <v>8055.94</v>
      </c>
      <c r="AB80" s="107">
        <v>8055.94</v>
      </c>
      <c r="AC80" s="107">
        <v>8055.94</v>
      </c>
      <c r="AD80" s="107">
        <v>8055.94</v>
      </c>
      <c r="AE80" s="107">
        <v>8055.94</v>
      </c>
      <c r="AF80" s="107">
        <v>8055.94</v>
      </c>
      <c r="AG80" s="107">
        <v>8055.94</v>
      </c>
      <c r="AH80" s="107">
        <v>8055.94</v>
      </c>
      <c r="AI80" s="107">
        <v>8055.94</v>
      </c>
      <c r="AJ80" s="107">
        <v>8055.94</v>
      </c>
      <c r="AK80" s="107">
        <v>8055.94</v>
      </c>
      <c r="AL80" s="107">
        <v>8055.94</v>
      </c>
      <c r="AM80" s="107">
        <v>8055.94</v>
      </c>
      <c r="AN80" s="107">
        <v>8055.94</v>
      </c>
      <c r="AO80" s="107">
        <v>8055.94</v>
      </c>
      <c r="AP80" s="107">
        <v>8055.94</v>
      </c>
      <c r="AQ80" s="107">
        <v>0</v>
      </c>
      <c r="AR80" s="107">
        <v>0</v>
      </c>
      <c r="AS80" s="107">
        <v>0</v>
      </c>
      <c r="AT80" s="107">
        <v>0</v>
      </c>
      <c r="AU80" s="107">
        <v>0</v>
      </c>
      <c r="AV80" s="107">
        <v>0</v>
      </c>
      <c r="AW80" s="107">
        <v>0</v>
      </c>
      <c r="AX80" s="107">
        <v>0</v>
      </c>
      <c r="AY80" s="107">
        <v>0</v>
      </c>
      <c r="AZ80" s="107">
        <v>0</v>
      </c>
      <c r="BA80" s="107">
        <v>0</v>
      </c>
      <c r="BB80" s="107">
        <v>0</v>
      </c>
      <c r="BC80" s="107">
        <v>0</v>
      </c>
      <c r="BD80" s="107">
        <v>0</v>
      </c>
      <c r="BE80" s="107">
        <v>0</v>
      </c>
      <c r="BF80" s="107">
        <v>0</v>
      </c>
      <c r="BG80" s="107">
        <v>0</v>
      </c>
      <c r="BH80" s="107">
        <v>0</v>
      </c>
      <c r="BI80" s="107">
        <v>0</v>
      </c>
      <c r="BJ80" s="107">
        <v>0</v>
      </c>
      <c r="BK80" s="107">
        <v>0</v>
      </c>
      <c r="BL80" s="107">
        <v>0</v>
      </c>
      <c r="BM80" s="107">
        <v>0</v>
      </c>
      <c r="BN80" s="107">
        <v>0</v>
      </c>
      <c r="BO80" s="107">
        <v>0</v>
      </c>
      <c r="BP80" s="107">
        <v>0</v>
      </c>
      <c r="BQ80" s="107">
        <v>0</v>
      </c>
      <c r="BR80" s="107">
        <v>0</v>
      </c>
      <c r="BS80" s="107">
        <v>0</v>
      </c>
      <c r="BT80" s="107">
        <v>0</v>
      </c>
      <c r="BU80" s="107">
        <v>0</v>
      </c>
      <c r="BV80" s="107">
        <v>0</v>
      </c>
      <c r="BW80" s="107">
        <v>0</v>
      </c>
      <c r="BX80" s="107">
        <v>0</v>
      </c>
      <c r="BY80" s="107">
        <v>0</v>
      </c>
      <c r="BZ80" s="107">
        <v>0</v>
      </c>
      <c r="CA80" s="107">
        <v>0</v>
      </c>
      <c r="CB80" s="107">
        <v>0</v>
      </c>
      <c r="CC80" s="107">
        <v>0</v>
      </c>
      <c r="CD80" s="107">
        <v>0</v>
      </c>
      <c r="CE80" s="107">
        <v>0</v>
      </c>
      <c r="CF80" s="107">
        <v>0</v>
      </c>
      <c r="CG80" s="107">
        <v>0</v>
      </c>
      <c r="CH80" s="107">
        <v>0</v>
      </c>
      <c r="CI80" s="107">
        <v>0</v>
      </c>
      <c r="CJ80" s="107">
        <v>0</v>
      </c>
      <c r="CK80" s="107">
        <v>0</v>
      </c>
      <c r="CL80" s="107">
        <v>0</v>
      </c>
      <c r="CM80" s="107">
        <v>0</v>
      </c>
      <c r="CN80" s="107">
        <v>0</v>
      </c>
      <c r="CO80" s="107">
        <v>0</v>
      </c>
      <c r="CP80" s="107">
        <v>0</v>
      </c>
      <c r="CQ80" s="107">
        <v>0</v>
      </c>
      <c r="CR80" s="107">
        <v>0</v>
      </c>
      <c r="CS80" s="107">
        <v>0</v>
      </c>
      <c r="CT80" s="107">
        <v>0</v>
      </c>
      <c r="CU80" s="107">
        <v>0</v>
      </c>
      <c r="CV80" s="107">
        <v>0</v>
      </c>
      <c r="CW80" s="107">
        <v>0</v>
      </c>
      <c r="CX80" s="107">
        <v>0</v>
      </c>
      <c r="CY80" s="107">
        <v>0</v>
      </c>
      <c r="CZ80" s="107">
        <v>0</v>
      </c>
      <c r="DA80" s="107">
        <v>0</v>
      </c>
      <c r="DB80" s="107">
        <v>0</v>
      </c>
      <c r="DC80" s="107">
        <v>0</v>
      </c>
      <c r="DD80" s="107">
        <v>0</v>
      </c>
      <c r="DE80" s="107">
        <v>0</v>
      </c>
      <c r="DF80" s="107">
        <v>0</v>
      </c>
      <c r="DG80" s="107">
        <v>0</v>
      </c>
      <c r="DH80" s="107">
        <v>0</v>
      </c>
      <c r="DI80" s="107">
        <v>0</v>
      </c>
      <c r="DJ80" s="107">
        <v>0</v>
      </c>
      <c r="DK80" s="107">
        <v>0</v>
      </c>
      <c r="DL80" s="107">
        <v>0</v>
      </c>
      <c r="DM80" s="107">
        <v>0</v>
      </c>
      <c r="DN80" s="107">
        <v>0</v>
      </c>
      <c r="DO80" s="107">
        <v>0</v>
      </c>
      <c r="DP80" s="107">
        <v>0</v>
      </c>
      <c r="DQ80" s="107">
        <v>0</v>
      </c>
      <c r="DR80" s="107">
        <v>0</v>
      </c>
      <c r="DS80" s="107">
        <v>0</v>
      </c>
      <c r="DT80" s="107">
        <v>0</v>
      </c>
      <c r="DU80" s="107">
        <v>0</v>
      </c>
      <c r="DV80" s="107">
        <v>0</v>
      </c>
      <c r="DW80" s="107">
        <v>0</v>
      </c>
      <c r="DX80" s="107">
        <v>0</v>
      </c>
      <c r="DY80" s="107">
        <v>0</v>
      </c>
      <c r="DZ80" s="107">
        <v>0</v>
      </c>
      <c r="EA80" s="107">
        <v>0</v>
      </c>
      <c r="EB80" s="107">
        <v>0</v>
      </c>
      <c r="EC80" s="107">
        <v>0</v>
      </c>
      <c r="ED80" s="107">
        <v>0</v>
      </c>
      <c r="EE80" s="107">
        <v>0</v>
      </c>
      <c r="EF80" s="107">
        <v>0</v>
      </c>
      <c r="EG80" s="107">
        <v>0</v>
      </c>
      <c r="EH80" s="107">
        <v>0</v>
      </c>
      <c r="EI80" s="107">
        <v>0</v>
      </c>
      <c r="EJ80" s="107">
        <v>0</v>
      </c>
      <c r="EK80" s="107">
        <v>0</v>
      </c>
      <c r="EL80" s="107">
        <v>0</v>
      </c>
      <c r="EM80" s="107">
        <v>0</v>
      </c>
      <c r="EN80" s="107">
        <v>0</v>
      </c>
      <c r="EO80" s="107">
        <v>0</v>
      </c>
      <c r="EP80" s="107">
        <v>0</v>
      </c>
      <c r="EQ80" s="107">
        <v>0</v>
      </c>
      <c r="ER80" s="107">
        <v>0</v>
      </c>
      <c r="ES80" s="107">
        <v>0</v>
      </c>
      <c r="ET80" s="107">
        <v>0</v>
      </c>
      <c r="EU80" s="107">
        <v>0</v>
      </c>
      <c r="EV80" s="107">
        <v>0</v>
      </c>
      <c r="EW80" s="107">
        <v>0</v>
      </c>
      <c r="EX80" s="107">
        <v>0</v>
      </c>
      <c r="EY80" s="107">
        <v>0</v>
      </c>
      <c r="EZ80" s="107">
        <v>0</v>
      </c>
      <c r="FA80" s="107">
        <v>0</v>
      </c>
      <c r="FB80" s="107">
        <v>0</v>
      </c>
      <c r="FC80" s="107">
        <v>0</v>
      </c>
      <c r="FD80" s="107">
        <v>0</v>
      </c>
      <c r="FE80" s="107">
        <v>0</v>
      </c>
      <c r="FF80" s="107">
        <v>0</v>
      </c>
      <c r="FG80" s="107">
        <v>0</v>
      </c>
      <c r="FH80" s="107">
        <v>0</v>
      </c>
      <c r="FI80" s="107">
        <v>0</v>
      </c>
      <c r="FJ80" s="107">
        <v>0</v>
      </c>
      <c r="FK80" s="107">
        <v>0</v>
      </c>
      <c r="FL80" s="107">
        <v>0</v>
      </c>
      <c r="FM80" s="107">
        <v>0</v>
      </c>
      <c r="FN80" s="107">
        <v>0</v>
      </c>
      <c r="FO80" s="107">
        <v>0</v>
      </c>
      <c r="FP80" s="107">
        <v>0</v>
      </c>
      <c r="FQ80" s="107">
        <v>0</v>
      </c>
      <c r="FR80" s="107">
        <v>0</v>
      </c>
      <c r="FS80" s="107">
        <v>0</v>
      </c>
      <c r="FT80" s="107">
        <v>0</v>
      </c>
      <c r="FU80" s="107">
        <v>0</v>
      </c>
      <c r="FV80" s="107">
        <v>0</v>
      </c>
      <c r="FW80" s="107">
        <v>0</v>
      </c>
      <c r="FX80" s="107">
        <v>0</v>
      </c>
      <c r="FY80" s="107">
        <v>0</v>
      </c>
      <c r="FZ80" s="107">
        <v>0</v>
      </c>
      <c r="GA80" s="107">
        <v>0</v>
      </c>
      <c r="GB80" s="107">
        <v>0</v>
      </c>
      <c r="GC80" s="107">
        <v>0</v>
      </c>
      <c r="GD80" s="107">
        <v>0</v>
      </c>
      <c r="GE80" s="107">
        <v>0</v>
      </c>
      <c r="GF80" s="107">
        <v>0</v>
      </c>
      <c r="GG80" s="107">
        <v>0</v>
      </c>
      <c r="GH80" s="107">
        <v>0</v>
      </c>
      <c r="GI80" s="22">
        <v>135647</v>
      </c>
      <c r="GJ80" s="13"/>
      <c r="GK80" s="13"/>
    </row>
    <row r="81" spans="1:193" x14ac:dyDescent="0.3">
      <c r="A81" s="22">
        <v>135687</v>
      </c>
      <c r="B81" s="22">
        <v>6360</v>
      </c>
      <c r="C81" s="22" t="s">
        <v>283</v>
      </c>
      <c r="D81" s="22" t="s">
        <v>284</v>
      </c>
      <c r="E81" s="26">
        <v>0</v>
      </c>
      <c r="F81" s="22" t="s">
        <v>164</v>
      </c>
      <c r="G81" s="22" t="s">
        <v>165</v>
      </c>
      <c r="H81" s="108" t="str">
        <f>VLOOKUP(B81,Elegibilidade!A:I,9,0)</f>
        <v>Elegível</v>
      </c>
      <c r="I81" s="27">
        <v>23</v>
      </c>
      <c r="J81" s="23">
        <v>0</v>
      </c>
      <c r="K81" s="23">
        <f t="shared" si="14"/>
        <v>185286.62000000002</v>
      </c>
      <c r="L81" s="23">
        <f t="shared" si="10"/>
        <v>185286.62000000002</v>
      </c>
      <c r="M81" s="22" t="s">
        <v>167</v>
      </c>
      <c r="N81" s="23">
        <v>185286.62000000002</v>
      </c>
      <c r="O81" s="23">
        <f t="shared" si="11"/>
        <v>165759.2858121935</v>
      </c>
      <c r="P81" s="23">
        <f>Vendas!$J$1</f>
        <v>885.12919963447951</v>
      </c>
      <c r="Q81" s="109">
        <v>360</v>
      </c>
      <c r="R81" s="23">
        <f t="shared" si="12"/>
        <v>318646.51186841261</v>
      </c>
      <c r="S81" s="28">
        <f t="shared" si="13"/>
        <v>0.5201980239490116</v>
      </c>
      <c r="T81" s="107">
        <v>8055.94</v>
      </c>
      <c r="U81" s="107">
        <v>8055.94</v>
      </c>
      <c r="V81" s="107">
        <v>8055.94</v>
      </c>
      <c r="W81" s="107">
        <v>8055.94</v>
      </c>
      <c r="X81" s="107">
        <v>8055.94</v>
      </c>
      <c r="Y81" s="107">
        <v>8055.94</v>
      </c>
      <c r="Z81" s="107">
        <v>8055.94</v>
      </c>
      <c r="AA81" s="107">
        <v>8055.94</v>
      </c>
      <c r="AB81" s="107">
        <v>8055.94</v>
      </c>
      <c r="AC81" s="107">
        <v>8055.94</v>
      </c>
      <c r="AD81" s="107">
        <v>8055.94</v>
      </c>
      <c r="AE81" s="107">
        <v>8055.94</v>
      </c>
      <c r="AF81" s="107">
        <v>8055.94</v>
      </c>
      <c r="AG81" s="107">
        <v>8055.94</v>
      </c>
      <c r="AH81" s="107">
        <v>8055.94</v>
      </c>
      <c r="AI81" s="107">
        <v>8055.94</v>
      </c>
      <c r="AJ81" s="107">
        <v>8055.94</v>
      </c>
      <c r="AK81" s="107">
        <v>8055.94</v>
      </c>
      <c r="AL81" s="107">
        <v>8055.94</v>
      </c>
      <c r="AM81" s="107">
        <v>8055.94</v>
      </c>
      <c r="AN81" s="107">
        <v>8055.94</v>
      </c>
      <c r="AO81" s="107">
        <v>8055.94</v>
      </c>
      <c r="AP81" s="107">
        <v>8055.94</v>
      </c>
      <c r="AQ81" s="107">
        <v>0</v>
      </c>
      <c r="AR81" s="107">
        <v>0</v>
      </c>
      <c r="AS81" s="107">
        <v>0</v>
      </c>
      <c r="AT81" s="107">
        <v>0</v>
      </c>
      <c r="AU81" s="107">
        <v>0</v>
      </c>
      <c r="AV81" s="107">
        <v>0</v>
      </c>
      <c r="AW81" s="107">
        <v>0</v>
      </c>
      <c r="AX81" s="107">
        <v>0</v>
      </c>
      <c r="AY81" s="107">
        <v>0</v>
      </c>
      <c r="AZ81" s="107">
        <v>0</v>
      </c>
      <c r="BA81" s="107">
        <v>0</v>
      </c>
      <c r="BB81" s="107">
        <v>0</v>
      </c>
      <c r="BC81" s="107">
        <v>0</v>
      </c>
      <c r="BD81" s="107">
        <v>0</v>
      </c>
      <c r="BE81" s="107">
        <v>0</v>
      </c>
      <c r="BF81" s="107">
        <v>0</v>
      </c>
      <c r="BG81" s="107">
        <v>0</v>
      </c>
      <c r="BH81" s="107">
        <v>0</v>
      </c>
      <c r="BI81" s="107">
        <v>0</v>
      </c>
      <c r="BJ81" s="107">
        <v>0</v>
      </c>
      <c r="BK81" s="107">
        <v>0</v>
      </c>
      <c r="BL81" s="107">
        <v>0</v>
      </c>
      <c r="BM81" s="107">
        <v>0</v>
      </c>
      <c r="BN81" s="107">
        <v>0</v>
      </c>
      <c r="BO81" s="107">
        <v>0</v>
      </c>
      <c r="BP81" s="107">
        <v>0</v>
      </c>
      <c r="BQ81" s="107">
        <v>0</v>
      </c>
      <c r="BR81" s="107">
        <v>0</v>
      </c>
      <c r="BS81" s="107">
        <v>0</v>
      </c>
      <c r="BT81" s="107">
        <v>0</v>
      </c>
      <c r="BU81" s="107">
        <v>0</v>
      </c>
      <c r="BV81" s="107">
        <v>0</v>
      </c>
      <c r="BW81" s="107">
        <v>0</v>
      </c>
      <c r="BX81" s="107">
        <v>0</v>
      </c>
      <c r="BY81" s="107">
        <v>0</v>
      </c>
      <c r="BZ81" s="107">
        <v>0</v>
      </c>
      <c r="CA81" s="107">
        <v>0</v>
      </c>
      <c r="CB81" s="107">
        <v>0</v>
      </c>
      <c r="CC81" s="107">
        <v>0</v>
      </c>
      <c r="CD81" s="107">
        <v>0</v>
      </c>
      <c r="CE81" s="107">
        <v>0</v>
      </c>
      <c r="CF81" s="107">
        <v>0</v>
      </c>
      <c r="CG81" s="107">
        <v>0</v>
      </c>
      <c r="CH81" s="107">
        <v>0</v>
      </c>
      <c r="CI81" s="107">
        <v>0</v>
      </c>
      <c r="CJ81" s="107">
        <v>0</v>
      </c>
      <c r="CK81" s="107">
        <v>0</v>
      </c>
      <c r="CL81" s="107">
        <v>0</v>
      </c>
      <c r="CM81" s="107">
        <v>0</v>
      </c>
      <c r="CN81" s="107">
        <v>0</v>
      </c>
      <c r="CO81" s="107">
        <v>0</v>
      </c>
      <c r="CP81" s="107">
        <v>0</v>
      </c>
      <c r="CQ81" s="107">
        <v>0</v>
      </c>
      <c r="CR81" s="107">
        <v>0</v>
      </c>
      <c r="CS81" s="107">
        <v>0</v>
      </c>
      <c r="CT81" s="107">
        <v>0</v>
      </c>
      <c r="CU81" s="107">
        <v>0</v>
      </c>
      <c r="CV81" s="107">
        <v>0</v>
      </c>
      <c r="CW81" s="107">
        <v>0</v>
      </c>
      <c r="CX81" s="107">
        <v>0</v>
      </c>
      <c r="CY81" s="107">
        <v>0</v>
      </c>
      <c r="CZ81" s="107">
        <v>0</v>
      </c>
      <c r="DA81" s="107">
        <v>0</v>
      </c>
      <c r="DB81" s="107">
        <v>0</v>
      </c>
      <c r="DC81" s="107">
        <v>0</v>
      </c>
      <c r="DD81" s="107">
        <v>0</v>
      </c>
      <c r="DE81" s="107">
        <v>0</v>
      </c>
      <c r="DF81" s="107">
        <v>0</v>
      </c>
      <c r="DG81" s="107">
        <v>0</v>
      </c>
      <c r="DH81" s="107">
        <v>0</v>
      </c>
      <c r="DI81" s="107">
        <v>0</v>
      </c>
      <c r="DJ81" s="107">
        <v>0</v>
      </c>
      <c r="DK81" s="107">
        <v>0</v>
      </c>
      <c r="DL81" s="107">
        <v>0</v>
      </c>
      <c r="DM81" s="107">
        <v>0</v>
      </c>
      <c r="DN81" s="107">
        <v>0</v>
      </c>
      <c r="DO81" s="107">
        <v>0</v>
      </c>
      <c r="DP81" s="107">
        <v>0</v>
      </c>
      <c r="DQ81" s="107">
        <v>0</v>
      </c>
      <c r="DR81" s="107">
        <v>0</v>
      </c>
      <c r="DS81" s="107">
        <v>0</v>
      </c>
      <c r="DT81" s="107">
        <v>0</v>
      </c>
      <c r="DU81" s="107">
        <v>0</v>
      </c>
      <c r="DV81" s="107">
        <v>0</v>
      </c>
      <c r="DW81" s="107">
        <v>0</v>
      </c>
      <c r="DX81" s="107">
        <v>0</v>
      </c>
      <c r="DY81" s="107">
        <v>0</v>
      </c>
      <c r="DZ81" s="107">
        <v>0</v>
      </c>
      <c r="EA81" s="107">
        <v>0</v>
      </c>
      <c r="EB81" s="107">
        <v>0</v>
      </c>
      <c r="EC81" s="107">
        <v>0</v>
      </c>
      <c r="ED81" s="107">
        <v>0</v>
      </c>
      <c r="EE81" s="107">
        <v>0</v>
      </c>
      <c r="EF81" s="107">
        <v>0</v>
      </c>
      <c r="EG81" s="107">
        <v>0</v>
      </c>
      <c r="EH81" s="107">
        <v>0</v>
      </c>
      <c r="EI81" s="107">
        <v>0</v>
      </c>
      <c r="EJ81" s="107">
        <v>0</v>
      </c>
      <c r="EK81" s="107">
        <v>0</v>
      </c>
      <c r="EL81" s="107">
        <v>0</v>
      </c>
      <c r="EM81" s="107">
        <v>0</v>
      </c>
      <c r="EN81" s="107">
        <v>0</v>
      </c>
      <c r="EO81" s="107">
        <v>0</v>
      </c>
      <c r="EP81" s="107">
        <v>0</v>
      </c>
      <c r="EQ81" s="107">
        <v>0</v>
      </c>
      <c r="ER81" s="107">
        <v>0</v>
      </c>
      <c r="ES81" s="107">
        <v>0</v>
      </c>
      <c r="ET81" s="107">
        <v>0</v>
      </c>
      <c r="EU81" s="107">
        <v>0</v>
      </c>
      <c r="EV81" s="107">
        <v>0</v>
      </c>
      <c r="EW81" s="107">
        <v>0</v>
      </c>
      <c r="EX81" s="107">
        <v>0</v>
      </c>
      <c r="EY81" s="107">
        <v>0</v>
      </c>
      <c r="EZ81" s="107">
        <v>0</v>
      </c>
      <c r="FA81" s="107">
        <v>0</v>
      </c>
      <c r="FB81" s="107">
        <v>0</v>
      </c>
      <c r="FC81" s="107">
        <v>0</v>
      </c>
      <c r="FD81" s="107">
        <v>0</v>
      </c>
      <c r="FE81" s="107">
        <v>0</v>
      </c>
      <c r="FF81" s="107">
        <v>0</v>
      </c>
      <c r="FG81" s="107">
        <v>0</v>
      </c>
      <c r="FH81" s="107">
        <v>0</v>
      </c>
      <c r="FI81" s="107">
        <v>0</v>
      </c>
      <c r="FJ81" s="107">
        <v>0</v>
      </c>
      <c r="FK81" s="107">
        <v>0</v>
      </c>
      <c r="FL81" s="107">
        <v>0</v>
      </c>
      <c r="FM81" s="107">
        <v>0</v>
      </c>
      <c r="FN81" s="107">
        <v>0</v>
      </c>
      <c r="FO81" s="107">
        <v>0</v>
      </c>
      <c r="FP81" s="107">
        <v>0</v>
      </c>
      <c r="FQ81" s="107">
        <v>0</v>
      </c>
      <c r="FR81" s="107">
        <v>0</v>
      </c>
      <c r="FS81" s="107">
        <v>0</v>
      </c>
      <c r="FT81" s="107">
        <v>0</v>
      </c>
      <c r="FU81" s="107">
        <v>0</v>
      </c>
      <c r="FV81" s="107">
        <v>0</v>
      </c>
      <c r="FW81" s="107">
        <v>0</v>
      </c>
      <c r="FX81" s="107">
        <v>0</v>
      </c>
      <c r="FY81" s="107">
        <v>0</v>
      </c>
      <c r="FZ81" s="107">
        <v>0</v>
      </c>
      <c r="GA81" s="107">
        <v>0</v>
      </c>
      <c r="GB81" s="107">
        <v>0</v>
      </c>
      <c r="GC81" s="107">
        <v>0</v>
      </c>
      <c r="GD81" s="107">
        <v>0</v>
      </c>
      <c r="GE81" s="107">
        <v>0</v>
      </c>
      <c r="GF81" s="107">
        <v>0</v>
      </c>
      <c r="GG81" s="107">
        <v>0</v>
      </c>
      <c r="GH81" s="107">
        <v>0</v>
      </c>
      <c r="GI81" s="22">
        <v>135687</v>
      </c>
      <c r="GJ81" s="13"/>
      <c r="GK81" s="13"/>
    </row>
    <row r="82" spans="1:193" x14ac:dyDescent="0.3">
      <c r="A82" s="22">
        <v>135660</v>
      </c>
      <c r="B82" s="22">
        <v>6361</v>
      </c>
      <c r="C82" s="22" t="s">
        <v>234</v>
      </c>
      <c r="D82" s="22" t="s">
        <v>235</v>
      </c>
      <c r="E82" s="26">
        <v>0</v>
      </c>
      <c r="F82" s="22" t="s">
        <v>164</v>
      </c>
      <c r="G82" s="22" t="s">
        <v>165</v>
      </c>
      <c r="H82" s="108" t="str">
        <f>VLOOKUP(B82,Elegibilidade!A:I,9,0)</f>
        <v>Elegível</v>
      </c>
      <c r="I82" s="27">
        <v>23</v>
      </c>
      <c r="J82" s="23">
        <v>0</v>
      </c>
      <c r="K82" s="23">
        <f t="shared" si="14"/>
        <v>185286.62000000002</v>
      </c>
      <c r="L82" s="23">
        <f t="shared" si="10"/>
        <v>185286.62000000002</v>
      </c>
      <c r="M82" s="22" t="s">
        <v>167</v>
      </c>
      <c r="N82" s="23">
        <v>185286.62000000002</v>
      </c>
      <c r="O82" s="23">
        <f t="shared" si="11"/>
        <v>165759.2858121935</v>
      </c>
      <c r="P82" s="23">
        <f>Vendas!$J$1</f>
        <v>885.12919963447951</v>
      </c>
      <c r="Q82" s="109">
        <v>360</v>
      </c>
      <c r="R82" s="23">
        <f t="shared" si="12"/>
        <v>318646.51186841261</v>
      </c>
      <c r="S82" s="28">
        <f t="shared" si="13"/>
        <v>0.5201980239490116</v>
      </c>
      <c r="T82" s="107">
        <v>8055.94</v>
      </c>
      <c r="U82" s="107">
        <v>8055.94</v>
      </c>
      <c r="V82" s="107">
        <v>8055.94</v>
      </c>
      <c r="W82" s="107">
        <v>8055.94</v>
      </c>
      <c r="X82" s="107">
        <v>8055.94</v>
      </c>
      <c r="Y82" s="107">
        <v>8055.94</v>
      </c>
      <c r="Z82" s="107">
        <v>8055.94</v>
      </c>
      <c r="AA82" s="107">
        <v>8055.94</v>
      </c>
      <c r="AB82" s="107">
        <v>8055.94</v>
      </c>
      <c r="AC82" s="107">
        <v>8055.94</v>
      </c>
      <c r="AD82" s="107">
        <v>8055.94</v>
      </c>
      <c r="AE82" s="107">
        <v>8055.94</v>
      </c>
      <c r="AF82" s="107">
        <v>8055.94</v>
      </c>
      <c r="AG82" s="107">
        <v>8055.94</v>
      </c>
      <c r="AH82" s="107">
        <v>8055.94</v>
      </c>
      <c r="AI82" s="107">
        <v>8055.94</v>
      </c>
      <c r="AJ82" s="107">
        <v>8055.94</v>
      </c>
      <c r="AK82" s="107">
        <v>8055.94</v>
      </c>
      <c r="AL82" s="107">
        <v>8055.94</v>
      </c>
      <c r="AM82" s="107">
        <v>8055.94</v>
      </c>
      <c r="AN82" s="107">
        <v>8055.94</v>
      </c>
      <c r="AO82" s="107">
        <v>8055.94</v>
      </c>
      <c r="AP82" s="107">
        <v>8055.94</v>
      </c>
      <c r="AQ82" s="107">
        <v>0</v>
      </c>
      <c r="AR82" s="107">
        <v>0</v>
      </c>
      <c r="AS82" s="107">
        <v>0</v>
      </c>
      <c r="AT82" s="107">
        <v>0</v>
      </c>
      <c r="AU82" s="107">
        <v>0</v>
      </c>
      <c r="AV82" s="107">
        <v>0</v>
      </c>
      <c r="AW82" s="107">
        <v>0</v>
      </c>
      <c r="AX82" s="107">
        <v>0</v>
      </c>
      <c r="AY82" s="107">
        <v>0</v>
      </c>
      <c r="AZ82" s="107">
        <v>0</v>
      </c>
      <c r="BA82" s="107">
        <v>0</v>
      </c>
      <c r="BB82" s="107">
        <v>0</v>
      </c>
      <c r="BC82" s="107">
        <v>0</v>
      </c>
      <c r="BD82" s="107">
        <v>0</v>
      </c>
      <c r="BE82" s="107">
        <v>0</v>
      </c>
      <c r="BF82" s="107">
        <v>0</v>
      </c>
      <c r="BG82" s="107">
        <v>0</v>
      </c>
      <c r="BH82" s="107">
        <v>0</v>
      </c>
      <c r="BI82" s="107">
        <v>0</v>
      </c>
      <c r="BJ82" s="107">
        <v>0</v>
      </c>
      <c r="BK82" s="107">
        <v>0</v>
      </c>
      <c r="BL82" s="107">
        <v>0</v>
      </c>
      <c r="BM82" s="107">
        <v>0</v>
      </c>
      <c r="BN82" s="107">
        <v>0</v>
      </c>
      <c r="BO82" s="107">
        <v>0</v>
      </c>
      <c r="BP82" s="107">
        <v>0</v>
      </c>
      <c r="BQ82" s="107">
        <v>0</v>
      </c>
      <c r="BR82" s="107">
        <v>0</v>
      </c>
      <c r="BS82" s="107">
        <v>0</v>
      </c>
      <c r="BT82" s="107">
        <v>0</v>
      </c>
      <c r="BU82" s="107">
        <v>0</v>
      </c>
      <c r="BV82" s="107">
        <v>0</v>
      </c>
      <c r="BW82" s="107">
        <v>0</v>
      </c>
      <c r="BX82" s="107">
        <v>0</v>
      </c>
      <c r="BY82" s="107">
        <v>0</v>
      </c>
      <c r="BZ82" s="107">
        <v>0</v>
      </c>
      <c r="CA82" s="107">
        <v>0</v>
      </c>
      <c r="CB82" s="107">
        <v>0</v>
      </c>
      <c r="CC82" s="107">
        <v>0</v>
      </c>
      <c r="CD82" s="107">
        <v>0</v>
      </c>
      <c r="CE82" s="107">
        <v>0</v>
      </c>
      <c r="CF82" s="107">
        <v>0</v>
      </c>
      <c r="CG82" s="107">
        <v>0</v>
      </c>
      <c r="CH82" s="107">
        <v>0</v>
      </c>
      <c r="CI82" s="107">
        <v>0</v>
      </c>
      <c r="CJ82" s="107">
        <v>0</v>
      </c>
      <c r="CK82" s="107">
        <v>0</v>
      </c>
      <c r="CL82" s="107">
        <v>0</v>
      </c>
      <c r="CM82" s="107">
        <v>0</v>
      </c>
      <c r="CN82" s="107">
        <v>0</v>
      </c>
      <c r="CO82" s="107">
        <v>0</v>
      </c>
      <c r="CP82" s="107">
        <v>0</v>
      </c>
      <c r="CQ82" s="107">
        <v>0</v>
      </c>
      <c r="CR82" s="107">
        <v>0</v>
      </c>
      <c r="CS82" s="107">
        <v>0</v>
      </c>
      <c r="CT82" s="107">
        <v>0</v>
      </c>
      <c r="CU82" s="107">
        <v>0</v>
      </c>
      <c r="CV82" s="107">
        <v>0</v>
      </c>
      <c r="CW82" s="107">
        <v>0</v>
      </c>
      <c r="CX82" s="107">
        <v>0</v>
      </c>
      <c r="CY82" s="107">
        <v>0</v>
      </c>
      <c r="CZ82" s="107">
        <v>0</v>
      </c>
      <c r="DA82" s="107">
        <v>0</v>
      </c>
      <c r="DB82" s="107">
        <v>0</v>
      </c>
      <c r="DC82" s="107">
        <v>0</v>
      </c>
      <c r="DD82" s="107">
        <v>0</v>
      </c>
      <c r="DE82" s="107">
        <v>0</v>
      </c>
      <c r="DF82" s="107">
        <v>0</v>
      </c>
      <c r="DG82" s="107">
        <v>0</v>
      </c>
      <c r="DH82" s="107">
        <v>0</v>
      </c>
      <c r="DI82" s="107">
        <v>0</v>
      </c>
      <c r="DJ82" s="107">
        <v>0</v>
      </c>
      <c r="DK82" s="107">
        <v>0</v>
      </c>
      <c r="DL82" s="107">
        <v>0</v>
      </c>
      <c r="DM82" s="107">
        <v>0</v>
      </c>
      <c r="DN82" s="107">
        <v>0</v>
      </c>
      <c r="DO82" s="107">
        <v>0</v>
      </c>
      <c r="DP82" s="107">
        <v>0</v>
      </c>
      <c r="DQ82" s="107">
        <v>0</v>
      </c>
      <c r="DR82" s="107">
        <v>0</v>
      </c>
      <c r="DS82" s="107">
        <v>0</v>
      </c>
      <c r="DT82" s="107">
        <v>0</v>
      </c>
      <c r="DU82" s="107">
        <v>0</v>
      </c>
      <c r="DV82" s="107">
        <v>0</v>
      </c>
      <c r="DW82" s="107">
        <v>0</v>
      </c>
      <c r="DX82" s="107">
        <v>0</v>
      </c>
      <c r="DY82" s="107">
        <v>0</v>
      </c>
      <c r="DZ82" s="107">
        <v>0</v>
      </c>
      <c r="EA82" s="107">
        <v>0</v>
      </c>
      <c r="EB82" s="107">
        <v>0</v>
      </c>
      <c r="EC82" s="107">
        <v>0</v>
      </c>
      <c r="ED82" s="107">
        <v>0</v>
      </c>
      <c r="EE82" s="107">
        <v>0</v>
      </c>
      <c r="EF82" s="107">
        <v>0</v>
      </c>
      <c r="EG82" s="107">
        <v>0</v>
      </c>
      <c r="EH82" s="107">
        <v>0</v>
      </c>
      <c r="EI82" s="107">
        <v>0</v>
      </c>
      <c r="EJ82" s="107">
        <v>0</v>
      </c>
      <c r="EK82" s="107">
        <v>0</v>
      </c>
      <c r="EL82" s="107">
        <v>0</v>
      </c>
      <c r="EM82" s="107">
        <v>0</v>
      </c>
      <c r="EN82" s="107">
        <v>0</v>
      </c>
      <c r="EO82" s="107">
        <v>0</v>
      </c>
      <c r="EP82" s="107">
        <v>0</v>
      </c>
      <c r="EQ82" s="107">
        <v>0</v>
      </c>
      <c r="ER82" s="107">
        <v>0</v>
      </c>
      <c r="ES82" s="107">
        <v>0</v>
      </c>
      <c r="ET82" s="107">
        <v>0</v>
      </c>
      <c r="EU82" s="107">
        <v>0</v>
      </c>
      <c r="EV82" s="107">
        <v>0</v>
      </c>
      <c r="EW82" s="107">
        <v>0</v>
      </c>
      <c r="EX82" s="107">
        <v>0</v>
      </c>
      <c r="EY82" s="107">
        <v>0</v>
      </c>
      <c r="EZ82" s="107">
        <v>0</v>
      </c>
      <c r="FA82" s="107">
        <v>0</v>
      </c>
      <c r="FB82" s="107">
        <v>0</v>
      </c>
      <c r="FC82" s="107">
        <v>0</v>
      </c>
      <c r="FD82" s="107">
        <v>0</v>
      </c>
      <c r="FE82" s="107">
        <v>0</v>
      </c>
      <c r="FF82" s="107">
        <v>0</v>
      </c>
      <c r="FG82" s="107">
        <v>0</v>
      </c>
      <c r="FH82" s="107">
        <v>0</v>
      </c>
      <c r="FI82" s="107">
        <v>0</v>
      </c>
      <c r="FJ82" s="107">
        <v>0</v>
      </c>
      <c r="FK82" s="107">
        <v>0</v>
      </c>
      <c r="FL82" s="107">
        <v>0</v>
      </c>
      <c r="FM82" s="107">
        <v>0</v>
      </c>
      <c r="FN82" s="107">
        <v>0</v>
      </c>
      <c r="FO82" s="107">
        <v>0</v>
      </c>
      <c r="FP82" s="107">
        <v>0</v>
      </c>
      <c r="FQ82" s="107">
        <v>0</v>
      </c>
      <c r="FR82" s="107">
        <v>0</v>
      </c>
      <c r="FS82" s="107">
        <v>0</v>
      </c>
      <c r="FT82" s="107">
        <v>0</v>
      </c>
      <c r="FU82" s="107">
        <v>0</v>
      </c>
      <c r="FV82" s="107">
        <v>0</v>
      </c>
      <c r="FW82" s="107">
        <v>0</v>
      </c>
      <c r="FX82" s="107">
        <v>0</v>
      </c>
      <c r="FY82" s="107">
        <v>0</v>
      </c>
      <c r="FZ82" s="107">
        <v>0</v>
      </c>
      <c r="GA82" s="107">
        <v>0</v>
      </c>
      <c r="GB82" s="107">
        <v>0</v>
      </c>
      <c r="GC82" s="107">
        <v>0</v>
      </c>
      <c r="GD82" s="107">
        <v>0</v>
      </c>
      <c r="GE82" s="107">
        <v>0</v>
      </c>
      <c r="GF82" s="107">
        <v>0</v>
      </c>
      <c r="GG82" s="107">
        <v>0</v>
      </c>
      <c r="GH82" s="107">
        <v>0</v>
      </c>
      <c r="GI82" s="22">
        <v>135660</v>
      </c>
      <c r="GJ82" s="13"/>
      <c r="GK82" s="13"/>
    </row>
    <row r="83" spans="1:193" x14ac:dyDescent="0.3">
      <c r="A83" s="22">
        <v>135670</v>
      </c>
      <c r="B83" s="22">
        <v>6369</v>
      </c>
      <c r="C83" s="22" t="s">
        <v>251</v>
      </c>
      <c r="D83" s="22" t="s">
        <v>252</v>
      </c>
      <c r="E83" s="26">
        <v>0</v>
      </c>
      <c r="F83" s="22" t="s">
        <v>164</v>
      </c>
      <c r="G83" s="22" t="s">
        <v>165</v>
      </c>
      <c r="H83" s="108" t="str">
        <f>VLOOKUP(B83,Elegibilidade!A:I,9,0)</f>
        <v>Elegível</v>
      </c>
      <c r="I83" s="27">
        <v>23</v>
      </c>
      <c r="J83" s="23">
        <v>0</v>
      </c>
      <c r="K83" s="23">
        <f t="shared" si="14"/>
        <v>185286.62000000002</v>
      </c>
      <c r="L83" s="23">
        <f t="shared" si="10"/>
        <v>185286.62000000002</v>
      </c>
      <c r="M83" s="22" t="s">
        <v>167</v>
      </c>
      <c r="N83" s="23">
        <v>185286.62000000002</v>
      </c>
      <c r="O83" s="23">
        <f t="shared" si="11"/>
        <v>165759.2858121935</v>
      </c>
      <c r="P83" s="23">
        <f>Vendas!$J$1</f>
        <v>885.12919963447951</v>
      </c>
      <c r="Q83" s="109">
        <v>360</v>
      </c>
      <c r="R83" s="23">
        <f t="shared" si="12"/>
        <v>318646.51186841261</v>
      </c>
      <c r="S83" s="28">
        <f t="shared" si="13"/>
        <v>0.5201980239490116</v>
      </c>
      <c r="T83" s="107">
        <v>8055.94</v>
      </c>
      <c r="U83" s="107">
        <v>8055.94</v>
      </c>
      <c r="V83" s="107">
        <v>8055.94</v>
      </c>
      <c r="W83" s="107">
        <v>8055.94</v>
      </c>
      <c r="X83" s="107">
        <v>8055.94</v>
      </c>
      <c r="Y83" s="107">
        <v>8055.94</v>
      </c>
      <c r="Z83" s="107">
        <v>8055.94</v>
      </c>
      <c r="AA83" s="107">
        <v>8055.94</v>
      </c>
      <c r="AB83" s="107">
        <v>8055.94</v>
      </c>
      <c r="AC83" s="107">
        <v>8055.94</v>
      </c>
      <c r="AD83" s="107">
        <v>8055.94</v>
      </c>
      <c r="AE83" s="107">
        <v>8055.94</v>
      </c>
      <c r="AF83" s="107">
        <v>8055.94</v>
      </c>
      <c r="AG83" s="107">
        <v>8055.94</v>
      </c>
      <c r="AH83" s="107">
        <v>8055.94</v>
      </c>
      <c r="AI83" s="107">
        <v>8055.94</v>
      </c>
      <c r="AJ83" s="107">
        <v>8055.94</v>
      </c>
      <c r="AK83" s="107">
        <v>8055.94</v>
      </c>
      <c r="AL83" s="107">
        <v>8055.94</v>
      </c>
      <c r="AM83" s="107">
        <v>8055.94</v>
      </c>
      <c r="AN83" s="107">
        <v>8055.94</v>
      </c>
      <c r="AO83" s="107">
        <v>8055.94</v>
      </c>
      <c r="AP83" s="107">
        <v>8055.94</v>
      </c>
      <c r="AQ83" s="107">
        <v>0</v>
      </c>
      <c r="AR83" s="107">
        <v>0</v>
      </c>
      <c r="AS83" s="107">
        <v>0</v>
      </c>
      <c r="AT83" s="107">
        <v>0</v>
      </c>
      <c r="AU83" s="107">
        <v>0</v>
      </c>
      <c r="AV83" s="107">
        <v>0</v>
      </c>
      <c r="AW83" s="107">
        <v>0</v>
      </c>
      <c r="AX83" s="107">
        <v>0</v>
      </c>
      <c r="AY83" s="107">
        <v>0</v>
      </c>
      <c r="AZ83" s="107">
        <v>0</v>
      </c>
      <c r="BA83" s="107">
        <v>0</v>
      </c>
      <c r="BB83" s="107">
        <v>0</v>
      </c>
      <c r="BC83" s="107">
        <v>0</v>
      </c>
      <c r="BD83" s="107">
        <v>0</v>
      </c>
      <c r="BE83" s="107">
        <v>0</v>
      </c>
      <c r="BF83" s="107">
        <v>0</v>
      </c>
      <c r="BG83" s="107">
        <v>0</v>
      </c>
      <c r="BH83" s="107">
        <v>0</v>
      </c>
      <c r="BI83" s="107">
        <v>0</v>
      </c>
      <c r="BJ83" s="107">
        <v>0</v>
      </c>
      <c r="BK83" s="107">
        <v>0</v>
      </c>
      <c r="BL83" s="107">
        <v>0</v>
      </c>
      <c r="BM83" s="107">
        <v>0</v>
      </c>
      <c r="BN83" s="107">
        <v>0</v>
      </c>
      <c r="BO83" s="107">
        <v>0</v>
      </c>
      <c r="BP83" s="107">
        <v>0</v>
      </c>
      <c r="BQ83" s="107">
        <v>0</v>
      </c>
      <c r="BR83" s="107">
        <v>0</v>
      </c>
      <c r="BS83" s="107">
        <v>0</v>
      </c>
      <c r="BT83" s="107">
        <v>0</v>
      </c>
      <c r="BU83" s="107">
        <v>0</v>
      </c>
      <c r="BV83" s="107">
        <v>0</v>
      </c>
      <c r="BW83" s="107">
        <v>0</v>
      </c>
      <c r="BX83" s="107">
        <v>0</v>
      </c>
      <c r="BY83" s="107">
        <v>0</v>
      </c>
      <c r="BZ83" s="107">
        <v>0</v>
      </c>
      <c r="CA83" s="107">
        <v>0</v>
      </c>
      <c r="CB83" s="107">
        <v>0</v>
      </c>
      <c r="CC83" s="107">
        <v>0</v>
      </c>
      <c r="CD83" s="107">
        <v>0</v>
      </c>
      <c r="CE83" s="107">
        <v>0</v>
      </c>
      <c r="CF83" s="107">
        <v>0</v>
      </c>
      <c r="CG83" s="107">
        <v>0</v>
      </c>
      <c r="CH83" s="107">
        <v>0</v>
      </c>
      <c r="CI83" s="107">
        <v>0</v>
      </c>
      <c r="CJ83" s="107">
        <v>0</v>
      </c>
      <c r="CK83" s="107">
        <v>0</v>
      </c>
      <c r="CL83" s="107">
        <v>0</v>
      </c>
      <c r="CM83" s="107">
        <v>0</v>
      </c>
      <c r="CN83" s="107">
        <v>0</v>
      </c>
      <c r="CO83" s="107">
        <v>0</v>
      </c>
      <c r="CP83" s="107">
        <v>0</v>
      </c>
      <c r="CQ83" s="107">
        <v>0</v>
      </c>
      <c r="CR83" s="107">
        <v>0</v>
      </c>
      <c r="CS83" s="107">
        <v>0</v>
      </c>
      <c r="CT83" s="107">
        <v>0</v>
      </c>
      <c r="CU83" s="107">
        <v>0</v>
      </c>
      <c r="CV83" s="107">
        <v>0</v>
      </c>
      <c r="CW83" s="107">
        <v>0</v>
      </c>
      <c r="CX83" s="107">
        <v>0</v>
      </c>
      <c r="CY83" s="107">
        <v>0</v>
      </c>
      <c r="CZ83" s="107">
        <v>0</v>
      </c>
      <c r="DA83" s="107">
        <v>0</v>
      </c>
      <c r="DB83" s="107">
        <v>0</v>
      </c>
      <c r="DC83" s="107">
        <v>0</v>
      </c>
      <c r="DD83" s="107">
        <v>0</v>
      </c>
      <c r="DE83" s="107">
        <v>0</v>
      </c>
      <c r="DF83" s="107">
        <v>0</v>
      </c>
      <c r="DG83" s="107">
        <v>0</v>
      </c>
      <c r="DH83" s="107">
        <v>0</v>
      </c>
      <c r="DI83" s="107">
        <v>0</v>
      </c>
      <c r="DJ83" s="107">
        <v>0</v>
      </c>
      <c r="DK83" s="107">
        <v>0</v>
      </c>
      <c r="DL83" s="107">
        <v>0</v>
      </c>
      <c r="DM83" s="107">
        <v>0</v>
      </c>
      <c r="DN83" s="107">
        <v>0</v>
      </c>
      <c r="DO83" s="107">
        <v>0</v>
      </c>
      <c r="DP83" s="107">
        <v>0</v>
      </c>
      <c r="DQ83" s="107">
        <v>0</v>
      </c>
      <c r="DR83" s="107">
        <v>0</v>
      </c>
      <c r="DS83" s="107">
        <v>0</v>
      </c>
      <c r="DT83" s="107">
        <v>0</v>
      </c>
      <c r="DU83" s="107">
        <v>0</v>
      </c>
      <c r="DV83" s="107">
        <v>0</v>
      </c>
      <c r="DW83" s="107">
        <v>0</v>
      </c>
      <c r="DX83" s="107">
        <v>0</v>
      </c>
      <c r="DY83" s="107">
        <v>0</v>
      </c>
      <c r="DZ83" s="107">
        <v>0</v>
      </c>
      <c r="EA83" s="107">
        <v>0</v>
      </c>
      <c r="EB83" s="107">
        <v>0</v>
      </c>
      <c r="EC83" s="107">
        <v>0</v>
      </c>
      <c r="ED83" s="107">
        <v>0</v>
      </c>
      <c r="EE83" s="107">
        <v>0</v>
      </c>
      <c r="EF83" s="107">
        <v>0</v>
      </c>
      <c r="EG83" s="107">
        <v>0</v>
      </c>
      <c r="EH83" s="107">
        <v>0</v>
      </c>
      <c r="EI83" s="107">
        <v>0</v>
      </c>
      <c r="EJ83" s="107">
        <v>0</v>
      </c>
      <c r="EK83" s="107">
        <v>0</v>
      </c>
      <c r="EL83" s="107">
        <v>0</v>
      </c>
      <c r="EM83" s="107">
        <v>0</v>
      </c>
      <c r="EN83" s="107">
        <v>0</v>
      </c>
      <c r="EO83" s="107">
        <v>0</v>
      </c>
      <c r="EP83" s="107">
        <v>0</v>
      </c>
      <c r="EQ83" s="107">
        <v>0</v>
      </c>
      <c r="ER83" s="107">
        <v>0</v>
      </c>
      <c r="ES83" s="107">
        <v>0</v>
      </c>
      <c r="ET83" s="107">
        <v>0</v>
      </c>
      <c r="EU83" s="107">
        <v>0</v>
      </c>
      <c r="EV83" s="107">
        <v>0</v>
      </c>
      <c r="EW83" s="107">
        <v>0</v>
      </c>
      <c r="EX83" s="107">
        <v>0</v>
      </c>
      <c r="EY83" s="107">
        <v>0</v>
      </c>
      <c r="EZ83" s="107">
        <v>0</v>
      </c>
      <c r="FA83" s="107">
        <v>0</v>
      </c>
      <c r="FB83" s="107">
        <v>0</v>
      </c>
      <c r="FC83" s="107">
        <v>0</v>
      </c>
      <c r="FD83" s="107">
        <v>0</v>
      </c>
      <c r="FE83" s="107">
        <v>0</v>
      </c>
      <c r="FF83" s="107">
        <v>0</v>
      </c>
      <c r="FG83" s="107">
        <v>0</v>
      </c>
      <c r="FH83" s="107">
        <v>0</v>
      </c>
      <c r="FI83" s="107">
        <v>0</v>
      </c>
      <c r="FJ83" s="107">
        <v>0</v>
      </c>
      <c r="FK83" s="107">
        <v>0</v>
      </c>
      <c r="FL83" s="107">
        <v>0</v>
      </c>
      <c r="FM83" s="107">
        <v>0</v>
      </c>
      <c r="FN83" s="107">
        <v>0</v>
      </c>
      <c r="FO83" s="107">
        <v>0</v>
      </c>
      <c r="FP83" s="107">
        <v>0</v>
      </c>
      <c r="FQ83" s="107">
        <v>0</v>
      </c>
      <c r="FR83" s="107">
        <v>0</v>
      </c>
      <c r="FS83" s="107">
        <v>0</v>
      </c>
      <c r="FT83" s="107">
        <v>0</v>
      </c>
      <c r="FU83" s="107">
        <v>0</v>
      </c>
      <c r="FV83" s="107">
        <v>0</v>
      </c>
      <c r="FW83" s="107">
        <v>0</v>
      </c>
      <c r="FX83" s="107">
        <v>0</v>
      </c>
      <c r="FY83" s="107">
        <v>0</v>
      </c>
      <c r="FZ83" s="107">
        <v>0</v>
      </c>
      <c r="GA83" s="107">
        <v>0</v>
      </c>
      <c r="GB83" s="107">
        <v>0</v>
      </c>
      <c r="GC83" s="107">
        <v>0</v>
      </c>
      <c r="GD83" s="107">
        <v>0</v>
      </c>
      <c r="GE83" s="107">
        <v>0</v>
      </c>
      <c r="GF83" s="107">
        <v>0</v>
      </c>
      <c r="GG83" s="107">
        <v>0</v>
      </c>
      <c r="GH83" s="107">
        <v>0</v>
      </c>
      <c r="GI83" s="22">
        <v>135670</v>
      </c>
      <c r="GJ83" s="13"/>
      <c r="GK83" s="13"/>
    </row>
    <row r="84" spans="1:193" x14ac:dyDescent="0.3">
      <c r="A84" s="22">
        <v>135622</v>
      </c>
      <c r="B84" s="22">
        <v>6385</v>
      </c>
      <c r="C84" s="22" t="s">
        <v>179</v>
      </c>
      <c r="D84" s="22" t="s">
        <v>180</v>
      </c>
      <c r="E84" s="26">
        <v>0</v>
      </c>
      <c r="F84" s="22" t="s">
        <v>164</v>
      </c>
      <c r="G84" s="22" t="s">
        <v>165</v>
      </c>
      <c r="H84" s="108" t="str">
        <f>VLOOKUP(B84,Elegibilidade!A:I,9,0)</f>
        <v>Elegível</v>
      </c>
      <c r="I84" s="27">
        <v>23</v>
      </c>
      <c r="J84" s="23">
        <v>0</v>
      </c>
      <c r="K84" s="23">
        <f t="shared" si="14"/>
        <v>185286.62000000002</v>
      </c>
      <c r="L84" s="23">
        <f t="shared" si="10"/>
        <v>185286.62000000002</v>
      </c>
      <c r="M84" s="22" t="s">
        <v>167</v>
      </c>
      <c r="N84" s="23">
        <v>185286.62000000002</v>
      </c>
      <c r="O84" s="23">
        <f t="shared" si="11"/>
        <v>165759.2858121935</v>
      </c>
      <c r="P84" s="23">
        <f>Vendas!$J$1</f>
        <v>885.12919963447951</v>
      </c>
      <c r="Q84" s="109">
        <v>360</v>
      </c>
      <c r="R84" s="23">
        <f t="shared" si="12"/>
        <v>318646.51186841261</v>
      </c>
      <c r="S84" s="28">
        <f t="shared" si="13"/>
        <v>0.5201980239490116</v>
      </c>
      <c r="T84" s="107">
        <v>8055.94</v>
      </c>
      <c r="U84" s="107">
        <v>8055.94</v>
      </c>
      <c r="V84" s="107">
        <v>8055.94</v>
      </c>
      <c r="W84" s="107">
        <v>8055.94</v>
      </c>
      <c r="X84" s="107">
        <v>8055.94</v>
      </c>
      <c r="Y84" s="107">
        <v>8055.94</v>
      </c>
      <c r="Z84" s="107">
        <v>8055.94</v>
      </c>
      <c r="AA84" s="107">
        <v>8055.94</v>
      </c>
      <c r="AB84" s="107">
        <v>8055.94</v>
      </c>
      <c r="AC84" s="107">
        <v>8055.94</v>
      </c>
      <c r="AD84" s="107">
        <v>8055.94</v>
      </c>
      <c r="AE84" s="107">
        <v>8055.94</v>
      </c>
      <c r="AF84" s="107">
        <v>8055.94</v>
      </c>
      <c r="AG84" s="107">
        <v>8055.94</v>
      </c>
      <c r="AH84" s="107">
        <v>8055.94</v>
      </c>
      <c r="AI84" s="107">
        <v>8055.94</v>
      </c>
      <c r="AJ84" s="107">
        <v>8055.94</v>
      </c>
      <c r="AK84" s="107">
        <v>8055.94</v>
      </c>
      <c r="AL84" s="107">
        <v>8055.94</v>
      </c>
      <c r="AM84" s="107">
        <v>8055.94</v>
      </c>
      <c r="AN84" s="107">
        <v>8055.94</v>
      </c>
      <c r="AO84" s="107">
        <v>8055.94</v>
      </c>
      <c r="AP84" s="107">
        <v>8055.94</v>
      </c>
      <c r="AQ84" s="107">
        <v>0</v>
      </c>
      <c r="AR84" s="107">
        <v>0</v>
      </c>
      <c r="AS84" s="107">
        <v>0</v>
      </c>
      <c r="AT84" s="107">
        <v>0</v>
      </c>
      <c r="AU84" s="107">
        <v>0</v>
      </c>
      <c r="AV84" s="107">
        <v>0</v>
      </c>
      <c r="AW84" s="107">
        <v>0</v>
      </c>
      <c r="AX84" s="107">
        <v>0</v>
      </c>
      <c r="AY84" s="107">
        <v>0</v>
      </c>
      <c r="AZ84" s="107">
        <v>0</v>
      </c>
      <c r="BA84" s="107">
        <v>0</v>
      </c>
      <c r="BB84" s="107">
        <v>0</v>
      </c>
      <c r="BC84" s="107">
        <v>0</v>
      </c>
      <c r="BD84" s="107">
        <v>0</v>
      </c>
      <c r="BE84" s="107">
        <v>0</v>
      </c>
      <c r="BF84" s="107">
        <v>0</v>
      </c>
      <c r="BG84" s="107">
        <v>0</v>
      </c>
      <c r="BH84" s="107">
        <v>0</v>
      </c>
      <c r="BI84" s="107">
        <v>0</v>
      </c>
      <c r="BJ84" s="107">
        <v>0</v>
      </c>
      <c r="BK84" s="107">
        <v>0</v>
      </c>
      <c r="BL84" s="107">
        <v>0</v>
      </c>
      <c r="BM84" s="107">
        <v>0</v>
      </c>
      <c r="BN84" s="107">
        <v>0</v>
      </c>
      <c r="BO84" s="107">
        <v>0</v>
      </c>
      <c r="BP84" s="107">
        <v>0</v>
      </c>
      <c r="BQ84" s="107">
        <v>0</v>
      </c>
      <c r="BR84" s="107">
        <v>0</v>
      </c>
      <c r="BS84" s="107">
        <v>0</v>
      </c>
      <c r="BT84" s="107">
        <v>0</v>
      </c>
      <c r="BU84" s="107">
        <v>0</v>
      </c>
      <c r="BV84" s="107">
        <v>0</v>
      </c>
      <c r="BW84" s="107">
        <v>0</v>
      </c>
      <c r="BX84" s="107">
        <v>0</v>
      </c>
      <c r="BY84" s="107">
        <v>0</v>
      </c>
      <c r="BZ84" s="107">
        <v>0</v>
      </c>
      <c r="CA84" s="107">
        <v>0</v>
      </c>
      <c r="CB84" s="107">
        <v>0</v>
      </c>
      <c r="CC84" s="107">
        <v>0</v>
      </c>
      <c r="CD84" s="107">
        <v>0</v>
      </c>
      <c r="CE84" s="107">
        <v>0</v>
      </c>
      <c r="CF84" s="107">
        <v>0</v>
      </c>
      <c r="CG84" s="107">
        <v>0</v>
      </c>
      <c r="CH84" s="107">
        <v>0</v>
      </c>
      <c r="CI84" s="107">
        <v>0</v>
      </c>
      <c r="CJ84" s="107">
        <v>0</v>
      </c>
      <c r="CK84" s="107">
        <v>0</v>
      </c>
      <c r="CL84" s="107">
        <v>0</v>
      </c>
      <c r="CM84" s="107">
        <v>0</v>
      </c>
      <c r="CN84" s="107">
        <v>0</v>
      </c>
      <c r="CO84" s="107">
        <v>0</v>
      </c>
      <c r="CP84" s="107">
        <v>0</v>
      </c>
      <c r="CQ84" s="107">
        <v>0</v>
      </c>
      <c r="CR84" s="107">
        <v>0</v>
      </c>
      <c r="CS84" s="107">
        <v>0</v>
      </c>
      <c r="CT84" s="107">
        <v>0</v>
      </c>
      <c r="CU84" s="107">
        <v>0</v>
      </c>
      <c r="CV84" s="107">
        <v>0</v>
      </c>
      <c r="CW84" s="107">
        <v>0</v>
      </c>
      <c r="CX84" s="107">
        <v>0</v>
      </c>
      <c r="CY84" s="107">
        <v>0</v>
      </c>
      <c r="CZ84" s="107">
        <v>0</v>
      </c>
      <c r="DA84" s="107">
        <v>0</v>
      </c>
      <c r="DB84" s="107">
        <v>0</v>
      </c>
      <c r="DC84" s="107">
        <v>0</v>
      </c>
      <c r="DD84" s="107">
        <v>0</v>
      </c>
      <c r="DE84" s="107">
        <v>0</v>
      </c>
      <c r="DF84" s="107">
        <v>0</v>
      </c>
      <c r="DG84" s="107">
        <v>0</v>
      </c>
      <c r="DH84" s="107">
        <v>0</v>
      </c>
      <c r="DI84" s="107">
        <v>0</v>
      </c>
      <c r="DJ84" s="107">
        <v>0</v>
      </c>
      <c r="DK84" s="107">
        <v>0</v>
      </c>
      <c r="DL84" s="107">
        <v>0</v>
      </c>
      <c r="DM84" s="107">
        <v>0</v>
      </c>
      <c r="DN84" s="107">
        <v>0</v>
      </c>
      <c r="DO84" s="107">
        <v>0</v>
      </c>
      <c r="DP84" s="107">
        <v>0</v>
      </c>
      <c r="DQ84" s="107">
        <v>0</v>
      </c>
      <c r="DR84" s="107">
        <v>0</v>
      </c>
      <c r="DS84" s="107">
        <v>0</v>
      </c>
      <c r="DT84" s="107">
        <v>0</v>
      </c>
      <c r="DU84" s="107">
        <v>0</v>
      </c>
      <c r="DV84" s="107">
        <v>0</v>
      </c>
      <c r="DW84" s="107">
        <v>0</v>
      </c>
      <c r="DX84" s="107">
        <v>0</v>
      </c>
      <c r="DY84" s="107">
        <v>0</v>
      </c>
      <c r="DZ84" s="107">
        <v>0</v>
      </c>
      <c r="EA84" s="107">
        <v>0</v>
      </c>
      <c r="EB84" s="107">
        <v>0</v>
      </c>
      <c r="EC84" s="107">
        <v>0</v>
      </c>
      <c r="ED84" s="107">
        <v>0</v>
      </c>
      <c r="EE84" s="107">
        <v>0</v>
      </c>
      <c r="EF84" s="107">
        <v>0</v>
      </c>
      <c r="EG84" s="107">
        <v>0</v>
      </c>
      <c r="EH84" s="107">
        <v>0</v>
      </c>
      <c r="EI84" s="107">
        <v>0</v>
      </c>
      <c r="EJ84" s="107">
        <v>0</v>
      </c>
      <c r="EK84" s="107">
        <v>0</v>
      </c>
      <c r="EL84" s="107">
        <v>0</v>
      </c>
      <c r="EM84" s="107">
        <v>0</v>
      </c>
      <c r="EN84" s="107">
        <v>0</v>
      </c>
      <c r="EO84" s="107">
        <v>0</v>
      </c>
      <c r="EP84" s="107">
        <v>0</v>
      </c>
      <c r="EQ84" s="107">
        <v>0</v>
      </c>
      <c r="ER84" s="107">
        <v>0</v>
      </c>
      <c r="ES84" s="107">
        <v>0</v>
      </c>
      <c r="ET84" s="107">
        <v>0</v>
      </c>
      <c r="EU84" s="107">
        <v>0</v>
      </c>
      <c r="EV84" s="107">
        <v>0</v>
      </c>
      <c r="EW84" s="107">
        <v>0</v>
      </c>
      <c r="EX84" s="107">
        <v>0</v>
      </c>
      <c r="EY84" s="107">
        <v>0</v>
      </c>
      <c r="EZ84" s="107">
        <v>0</v>
      </c>
      <c r="FA84" s="107">
        <v>0</v>
      </c>
      <c r="FB84" s="107">
        <v>0</v>
      </c>
      <c r="FC84" s="107">
        <v>0</v>
      </c>
      <c r="FD84" s="107">
        <v>0</v>
      </c>
      <c r="FE84" s="107">
        <v>0</v>
      </c>
      <c r="FF84" s="107">
        <v>0</v>
      </c>
      <c r="FG84" s="107">
        <v>0</v>
      </c>
      <c r="FH84" s="107">
        <v>0</v>
      </c>
      <c r="FI84" s="107">
        <v>0</v>
      </c>
      <c r="FJ84" s="107">
        <v>0</v>
      </c>
      <c r="FK84" s="107">
        <v>0</v>
      </c>
      <c r="FL84" s="107">
        <v>0</v>
      </c>
      <c r="FM84" s="107">
        <v>0</v>
      </c>
      <c r="FN84" s="107">
        <v>0</v>
      </c>
      <c r="FO84" s="107">
        <v>0</v>
      </c>
      <c r="FP84" s="107">
        <v>0</v>
      </c>
      <c r="FQ84" s="107">
        <v>0</v>
      </c>
      <c r="FR84" s="107">
        <v>0</v>
      </c>
      <c r="FS84" s="107">
        <v>0</v>
      </c>
      <c r="FT84" s="107">
        <v>0</v>
      </c>
      <c r="FU84" s="107">
        <v>0</v>
      </c>
      <c r="FV84" s="107">
        <v>0</v>
      </c>
      <c r="FW84" s="107">
        <v>0</v>
      </c>
      <c r="FX84" s="107">
        <v>0</v>
      </c>
      <c r="FY84" s="107">
        <v>0</v>
      </c>
      <c r="FZ84" s="107">
        <v>0</v>
      </c>
      <c r="GA84" s="107">
        <v>0</v>
      </c>
      <c r="GB84" s="107">
        <v>0</v>
      </c>
      <c r="GC84" s="107">
        <v>0</v>
      </c>
      <c r="GD84" s="107">
        <v>0</v>
      </c>
      <c r="GE84" s="107">
        <v>0</v>
      </c>
      <c r="GF84" s="107">
        <v>0</v>
      </c>
      <c r="GG84" s="107">
        <v>0</v>
      </c>
      <c r="GH84" s="107">
        <v>0</v>
      </c>
      <c r="GI84" s="22">
        <v>135622</v>
      </c>
      <c r="GJ84" s="13"/>
      <c r="GK84" s="13"/>
    </row>
    <row r="85" spans="1:193" x14ac:dyDescent="0.3">
      <c r="A85" s="22">
        <v>135614</v>
      </c>
      <c r="B85" s="22">
        <v>6407</v>
      </c>
      <c r="C85" s="22" t="s">
        <v>169</v>
      </c>
      <c r="D85" s="22" t="s">
        <v>170</v>
      </c>
      <c r="E85" s="26">
        <v>0</v>
      </c>
      <c r="F85" s="22" t="s">
        <v>164</v>
      </c>
      <c r="G85" s="22" t="s">
        <v>165</v>
      </c>
      <c r="H85" s="108" t="str">
        <f>VLOOKUP(B85,Elegibilidade!A:I,9,0)</f>
        <v>Elegível</v>
      </c>
      <c r="I85" s="27">
        <v>23</v>
      </c>
      <c r="J85" s="23">
        <v>0</v>
      </c>
      <c r="K85" s="23">
        <f t="shared" si="14"/>
        <v>185286.62000000002</v>
      </c>
      <c r="L85" s="23">
        <f t="shared" si="10"/>
        <v>185286.62000000002</v>
      </c>
      <c r="M85" s="22" t="s">
        <v>167</v>
      </c>
      <c r="N85" s="23">
        <v>185286.62000000002</v>
      </c>
      <c r="O85" s="23">
        <f t="shared" si="11"/>
        <v>165759.2858121935</v>
      </c>
      <c r="P85" s="23">
        <f>Vendas!$J$1</f>
        <v>885.12919963447951</v>
      </c>
      <c r="Q85" s="109">
        <v>360</v>
      </c>
      <c r="R85" s="23">
        <f t="shared" si="12"/>
        <v>318646.51186841261</v>
      </c>
      <c r="S85" s="28">
        <f t="shared" si="13"/>
        <v>0.5201980239490116</v>
      </c>
      <c r="T85" s="107">
        <v>8055.94</v>
      </c>
      <c r="U85" s="107">
        <v>8055.94</v>
      </c>
      <c r="V85" s="107">
        <v>8055.94</v>
      </c>
      <c r="W85" s="107">
        <v>8055.94</v>
      </c>
      <c r="X85" s="107">
        <v>8055.94</v>
      </c>
      <c r="Y85" s="107">
        <v>8055.94</v>
      </c>
      <c r="Z85" s="107">
        <v>8055.94</v>
      </c>
      <c r="AA85" s="107">
        <v>8055.94</v>
      </c>
      <c r="AB85" s="107">
        <v>8055.94</v>
      </c>
      <c r="AC85" s="107">
        <v>8055.94</v>
      </c>
      <c r="AD85" s="107">
        <v>8055.94</v>
      </c>
      <c r="AE85" s="107">
        <v>8055.94</v>
      </c>
      <c r="AF85" s="107">
        <v>8055.94</v>
      </c>
      <c r="AG85" s="107">
        <v>8055.94</v>
      </c>
      <c r="AH85" s="107">
        <v>8055.94</v>
      </c>
      <c r="AI85" s="107">
        <v>8055.94</v>
      </c>
      <c r="AJ85" s="107">
        <v>8055.94</v>
      </c>
      <c r="AK85" s="107">
        <v>8055.94</v>
      </c>
      <c r="AL85" s="107">
        <v>8055.94</v>
      </c>
      <c r="AM85" s="107">
        <v>8055.94</v>
      </c>
      <c r="AN85" s="107">
        <v>8055.94</v>
      </c>
      <c r="AO85" s="107">
        <v>8055.94</v>
      </c>
      <c r="AP85" s="107">
        <v>8055.94</v>
      </c>
      <c r="AQ85" s="107">
        <v>0</v>
      </c>
      <c r="AR85" s="107">
        <v>0</v>
      </c>
      <c r="AS85" s="107">
        <v>0</v>
      </c>
      <c r="AT85" s="107">
        <v>0</v>
      </c>
      <c r="AU85" s="107">
        <v>0</v>
      </c>
      <c r="AV85" s="107">
        <v>0</v>
      </c>
      <c r="AW85" s="107">
        <v>0</v>
      </c>
      <c r="AX85" s="107">
        <v>0</v>
      </c>
      <c r="AY85" s="107">
        <v>0</v>
      </c>
      <c r="AZ85" s="107">
        <v>0</v>
      </c>
      <c r="BA85" s="107">
        <v>0</v>
      </c>
      <c r="BB85" s="107">
        <v>0</v>
      </c>
      <c r="BC85" s="107">
        <v>0</v>
      </c>
      <c r="BD85" s="107">
        <v>0</v>
      </c>
      <c r="BE85" s="107">
        <v>0</v>
      </c>
      <c r="BF85" s="107">
        <v>0</v>
      </c>
      <c r="BG85" s="107">
        <v>0</v>
      </c>
      <c r="BH85" s="107">
        <v>0</v>
      </c>
      <c r="BI85" s="107">
        <v>0</v>
      </c>
      <c r="BJ85" s="107">
        <v>0</v>
      </c>
      <c r="BK85" s="107">
        <v>0</v>
      </c>
      <c r="BL85" s="107">
        <v>0</v>
      </c>
      <c r="BM85" s="107">
        <v>0</v>
      </c>
      <c r="BN85" s="107">
        <v>0</v>
      </c>
      <c r="BO85" s="107">
        <v>0</v>
      </c>
      <c r="BP85" s="107">
        <v>0</v>
      </c>
      <c r="BQ85" s="107">
        <v>0</v>
      </c>
      <c r="BR85" s="107">
        <v>0</v>
      </c>
      <c r="BS85" s="107">
        <v>0</v>
      </c>
      <c r="BT85" s="107">
        <v>0</v>
      </c>
      <c r="BU85" s="107">
        <v>0</v>
      </c>
      <c r="BV85" s="107">
        <v>0</v>
      </c>
      <c r="BW85" s="107">
        <v>0</v>
      </c>
      <c r="BX85" s="107">
        <v>0</v>
      </c>
      <c r="BY85" s="107">
        <v>0</v>
      </c>
      <c r="BZ85" s="107">
        <v>0</v>
      </c>
      <c r="CA85" s="107">
        <v>0</v>
      </c>
      <c r="CB85" s="107">
        <v>0</v>
      </c>
      <c r="CC85" s="107">
        <v>0</v>
      </c>
      <c r="CD85" s="107">
        <v>0</v>
      </c>
      <c r="CE85" s="107">
        <v>0</v>
      </c>
      <c r="CF85" s="107">
        <v>0</v>
      </c>
      <c r="CG85" s="107">
        <v>0</v>
      </c>
      <c r="CH85" s="107">
        <v>0</v>
      </c>
      <c r="CI85" s="107">
        <v>0</v>
      </c>
      <c r="CJ85" s="107">
        <v>0</v>
      </c>
      <c r="CK85" s="107">
        <v>0</v>
      </c>
      <c r="CL85" s="107">
        <v>0</v>
      </c>
      <c r="CM85" s="107">
        <v>0</v>
      </c>
      <c r="CN85" s="107">
        <v>0</v>
      </c>
      <c r="CO85" s="107">
        <v>0</v>
      </c>
      <c r="CP85" s="107">
        <v>0</v>
      </c>
      <c r="CQ85" s="107">
        <v>0</v>
      </c>
      <c r="CR85" s="107">
        <v>0</v>
      </c>
      <c r="CS85" s="107">
        <v>0</v>
      </c>
      <c r="CT85" s="107">
        <v>0</v>
      </c>
      <c r="CU85" s="107">
        <v>0</v>
      </c>
      <c r="CV85" s="107">
        <v>0</v>
      </c>
      <c r="CW85" s="107">
        <v>0</v>
      </c>
      <c r="CX85" s="107">
        <v>0</v>
      </c>
      <c r="CY85" s="107">
        <v>0</v>
      </c>
      <c r="CZ85" s="107">
        <v>0</v>
      </c>
      <c r="DA85" s="107">
        <v>0</v>
      </c>
      <c r="DB85" s="107">
        <v>0</v>
      </c>
      <c r="DC85" s="107">
        <v>0</v>
      </c>
      <c r="DD85" s="107">
        <v>0</v>
      </c>
      <c r="DE85" s="107">
        <v>0</v>
      </c>
      <c r="DF85" s="107">
        <v>0</v>
      </c>
      <c r="DG85" s="107">
        <v>0</v>
      </c>
      <c r="DH85" s="107">
        <v>0</v>
      </c>
      <c r="DI85" s="107">
        <v>0</v>
      </c>
      <c r="DJ85" s="107">
        <v>0</v>
      </c>
      <c r="DK85" s="107">
        <v>0</v>
      </c>
      <c r="DL85" s="107">
        <v>0</v>
      </c>
      <c r="DM85" s="107">
        <v>0</v>
      </c>
      <c r="DN85" s="107">
        <v>0</v>
      </c>
      <c r="DO85" s="107">
        <v>0</v>
      </c>
      <c r="DP85" s="107">
        <v>0</v>
      </c>
      <c r="DQ85" s="107">
        <v>0</v>
      </c>
      <c r="DR85" s="107">
        <v>0</v>
      </c>
      <c r="DS85" s="107">
        <v>0</v>
      </c>
      <c r="DT85" s="107">
        <v>0</v>
      </c>
      <c r="DU85" s="107">
        <v>0</v>
      </c>
      <c r="DV85" s="107">
        <v>0</v>
      </c>
      <c r="DW85" s="107">
        <v>0</v>
      </c>
      <c r="DX85" s="107">
        <v>0</v>
      </c>
      <c r="DY85" s="107">
        <v>0</v>
      </c>
      <c r="DZ85" s="107">
        <v>0</v>
      </c>
      <c r="EA85" s="107">
        <v>0</v>
      </c>
      <c r="EB85" s="107">
        <v>0</v>
      </c>
      <c r="EC85" s="107">
        <v>0</v>
      </c>
      <c r="ED85" s="107">
        <v>0</v>
      </c>
      <c r="EE85" s="107">
        <v>0</v>
      </c>
      <c r="EF85" s="107">
        <v>0</v>
      </c>
      <c r="EG85" s="107">
        <v>0</v>
      </c>
      <c r="EH85" s="107">
        <v>0</v>
      </c>
      <c r="EI85" s="107">
        <v>0</v>
      </c>
      <c r="EJ85" s="107">
        <v>0</v>
      </c>
      <c r="EK85" s="107">
        <v>0</v>
      </c>
      <c r="EL85" s="107">
        <v>0</v>
      </c>
      <c r="EM85" s="107">
        <v>0</v>
      </c>
      <c r="EN85" s="107">
        <v>0</v>
      </c>
      <c r="EO85" s="107">
        <v>0</v>
      </c>
      <c r="EP85" s="107">
        <v>0</v>
      </c>
      <c r="EQ85" s="107">
        <v>0</v>
      </c>
      <c r="ER85" s="107">
        <v>0</v>
      </c>
      <c r="ES85" s="107">
        <v>0</v>
      </c>
      <c r="ET85" s="107">
        <v>0</v>
      </c>
      <c r="EU85" s="107">
        <v>0</v>
      </c>
      <c r="EV85" s="107">
        <v>0</v>
      </c>
      <c r="EW85" s="107">
        <v>0</v>
      </c>
      <c r="EX85" s="107">
        <v>0</v>
      </c>
      <c r="EY85" s="107">
        <v>0</v>
      </c>
      <c r="EZ85" s="107">
        <v>0</v>
      </c>
      <c r="FA85" s="107">
        <v>0</v>
      </c>
      <c r="FB85" s="107">
        <v>0</v>
      </c>
      <c r="FC85" s="107">
        <v>0</v>
      </c>
      <c r="FD85" s="107">
        <v>0</v>
      </c>
      <c r="FE85" s="107">
        <v>0</v>
      </c>
      <c r="FF85" s="107">
        <v>0</v>
      </c>
      <c r="FG85" s="107">
        <v>0</v>
      </c>
      <c r="FH85" s="107">
        <v>0</v>
      </c>
      <c r="FI85" s="107">
        <v>0</v>
      </c>
      <c r="FJ85" s="107">
        <v>0</v>
      </c>
      <c r="FK85" s="107">
        <v>0</v>
      </c>
      <c r="FL85" s="107">
        <v>0</v>
      </c>
      <c r="FM85" s="107">
        <v>0</v>
      </c>
      <c r="FN85" s="107">
        <v>0</v>
      </c>
      <c r="FO85" s="107">
        <v>0</v>
      </c>
      <c r="FP85" s="107">
        <v>0</v>
      </c>
      <c r="FQ85" s="107">
        <v>0</v>
      </c>
      <c r="FR85" s="107">
        <v>0</v>
      </c>
      <c r="FS85" s="107">
        <v>0</v>
      </c>
      <c r="FT85" s="107">
        <v>0</v>
      </c>
      <c r="FU85" s="107">
        <v>0</v>
      </c>
      <c r="FV85" s="107">
        <v>0</v>
      </c>
      <c r="FW85" s="107">
        <v>0</v>
      </c>
      <c r="FX85" s="107">
        <v>0</v>
      </c>
      <c r="FY85" s="107">
        <v>0</v>
      </c>
      <c r="FZ85" s="107">
        <v>0</v>
      </c>
      <c r="GA85" s="107">
        <v>0</v>
      </c>
      <c r="GB85" s="107">
        <v>0</v>
      </c>
      <c r="GC85" s="107">
        <v>0</v>
      </c>
      <c r="GD85" s="107">
        <v>0</v>
      </c>
      <c r="GE85" s="107">
        <v>0</v>
      </c>
      <c r="GF85" s="107">
        <v>0</v>
      </c>
      <c r="GG85" s="107">
        <v>0</v>
      </c>
      <c r="GH85" s="107">
        <v>0</v>
      </c>
      <c r="GI85" s="22">
        <v>135614</v>
      </c>
      <c r="GJ85" s="13"/>
      <c r="GK85" s="13"/>
    </row>
    <row r="86" spans="1:193" x14ac:dyDescent="0.3">
      <c r="A86" s="22">
        <v>135613</v>
      </c>
      <c r="B86" s="22">
        <v>6358</v>
      </c>
      <c r="C86" s="22" t="s">
        <v>162</v>
      </c>
      <c r="D86" s="22" t="s">
        <v>163</v>
      </c>
      <c r="E86" s="26">
        <v>0</v>
      </c>
      <c r="F86" s="22" t="s">
        <v>164</v>
      </c>
      <c r="G86" s="22" t="s">
        <v>165</v>
      </c>
      <c r="H86" s="108" t="str">
        <f>VLOOKUP(B86,Elegibilidade!A:I,9,0)</f>
        <v>Elegível</v>
      </c>
      <c r="I86" s="27">
        <v>22</v>
      </c>
      <c r="J86" s="23">
        <v>0</v>
      </c>
      <c r="K86" s="23">
        <f t="shared" si="14"/>
        <v>181534.5400000001</v>
      </c>
      <c r="L86" s="23">
        <f t="shared" si="10"/>
        <v>181534.5400000001</v>
      </c>
      <c r="M86" s="22" t="s">
        <v>167</v>
      </c>
      <c r="N86" s="23">
        <v>181534.5400000001</v>
      </c>
      <c r="O86" s="23">
        <f t="shared" si="11"/>
        <v>163144.05578891889</v>
      </c>
      <c r="P86" s="23">
        <f>Vendas!$J$1</f>
        <v>885.12919963447951</v>
      </c>
      <c r="Q86" s="109">
        <v>367.2</v>
      </c>
      <c r="R86" s="23">
        <f t="shared" si="12"/>
        <v>325019.44210578088</v>
      </c>
      <c r="S86" s="28">
        <f t="shared" si="13"/>
        <v>0.50195168243449884</v>
      </c>
      <c r="T86" s="107">
        <v>8251.57</v>
      </c>
      <c r="U86" s="107">
        <v>8251.57</v>
      </c>
      <c r="V86" s="107">
        <v>8251.57</v>
      </c>
      <c r="W86" s="107">
        <v>8251.57</v>
      </c>
      <c r="X86" s="107">
        <v>8251.57</v>
      </c>
      <c r="Y86" s="107">
        <v>8251.57</v>
      </c>
      <c r="Z86" s="107">
        <v>8251.57</v>
      </c>
      <c r="AA86" s="107">
        <v>8251.57</v>
      </c>
      <c r="AB86" s="107">
        <v>8251.57</v>
      </c>
      <c r="AC86" s="107">
        <v>8251.57</v>
      </c>
      <c r="AD86" s="107">
        <v>8251.57</v>
      </c>
      <c r="AE86" s="107">
        <v>8251.57</v>
      </c>
      <c r="AF86" s="107">
        <v>8251.57</v>
      </c>
      <c r="AG86" s="107">
        <v>8251.57</v>
      </c>
      <c r="AH86" s="107">
        <v>8251.57</v>
      </c>
      <c r="AI86" s="107">
        <v>8251.57</v>
      </c>
      <c r="AJ86" s="107">
        <v>8251.57</v>
      </c>
      <c r="AK86" s="107">
        <v>8251.57</v>
      </c>
      <c r="AL86" s="107">
        <v>8251.57</v>
      </c>
      <c r="AM86" s="107">
        <v>8251.57</v>
      </c>
      <c r="AN86" s="107">
        <v>8251.57</v>
      </c>
      <c r="AO86" s="107">
        <v>8251.57</v>
      </c>
      <c r="AP86" s="107">
        <v>0</v>
      </c>
      <c r="AQ86" s="107">
        <v>0</v>
      </c>
      <c r="AR86" s="107">
        <v>0</v>
      </c>
      <c r="AS86" s="107">
        <v>0</v>
      </c>
      <c r="AT86" s="107">
        <v>0</v>
      </c>
      <c r="AU86" s="107">
        <v>0</v>
      </c>
      <c r="AV86" s="107">
        <v>0</v>
      </c>
      <c r="AW86" s="107">
        <v>0</v>
      </c>
      <c r="AX86" s="107">
        <v>0</v>
      </c>
      <c r="AY86" s="107">
        <v>0</v>
      </c>
      <c r="AZ86" s="107">
        <v>0</v>
      </c>
      <c r="BA86" s="107">
        <v>0</v>
      </c>
      <c r="BB86" s="107">
        <v>0</v>
      </c>
      <c r="BC86" s="107">
        <v>0</v>
      </c>
      <c r="BD86" s="107">
        <v>0</v>
      </c>
      <c r="BE86" s="107">
        <v>0</v>
      </c>
      <c r="BF86" s="107">
        <v>0</v>
      </c>
      <c r="BG86" s="107">
        <v>0</v>
      </c>
      <c r="BH86" s="107">
        <v>0</v>
      </c>
      <c r="BI86" s="107">
        <v>0</v>
      </c>
      <c r="BJ86" s="107">
        <v>0</v>
      </c>
      <c r="BK86" s="107">
        <v>0</v>
      </c>
      <c r="BL86" s="107">
        <v>0</v>
      </c>
      <c r="BM86" s="107">
        <v>0</v>
      </c>
      <c r="BN86" s="107">
        <v>0</v>
      </c>
      <c r="BO86" s="107">
        <v>0</v>
      </c>
      <c r="BP86" s="107">
        <v>0</v>
      </c>
      <c r="BQ86" s="107">
        <v>0</v>
      </c>
      <c r="BR86" s="107">
        <v>0</v>
      </c>
      <c r="BS86" s="107">
        <v>0</v>
      </c>
      <c r="BT86" s="107">
        <v>0</v>
      </c>
      <c r="BU86" s="107">
        <v>0</v>
      </c>
      <c r="BV86" s="107">
        <v>0</v>
      </c>
      <c r="BW86" s="107">
        <v>0</v>
      </c>
      <c r="BX86" s="107">
        <v>0</v>
      </c>
      <c r="BY86" s="107">
        <v>0</v>
      </c>
      <c r="BZ86" s="107">
        <v>0</v>
      </c>
      <c r="CA86" s="107">
        <v>0</v>
      </c>
      <c r="CB86" s="107">
        <v>0</v>
      </c>
      <c r="CC86" s="107">
        <v>0</v>
      </c>
      <c r="CD86" s="107">
        <v>0</v>
      </c>
      <c r="CE86" s="107">
        <v>0</v>
      </c>
      <c r="CF86" s="107">
        <v>0</v>
      </c>
      <c r="CG86" s="107">
        <v>0</v>
      </c>
      <c r="CH86" s="107">
        <v>0</v>
      </c>
      <c r="CI86" s="107">
        <v>0</v>
      </c>
      <c r="CJ86" s="107">
        <v>0</v>
      </c>
      <c r="CK86" s="107">
        <v>0</v>
      </c>
      <c r="CL86" s="107">
        <v>0</v>
      </c>
      <c r="CM86" s="107">
        <v>0</v>
      </c>
      <c r="CN86" s="107">
        <v>0</v>
      </c>
      <c r="CO86" s="107">
        <v>0</v>
      </c>
      <c r="CP86" s="107">
        <v>0</v>
      </c>
      <c r="CQ86" s="107">
        <v>0</v>
      </c>
      <c r="CR86" s="107">
        <v>0</v>
      </c>
      <c r="CS86" s="107">
        <v>0</v>
      </c>
      <c r="CT86" s="107">
        <v>0</v>
      </c>
      <c r="CU86" s="107">
        <v>0</v>
      </c>
      <c r="CV86" s="107">
        <v>0</v>
      </c>
      <c r="CW86" s="107">
        <v>0</v>
      </c>
      <c r="CX86" s="107">
        <v>0</v>
      </c>
      <c r="CY86" s="107">
        <v>0</v>
      </c>
      <c r="CZ86" s="107">
        <v>0</v>
      </c>
      <c r="DA86" s="107">
        <v>0</v>
      </c>
      <c r="DB86" s="107">
        <v>0</v>
      </c>
      <c r="DC86" s="107">
        <v>0</v>
      </c>
      <c r="DD86" s="107">
        <v>0</v>
      </c>
      <c r="DE86" s="107">
        <v>0</v>
      </c>
      <c r="DF86" s="107">
        <v>0</v>
      </c>
      <c r="DG86" s="107">
        <v>0</v>
      </c>
      <c r="DH86" s="107">
        <v>0</v>
      </c>
      <c r="DI86" s="107">
        <v>0</v>
      </c>
      <c r="DJ86" s="107">
        <v>0</v>
      </c>
      <c r="DK86" s="107">
        <v>0</v>
      </c>
      <c r="DL86" s="107">
        <v>0</v>
      </c>
      <c r="DM86" s="107">
        <v>0</v>
      </c>
      <c r="DN86" s="107">
        <v>0</v>
      </c>
      <c r="DO86" s="107">
        <v>0</v>
      </c>
      <c r="DP86" s="107">
        <v>0</v>
      </c>
      <c r="DQ86" s="107">
        <v>0</v>
      </c>
      <c r="DR86" s="107">
        <v>0</v>
      </c>
      <c r="DS86" s="107">
        <v>0</v>
      </c>
      <c r="DT86" s="107">
        <v>0</v>
      </c>
      <c r="DU86" s="107">
        <v>0</v>
      </c>
      <c r="DV86" s="107">
        <v>0</v>
      </c>
      <c r="DW86" s="107">
        <v>0</v>
      </c>
      <c r="DX86" s="107">
        <v>0</v>
      </c>
      <c r="DY86" s="107">
        <v>0</v>
      </c>
      <c r="DZ86" s="107">
        <v>0</v>
      </c>
      <c r="EA86" s="107">
        <v>0</v>
      </c>
      <c r="EB86" s="107">
        <v>0</v>
      </c>
      <c r="EC86" s="107">
        <v>0</v>
      </c>
      <c r="ED86" s="107">
        <v>0</v>
      </c>
      <c r="EE86" s="107">
        <v>0</v>
      </c>
      <c r="EF86" s="107">
        <v>0</v>
      </c>
      <c r="EG86" s="107">
        <v>0</v>
      </c>
      <c r="EH86" s="107">
        <v>0</v>
      </c>
      <c r="EI86" s="107">
        <v>0</v>
      </c>
      <c r="EJ86" s="107">
        <v>0</v>
      </c>
      <c r="EK86" s="107">
        <v>0</v>
      </c>
      <c r="EL86" s="107">
        <v>0</v>
      </c>
      <c r="EM86" s="107">
        <v>0</v>
      </c>
      <c r="EN86" s="107">
        <v>0</v>
      </c>
      <c r="EO86" s="107">
        <v>0</v>
      </c>
      <c r="EP86" s="107">
        <v>0</v>
      </c>
      <c r="EQ86" s="107">
        <v>0</v>
      </c>
      <c r="ER86" s="107">
        <v>0</v>
      </c>
      <c r="ES86" s="107">
        <v>0</v>
      </c>
      <c r="ET86" s="107">
        <v>0</v>
      </c>
      <c r="EU86" s="107">
        <v>0</v>
      </c>
      <c r="EV86" s="107">
        <v>0</v>
      </c>
      <c r="EW86" s="107">
        <v>0</v>
      </c>
      <c r="EX86" s="107">
        <v>0</v>
      </c>
      <c r="EY86" s="107">
        <v>0</v>
      </c>
      <c r="EZ86" s="107">
        <v>0</v>
      </c>
      <c r="FA86" s="107">
        <v>0</v>
      </c>
      <c r="FB86" s="107">
        <v>0</v>
      </c>
      <c r="FC86" s="107">
        <v>0</v>
      </c>
      <c r="FD86" s="107">
        <v>0</v>
      </c>
      <c r="FE86" s="107">
        <v>0</v>
      </c>
      <c r="FF86" s="107">
        <v>0</v>
      </c>
      <c r="FG86" s="107">
        <v>0</v>
      </c>
      <c r="FH86" s="107">
        <v>0</v>
      </c>
      <c r="FI86" s="107">
        <v>0</v>
      </c>
      <c r="FJ86" s="107">
        <v>0</v>
      </c>
      <c r="FK86" s="107">
        <v>0</v>
      </c>
      <c r="FL86" s="107">
        <v>0</v>
      </c>
      <c r="FM86" s="107">
        <v>0</v>
      </c>
      <c r="FN86" s="107">
        <v>0</v>
      </c>
      <c r="FO86" s="107">
        <v>0</v>
      </c>
      <c r="FP86" s="107">
        <v>0</v>
      </c>
      <c r="FQ86" s="107">
        <v>0</v>
      </c>
      <c r="FR86" s="107">
        <v>0</v>
      </c>
      <c r="FS86" s="107">
        <v>0</v>
      </c>
      <c r="FT86" s="107">
        <v>0</v>
      </c>
      <c r="FU86" s="107">
        <v>0</v>
      </c>
      <c r="FV86" s="107">
        <v>0</v>
      </c>
      <c r="FW86" s="107">
        <v>0</v>
      </c>
      <c r="FX86" s="107">
        <v>0</v>
      </c>
      <c r="FY86" s="107">
        <v>0</v>
      </c>
      <c r="FZ86" s="107">
        <v>0</v>
      </c>
      <c r="GA86" s="107">
        <v>0</v>
      </c>
      <c r="GB86" s="107">
        <v>0</v>
      </c>
      <c r="GC86" s="107">
        <v>0</v>
      </c>
      <c r="GD86" s="107">
        <v>0</v>
      </c>
      <c r="GE86" s="107">
        <v>0</v>
      </c>
      <c r="GF86" s="107">
        <v>0</v>
      </c>
      <c r="GG86" s="107">
        <v>0</v>
      </c>
      <c r="GH86" s="107">
        <v>0</v>
      </c>
      <c r="GI86" s="22">
        <v>135613</v>
      </c>
      <c r="GJ86" s="13"/>
      <c r="GK86" s="13"/>
    </row>
    <row r="87" spans="1:193" x14ac:dyDescent="0.3">
      <c r="A87" s="22">
        <v>135637</v>
      </c>
      <c r="B87" s="22">
        <v>6454</v>
      </c>
      <c r="C87" s="22" t="s">
        <v>207</v>
      </c>
      <c r="D87" s="22" t="s">
        <v>208</v>
      </c>
      <c r="E87" s="26">
        <v>0</v>
      </c>
      <c r="F87" s="22" t="s">
        <v>164</v>
      </c>
      <c r="G87" s="22" t="s">
        <v>165</v>
      </c>
      <c r="H87" s="108" t="str">
        <f>VLOOKUP(B87,Elegibilidade!A:I,9,0)</f>
        <v>Elegível</v>
      </c>
      <c r="I87" s="27">
        <v>18</v>
      </c>
      <c r="J87" s="23">
        <v>0</v>
      </c>
      <c r="K87" s="23">
        <f t="shared" si="14"/>
        <v>181500.01999999996</v>
      </c>
      <c r="L87" s="23">
        <f t="shared" si="10"/>
        <v>181500.01999999996</v>
      </c>
      <c r="M87" s="22" t="s">
        <v>167</v>
      </c>
      <c r="N87" s="23">
        <v>181500.01999999996</v>
      </c>
      <c r="O87" s="23">
        <f t="shared" si="11"/>
        <v>166124.45704806407</v>
      </c>
      <c r="P87" s="23">
        <f>Vendas!$J$1</f>
        <v>885.12919963447951</v>
      </c>
      <c r="Q87" s="109">
        <v>360</v>
      </c>
      <c r="R87" s="23">
        <f t="shared" si="12"/>
        <v>318646.51186841261</v>
      </c>
      <c r="S87" s="28">
        <f t="shared" si="13"/>
        <v>0.52134403127144968</v>
      </c>
      <c r="T87" s="107">
        <v>10083.33</v>
      </c>
      <c r="U87" s="107">
        <v>10083.33</v>
      </c>
      <c r="V87" s="107">
        <v>10083.33</v>
      </c>
      <c r="W87" s="107">
        <v>10083.33</v>
      </c>
      <c r="X87" s="107">
        <v>10083.33</v>
      </c>
      <c r="Y87" s="107">
        <v>10083.33</v>
      </c>
      <c r="Z87" s="107">
        <v>10083.33</v>
      </c>
      <c r="AA87" s="107">
        <v>10083.33</v>
      </c>
      <c r="AB87" s="107">
        <v>10083.33</v>
      </c>
      <c r="AC87" s="107">
        <v>10083.33</v>
      </c>
      <c r="AD87" s="107">
        <v>10083.33</v>
      </c>
      <c r="AE87" s="107">
        <v>10083.33</v>
      </c>
      <c r="AF87" s="107">
        <v>10083.33</v>
      </c>
      <c r="AG87" s="107">
        <v>10083.33</v>
      </c>
      <c r="AH87" s="107">
        <v>10083.33</v>
      </c>
      <c r="AI87" s="107">
        <v>10083.33</v>
      </c>
      <c r="AJ87" s="107">
        <v>10083.33</v>
      </c>
      <c r="AK87" s="107">
        <v>10083.41</v>
      </c>
      <c r="AL87" s="107">
        <v>0</v>
      </c>
      <c r="AM87" s="107">
        <v>0</v>
      </c>
      <c r="AN87" s="107">
        <v>0</v>
      </c>
      <c r="AO87" s="107">
        <v>0</v>
      </c>
      <c r="AP87" s="107">
        <v>0</v>
      </c>
      <c r="AQ87" s="107">
        <v>0</v>
      </c>
      <c r="AR87" s="107">
        <v>0</v>
      </c>
      <c r="AS87" s="107">
        <v>0</v>
      </c>
      <c r="AT87" s="107">
        <v>0</v>
      </c>
      <c r="AU87" s="107">
        <v>0</v>
      </c>
      <c r="AV87" s="107">
        <v>0</v>
      </c>
      <c r="AW87" s="107">
        <v>0</v>
      </c>
      <c r="AX87" s="107">
        <v>0</v>
      </c>
      <c r="AY87" s="107">
        <v>0</v>
      </c>
      <c r="AZ87" s="107">
        <v>0</v>
      </c>
      <c r="BA87" s="107">
        <v>0</v>
      </c>
      <c r="BB87" s="107">
        <v>0</v>
      </c>
      <c r="BC87" s="107">
        <v>0</v>
      </c>
      <c r="BD87" s="107">
        <v>0</v>
      </c>
      <c r="BE87" s="107">
        <v>0</v>
      </c>
      <c r="BF87" s="107">
        <v>0</v>
      </c>
      <c r="BG87" s="107">
        <v>0</v>
      </c>
      <c r="BH87" s="107">
        <v>0</v>
      </c>
      <c r="BI87" s="107">
        <v>0</v>
      </c>
      <c r="BJ87" s="107">
        <v>0</v>
      </c>
      <c r="BK87" s="107">
        <v>0</v>
      </c>
      <c r="BL87" s="107">
        <v>0</v>
      </c>
      <c r="BM87" s="107">
        <v>0</v>
      </c>
      <c r="BN87" s="107">
        <v>0</v>
      </c>
      <c r="BO87" s="107">
        <v>0</v>
      </c>
      <c r="BP87" s="107">
        <v>0</v>
      </c>
      <c r="BQ87" s="107">
        <v>0</v>
      </c>
      <c r="BR87" s="107">
        <v>0</v>
      </c>
      <c r="BS87" s="107">
        <v>0</v>
      </c>
      <c r="BT87" s="107">
        <v>0</v>
      </c>
      <c r="BU87" s="107">
        <v>0</v>
      </c>
      <c r="BV87" s="107">
        <v>0</v>
      </c>
      <c r="BW87" s="107">
        <v>0</v>
      </c>
      <c r="BX87" s="107">
        <v>0</v>
      </c>
      <c r="BY87" s="107">
        <v>0</v>
      </c>
      <c r="BZ87" s="107">
        <v>0</v>
      </c>
      <c r="CA87" s="107">
        <v>0</v>
      </c>
      <c r="CB87" s="107">
        <v>0</v>
      </c>
      <c r="CC87" s="107">
        <v>0</v>
      </c>
      <c r="CD87" s="107">
        <v>0</v>
      </c>
      <c r="CE87" s="107">
        <v>0</v>
      </c>
      <c r="CF87" s="107">
        <v>0</v>
      </c>
      <c r="CG87" s="107">
        <v>0</v>
      </c>
      <c r="CH87" s="107">
        <v>0</v>
      </c>
      <c r="CI87" s="107">
        <v>0</v>
      </c>
      <c r="CJ87" s="107">
        <v>0</v>
      </c>
      <c r="CK87" s="107">
        <v>0</v>
      </c>
      <c r="CL87" s="107">
        <v>0</v>
      </c>
      <c r="CM87" s="107">
        <v>0</v>
      </c>
      <c r="CN87" s="107">
        <v>0</v>
      </c>
      <c r="CO87" s="107">
        <v>0</v>
      </c>
      <c r="CP87" s="107">
        <v>0</v>
      </c>
      <c r="CQ87" s="107">
        <v>0</v>
      </c>
      <c r="CR87" s="107">
        <v>0</v>
      </c>
      <c r="CS87" s="107">
        <v>0</v>
      </c>
      <c r="CT87" s="107">
        <v>0</v>
      </c>
      <c r="CU87" s="107">
        <v>0</v>
      </c>
      <c r="CV87" s="107">
        <v>0</v>
      </c>
      <c r="CW87" s="107">
        <v>0</v>
      </c>
      <c r="CX87" s="107">
        <v>0</v>
      </c>
      <c r="CY87" s="107">
        <v>0</v>
      </c>
      <c r="CZ87" s="107">
        <v>0</v>
      </c>
      <c r="DA87" s="107">
        <v>0</v>
      </c>
      <c r="DB87" s="107">
        <v>0</v>
      </c>
      <c r="DC87" s="107">
        <v>0</v>
      </c>
      <c r="DD87" s="107">
        <v>0</v>
      </c>
      <c r="DE87" s="107">
        <v>0</v>
      </c>
      <c r="DF87" s="107">
        <v>0</v>
      </c>
      <c r="DG87" s="107">
        <v>0</v>
      </c>
      <c r="DH87" s="107">
        <v>0</v>
      </c>
      <c r="DI87" s="107">
        <v>0</v>
      </c>
      <c r="DJ87" s="107">
        <v>0</v>
      </c>
      <c r="DK87" s="107">
        <v>0</v>
      </c>
      <c r="DL87" s="107">
        <v>0</v>
      </c>
      <c r="DM87" s="107">
        <v>0</v>
      </c>
      <c r="DN87" s="107">
        <v>0</v>
      </c>
      <c r="DO87" s="107">
        <v>0</v>
      </c>
      <c r="DP87" s="107">
        <v>0</v>
      </c>
      <c r="DQ87" s="107">
        <v>0</v>
      </c>
      <c r="DR87" s="107">
        <v>0</v>
      </c>
      <c r="DS87" s="107">
        <v>0</v>
      </c>
      <c r="DT87" s="107">
        <v>0</v>
      </c>
      <c r="DU87" s="107">
        <v>0</v>
      </c>
      <c r="DV87" s="107">
        <v>0</v>
      </c>
      <c r="DW87" s="107">
        <v>0</v>
      </c>
      <c r="DX87" s="107">
        <v>0</v>
      </c>
      <c r="DY87" s="107">
        <v>0</v>
      </c>
      <c r="DZ87" s="107">
        <v>0</v>
      </c>
      <c r="EA87" s="107">
        <v>0</v>
      </c>
      <c r="EB87" s="107">
        <v>0</v>
      </c>
      <c r="EC87" s="107">
        <v>0</v>
      </c>
      <c r="ED87" s="107">
        <v>0</v>
      </c>
      <c r="EE87" s="107">
        <v>0</v>
      </c>
      <c r="EF87" s="107">
        <v>0</v>
      </c>
      <c r="EG87" s="107">
        <v>0</v>
      </c>
      <c r="EH87" s="107">
        <v>0</v>
      </c>
      <c r="EI87" s="107">
        <v>0</v>
      </c>
      <c r="EJ87" s="107">
        <v>0</v>
      </c>
      <c r="EK87" s="107">
        <v>0</v>
      </c>
      <c r="EL87" s="107">
        <v>0</v>
      </c>
      <c r="EM87" s="107">
        <v>0</v>
      </c>
      <c r="EN87" s="107">
        <v>0</v>
      </c>
      <c r="EO87" s="107">
        <v>0</v>
      </c>
      <c r="EP87" s="107">
        <v>0</v>
      </c>
      <c r="EQ87" s="107">
        <v>0</v>
      </c>
      <c r="ER87" s="107">
        <v>0</v>
      </c>
      <c r="ES87" s="107">
        <v>0</v>
      </c>
      <c r="ET87" s="107">
        <v>0</v>
      </c>
      <c r="EU87" s="107">
        <v>0</v>
      </c>
      <c r="EV87" s="107">
        <v>0</v>
      </c>
      <c r="EW87" s="107">
        <v>0</v>
      </c>
      <c r="EX87" s="107">
        <v>0</v>
      </c>
      <c r="EY87" s="107">
        <v>0</v>
      </c>
      <c r="EZ87" s="107">
        <v>0</v>
      </c>
      <c r="FA87" s="107">
        <v>0</v>
      </c>
      <c r="FB87" s="107">
        <v>0</v>
      </c>
      <c r="FC87" s="107">
        <v>0</v>
      </c>
      <c r="FD87" s="107">
        <v>0</v>
      </c>
      <c r="FE87" s="107">
        <v>0</v>
      </c>
      <c r="FF87" s="107">
        <v>0</v>
      </c>
      <c r="FG87" s="107">
        <v>0</v>
      </c>
      <c r="FH87" s="107">
        <v>0</v>
      </c>
      <c r="FI87" s="107">
        <v>0</v>
      </c>
      <c r="FJ87" s="107">
        <v>0</v>
      </c>
      <c r="FK87" s="107">
        <v>0</v>
      </c>
      <c r="FL87" s="107">
        <v>0</v>
      </c>
      <c r="FM87" s="107">
        <v>0</v>
      </c>
      <c r="FN87" s="107">
        <v>0</v>
      </c>
      <c r="FO87" s="107">
        <v>0</v>
      </c>
      <c r="FP87" s="107">
        <v>0</v>
      </c>
      <c r="FQ87" s="107">
        <v>0</v>
      </c>
      <c r="FR87" s="107">
        <v>0</v>
      </c>
      <c r="FS87" s="107">
        <v>0</v>
      </c>
      <c r="FT87" s="107">
        <v>0</v>
      </c>
      <c r="FU87" s="107">
        <v>0</v>
      </c>
      <c r="FV87" s="107">
        <v>0</v>
      </c>
      <c r="FW87" s="107">
        <v>0</v>
      </c>
      <c r="FX87" s="107">
        <v>0</v>
      </c>
      <c r="FY87" s="107">
        <v>0</v>
      </c>
      <c r="FZ87" s="107">
        <v>0</v>
      </c>
      <c r="GA87" s="107">
        <v>0</v>
      </c>
      <c r="GB87" s="107">
        <v>0</v>
      </c>
      <c r="GC87" s="107">
        <v>0</v>
      </c>
      <c r="GD87" s="107">
        <v>0</v>
      </c>
      <c r="GE87" s="107">
        <v>0</v>
      </c>
      <c r="GF87" s="107">
        <v>0</v>
      </c>
      <c r="GG87" s="107">
        <v>0</v>
      </c>
      <c r="GH87" s="107">
        <v>0</v>
      </c>
      <c r="GI87" s="22">
        <v>135637</v>
      </c>
      <c r="GJ87" s="13"/>
      <c r="GK87" s="13"/>
    </row>
    <row r="88" spans="1:193" hidden="1" x14ac:dyDescent="0.3">
      <c r="A88" s="22">
        <v>136056</v>
      </c>
      <c r="B88" s="22">
        <v>5416</v>
      </c>
      <c r="C88" s="22" t="s">
        <v>309</v>
      </c>
      <c r="D88" s="22" t="s">
        <v>310</v>
      </c>
      <c r="E88" s="26">
        <v>0</v>
      </c>
      <c r="F88" s="22" t="s">
        <v>164</v>
      </c>
      <c r="G88" s="22" t="s">
        <v>165</v>
      </c>
      <c r="H88" s="108" t="str">
        <f>VLOOKUP(B88,Elegibilidade!A:I,9,0)</f>
        <v>Inelegível</v>
      </c>
      <c r="I88" s="27">
        <v>12</v>
      </c>
      <c r="J88" s="23">
        <v>0</v>
      </c>
      <c r="K88" s="23">
        <f t="shared" si="14"/>
        <v>172800</v>
      </c>
      <c r="L88" s="23">
        <f t="shared" si="10"/>
        <v>172800</v>
      </c>
      <c r="M88" s="22" t="s">
        <v>167</v>
      </c>
      <c r="N88" s="23">
        <v>172800</v>
      </c>
      <c r="O88" s="23">
        <f t="shared" si="11"/>
        <v>162597.83025025507</v>
      </c>
      <c r="P88" s="23">
        <f>Vendas!$J$1</f>
        <v>885.12919963447951</v>
      </c>
      <c r="Q88" s="109">
        <v>360</v>
      </c>
      <c r="R88" s="23">
        <f t="shared" si="12"/>
        <v>318646.51186841261</v>
      </c>
      <c r="S88" s="28">
        <f t="shared" si="13"/>
        <v>0.510276510785723</v>
      </c>
      <c r="T88" s="107">
        <v>14400</v>
      </c>
      <c r="U88" s="107">
        <v>14400</v>
      </c>
      <c r="V88" s="107">
        <v>14400</v>
      </c>
      <c r="W88" s="107">
        <v>14400</v>
      </c>
      <c r="X88" s="107">
        <v>14400</v>
      </c>
      <c r="Y88" s="107">
        <v>14400</v>
      </c>
      <c r="Z88" s="107">
        <v>14400</v>
      </c>
      <c r="AA88" s="107">
        <v>14400</v>
      </c>
      <c r="AB88" s="107">
        <v>14400</v>
      </c>
      <c r="AC88" s="107">
        <v>14400</v>
      </c>
      <c r="AD88" s="107">
        <v>14400</v>
      </c>
      <c r="AE88" s="107">
        <v>14400</v>
      </c>
      <c r="AF88" s="107">
        <v>0</v>
      </c>
      <c r="AG88" s="107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07">
        <v>0</v>
      </c>
      <c r="AO88" s="107">
        <v>0</v>
      </c>
      <c r="AP88" s="107">
        <v>0</v>
      </c>
      <c r="AQ88" s="107">
        <v>0</v>
      </c>
      <c r="AR88" s="107">
        <v>0</v>
      </c>
      <c r="AS88" s="107">
        <v>0</v>
      </c>
      <c r="AT88" s="107">
        <v>0</v>
      </c>
      <c r="AU88" s="107">
        <v>0</v>
      </c>
      <c r="AV88" s="107">
        <v>0</v>
      </c>
      <c r="AW88" s="107">
        <v>0</v>
      </c>
      <c r="AX88" s="107">
        <v>0</v>
      </c>
      <c r="AY88" s="107">
        <v>0</v>
      </c>
      <c r="AZ88" s="107">
        <v>0</v>
      </c>
      <c r="BA88" s="107">
        <v>0</v>
      </c>
      <c r="BB88" s="107">
        <v>0</v>
      </c>
      <c r="BC88" s="107">
        <v>0</v>
      </c>
      <c r="BD88" s="107">
        <v>0</v>
      </c>
      <c r="BE88" s="107">
        <v>0</v>
      </c>
      <c r="BF88" s="107">
        <v>0</v>
      </c>
      <c r="BG88" s="107">
        <v>0</v>
      </c>
      <c r="BH88" s="107">
        <v>0</v>
      </c>
      <c r="BI88" s="107">
        <v>0</v>
      </c>
      <c r="BJ88" s="107">
        <v>0</v>
      </c>
      <c r="BK88" s="107">
        <v>0</v>
      </c>
      <c r="BL88" s="107">
        <v>0</v>
      </c>
      <c r="BM88" s="107">
        <v>0</v>
      </c>
      <c r="BN88" s="107">
        <v>0</v>
      </c>
      <c r="BO88" s="107">
        <v>0</v>
      </c>
      <c r="BP88" s="107">
        <v>0</v>
      </c>
      <c r="BQ88" s="107">
        <v>0</v>
      </c>
      <c r="BR88" s="107">
        <v>0</v>
      </c>
      <c r="BS88" s="107">
        <v>0</v>
      </c>
      <c r="BT88" s="107">
        <v>0</v>
      </c>
      <c r="BU88" s="107">
        <v>0</v>
      </c>
      <c r="BV88" s="107">
        <v>0</v>
      </c>
      <c r="BW88" s="107">
        <v>0</v>
      </c>
      <c r="BX88" s="107">
        <v>0</v>
      </c>
      <c r="BY88" s="107">
        <v>0</v>
      </c>
      <c r="BZ88" s="107">
        <v>0</v>
      </c>
      <c r="CA88" s="107">
        <v>0</v>
      </c>
      <c r="CB88" s="107">
        <v>0</v>
      </c>
      <c r="CC88" s="107">
        <v>0</v>
      </c>
      <c r="CD88" s="107">
        <v>0</v>
      </c>
      <c r="CE88" s="107">
        <v>0</v>
      </c>
      <c r="CF88" s="107">
        <v>0</v>
      </c>
      <c r="CG88" s="107">
        <v>0</v>
      </c>
      <c r="CH88" s="107">
        <v>0</v>
      </c>
      <c r="CI88" s="107">
        <v>0</v>
      </c>
      <c r="CJ88" s="107">
        <v>0</v>
      </c>
      <c r="CK88" s="107">
        <v>0</v>
      </c>
      <c r="CL88" s="107">
        <v>0</v>
      </c>
      <c r="CM88" s="107">
        <v>0</v>
      </c>
      <c r="CN88" s="107">
        <v>0</v>
      </c>
      <c r="CO88" s="107">
        <v>0</v>
      </c>
      <c r="CP88" s="107">
        <v>0</v>
      </c>
      <c r="CQ88" s="107">
        <v>0</v>
      </c>
      <c r="CR88" s="107">
        <v>0</v>
      </c>
      <c r="CS88" s="107">
        <v>0</v>
      </c>
      <c r="CT88" s="107">
        <v>0</v>
      </c>
      <c r="CU88" s="107">
        <v>0</v>
      </c>
      <c r="CV88" s="107">
        <v>0</v>
      </c>
      <c r="CW88" s="107">
        <v>0</v>
      </c>
      <c r="CX88" s="107">
        <v>0</v>
      </c>
      <c r="CY88" s="107">
        <v>0</v>
      </c>
      <c r="CZ88" s="107">
        <v>0</v>
      </c>
      <c r="DA88" s="107">
        <v>0</v>
      </c>
      <c r="DB88" s="107">
        <v>0</v>
      </c>
      <c r="DC88" s="107">
        <v>0</v>
      </c>
      <c r="DD88" s="107">
        <v>0</v>
      </c>
      <c r="DE88" s="107">
        <v>0</v>
      </c>
      <c r="DF88" s="107">
        <v>0</v>
      </c>
      <c r="DG88" s="107">
        <v>0</v>
      </c>
      <c r="DH88" s="107">
        <v>0</v>
      </c>
      <c r="DI88" s="107">
        <v>0</v>
      </c>
      <c r="DJ88" s="107">
        <v>0</v>
      </c>
      <c r="DK88" s="107">
        <v>0</v>
      </c>
      <c r="DL88" s="107">
        <v>0</v>
      </c>
      <c r="DM88" s="107">
        <v>0</v>
      </c>
      <c r="DN88" s="107">
        <v>0</v>
      </c>
      <c r="DO88" s="107">
        <v>0</v>
      </c>
      <c r="DP88" s="107">
        <v>0</v>
      </c>
      <c r="DQ88" s="107">
        <v>0</v>
      </c>
      <c r="DR88" s="107">
        <v>0</v>
      </c>
      <c r="DS88" s="107">
        <v>0</v>
      </c>
      <c r="DT88" s="107">
        <v>0</v>
      </c>
      <c r="DU88" s="107">
        <v>0</v>
      </c>
      <c r="DV88" s="107">
        <v>0</v>
      </c>
      <c r="DW88" s="107">
        <v>0</v>
      </c>
      <c r="DX88" s="107">
        <v>0</v>
      </c>
      <c r="DY88" s="107">
        <v>0</v>
      </c>
      <c r="DZ88" s="107">
        <v>0</v>
      </c>
      <c r="EA88" s="107">
        <v>0</v>
      </c>
      <c r="EB88" s="107">
        <v>0</v>
      </c>
      <c r="EC88" s="107">
        <v>0</v>
      </c>
      <c r="ED88" s="107">
        <v>0</v>
      </c>
      <c r="EE88" s="107">
        <v>0</v>
      </c>
      <c r="EF88" s="107">
        <v>0</v>
      </c>
      <c r="EG88" s="107">
        <v>0</v>
      </c>
      <c r="EH88" s="107">
        <v>0</v>
      </c>
      <c r="EI88" s="107">
        <v>0</v>
      </c>
      <c r="EJ88" s="107">
        <v>0</v>
      </c>
      <c r="EK88" s="107">
        <v>0</v>
      </c>
      <c r="EL88" s="107">
        <v>0</v>
      </c>
      <c r="EM88" s="107">
        <v>0</v>
      </c>
      <c r="EN88" s="107">
        <v>0</v>
      </c>
      <c r="EO88" s="107">
        <v>0</v>
      </c>
      <c r="EP88" s="107">
        <v>0</v>
      </c>
      <c r="EQ88" s="107">
        <v>0</v>
      </c>
      <c r="ER88" s="107">
        <v>0</v>
      </c>
      <c r="ES88" s="107">
        <v>0</v>
      </c>
      <c r="ET88" s="107">
        <v>0</v>
      </c>
      <c r="EU88" s="107">
        <v>0</v>
      </c>
      <c r="EV88" s="107">
        <v>0</v>
      </c>
      <c r="EW88" s="107">
        <v>0</v>
      </c>
      <c r="EX88" s="107">
        <v>0</v>
      </c>
      <c r="EY88" s="107">
        <v>0</v>
      </c>
      <c r="EZ88" s="107">
        <v>0</v>
      </c>
      <c r="FA88" s="107">
        <v>0</v>
      </c>
      <c r="FB88" s="107">
        <v>0</v>
      </c>
      <c r="FC88" s="107">
        <v>0</v>
      </c>
      <c r="FD88" s="107">
        <v>0</v>
      </c>
      <c r="FE88" s="107">
        <v>0</v>
      </c>
      <c r="FF88" s="107">
        <v>0</v>
      </c>
      <c r="FG88" s="107">
        <v>0</v>
      </c>
      <c r="FH88" s="107">
        <v>0</v>
      </c>
      <c r="FI88" s="107">
        <v>0</v>
      </c>
      <c r="FJ88" s="107">
        <v>0</v>
      </c>
      <c r="FK88" s="107">
        <v>0</v>
      </c>
      <c r="FL88" s="107">
        <v>0</v>
      </c>
      <c r="FM88" s="107">
        <v>0</v>
      </c>
      <c r="FN88" s="107">
        <v>0</v>
      </c>
      <c r="FO88" s="107">
        <v>0</v>
      </c>
      <c r="FP88" s="107">
        <v>0</v>
      </c>
      <c r="FQ88" s="107">
        <v>0</v>
      </c>
      <c r="FR88" s="107">
        <v>0</v>
      </c>
      <c r="FS88" s="107">
        <v>0</v>
      </c>
      <c r="FT88" s="107">
        <v>0</v>
      </c>
      <c r="FU88" s="107">
        <v>0</v>
      </c>
      <c r="FV88" s="107">
        <v>0</v>
      </c>
      <c r="FW88" s="107">
        <v>0</v>
      </c>
      <c r="FX88" s="107">
        <v>0</v>
      </c>
      <c r="FY88" s="107">
        <v>0</v>
      </c>
      <c r="FZ88" s="107">
        <v>0</v>
      </c>
      <c r="GA88" s="107">
        <v>0</v>
      </c>
      <c r="GB88" s="107">
        <v>0</v>
      </c>
      <c r="GC88" s="107">
        <v>0</v>
      </c>
      <c r="GD88" s="107">
        <v>0</v>
      </c>
      <c r="GE88" s="107">
        <v>0</v>
      </c>
      <c r="GF88" s="107">
        <v>0</v>
      </c>
      <c r="GG88" s="107">
        <v>0</v>
      </c>
      <c r="GH88" s="107">
        <v>0</v>
      </c>
      <c r="GI88" s="22">
        <v>136056</v>
      </c>
      <c r="GJ88" s="13"/>
      <c r="GK88" s="13"/>
    </row>
    <row r="89" spans="1:193" x14ac:dyDescent="0.3">
      <c r="A89" s="22">
        <v>135657</v>
      </c>
      <c r="B89" s="22">
        <v>6405</v>
      </c>
      <c r="C89" s="22" t="s">
        <v>569</v>
      </c>
      <c r="D89" s="22" t="s">
        <v>570</v>
      </c>
      <c r="E89" s="26">
        <v>0</v>
      </c>
      <c r="F89" s="22" t="s">
        <v>164</v>
      </c>
      <c r="G89" s="22" t="s">
        <v>165</v>
      </c>
      <c r="H89" s="108" t="str">
        <f>VLOOKUP(B89,Elegibilidade!A:I,9,0)</f>
        <v>Elegível</v>
      </c>
      <c r="I89" s="27">
        <v>28</v>
      </c>
      <c r="J89" s="23">
        <v>0</v>
      </c>
      <c r="K89" s="23">
        <f t="shared" si="14"/>
        <v>168342.33</v>
      </c>
      <c r="L89" s="23">
        <f t="shared" si="10"/>
        <v>168342.33</v>
      </c>
      <c r="M89" s="22" t="s">
        <v>167</v>
      </c>
      <c r="N89" s="23">
        <v>168342.33</v>
      </c>
      <c r="O89" s="23">
        <f t="shared" si="11"/>
        <v>147226.02212610201</v>
      </c>
      <c r="P89" s="23">
        <f>Vendas!$J$1</f>
        <v>885.12919963447951</v>
      </c>
      <c r="Q89" s="109">
        <v>375.19</v>
      </c>
      <c r="R89" s="23">
        <f t="shared" si="12"/>
        <v>332091.62441086036</v>
      </c>
      <c r="S89" s="28">
        <f t="shared" si="13"/>
        <v>0.44332952505889001</v>
      </c>
      <c r="T89" s="107">
        <v>6012.23</v>
      </c>
      <c r="U89" s="107">
        <v>6012.23</v>
      </c>
      <c r="V89" s="107">
        <v>6012.23</v>
      </c>
      <c r="W89" s="107">
        <v>6012.23</v>
      </c>
      <c r="X89" s="107">
        <v>6012.23</v>
      </c>
      <c r="Y89" s="107">
        <v>6012.23</v>
      </c>
      <c r="Z89" s="107">
        <v>6012.23</v>
      </c>
      <c r="AA89" s="107">
        <v>6012.23</v>
      </c>
      <c r="AB89" s="107">
        <v>6012.23</v>
      </c>
      <c r="AC89" s="107">
        <v>6012.23</v>
      </c>
      <c r="AD89" s="107">
        <v>6012.23</v>
      </c>
      <c r="AE89" s="107">
        <v>6012.23</v>
      </c>
      <c r="AF89" s="107">
        <v>6012.23</v>
      </c>
      <c r="AG89" s="107">
        <v>6012.23</v>
      </c>
      <c r="AH89" s="107">
        <v>6012.23</v>
      </c>
      <c r="AI89" s="107">
        <v>6012.23</v>
      </c>
      <c r="AJ89" s="107">
        <v>6012.23</v>
      </c>
      <c r="AK89" s="107">
        <v>6012.23</v>
      </c>
      <c r="AL89" s="107">
        <v>6012.23</v>
      </c>
      <c r="AM89" s="107">
        <v>6012.23</v>
      </c>
      <c r="AN89" s="107">
        <v>6012.23</v>
      </c>
      <c r="AO89" s="107">
        <v>6012.23</v>
      </c>
      <c r="AP89" s="107">
        <v>6012.23</v>
      </c>
      <c r="AQ89" s="107">
        <v>6012.23</v>
      </c>
      <c r="AR89" s="107">
        <v>6012.23</v>
      </c>
      <c r="AS89" s="107">
        <v>6012.23</v>
      </c>
      <c r="AT89" s="107">
        <v>6012.23</v>
      </c>
      <c r="AU89" s="107">
        <v>6012.12</v>
      </c>
      <c r="AV89" s="107">
        <v>0</v>
      </c>
      <c r="AW89" s="107">
        <v>0</v>
      </c>
      <c r="AX89" s="107">
        <v>0</v>
      </c>
      <c r="AY89" s="107">
        <v>0</v>
      </c>
      <c r="AZ89" s="107">
        <v>0</v>
      </c>
      <c r="BA89" s="107">
        <v>0</v>
      </c>
      <c r="BB89" s="107">
        <v>0</v>
      </c>
      <c r="BC89" s="107">
        <v>0</v>
      </c>
      <c r="BD89" s="107">
        <v>0</v>
      </c>
      <c r="BE89" s="107">
        <v>0</v>
      </c>
      <c r="BF89" s="107">
        <v>0</v>
      </c>
      <c r="BG89" s="107">
        <v>0</v>
      </c>
      <c r="BH89" s="107">
        <v>0</v>
      </c>
      <c r="BI89" s="107">
        <v>0</v>
      </c>
      <c r="BJ89" s="107">
        <v>0</v>
      </c>
      <c r="BK89" s="107">
        <v>0</v>
      </c>
      <c r="BL89" s="107">
        <v>0</v>
      </c>
      <c r="BM89" s="107">
        <v>0</v>
      </c>
      <c r="BN89" s="107">
        <v>0</v>
      </c>
      <c r="BO89" s="107">
        <v>0</v>
      </c>
      <c r="BP89" s="107">
        <v>0</v>
      </c>
      <c r="BQ89" s="107">
        <v>0</v>
      </c>
      <c r="BR89" s="107">
        <v>0</v>
      </c>
      <c r="BS89" s="107">
        <v>0</v>
      </c>
      <c r="BT89" s="107">
        <v>0</v>
      </c>
      <c r="BU89" s="107">
        <v>0</v>
      </c>
      <c r="BV89" s="107">
        <v>0</v>
      </c>
      <c r="BW89" s="107">
        <v>0</v>
      </c>
      <c r="BX89" s="107">
        <v>0</v>
      </c>
      <c r="BY89" s="107">
        <v>0</v>
      </c>
      <c r="BZ89" s="107">
        <v>0</v>
      </c>
      <c r="CA89" s="107">
        <v>0</v>
      </c>
      <c r="CB89" s="107">
        <v>0</v>
      </c>
      <c r="CC89" s="107">
        <v>0</v>
      </c>
      <c r="CD89" s="107">
        <v>0</v>
      </c>
      <c r="CE89" s="107">
        <v>0</v>
      </c>
      <c r="CF89" s="107">
        <v>0</v>
      </c>
      <c r="CG89" s="107">
        <v>0</v>
      </c>
      <c r="CH89" s="107">
        <v>0</v>
      </c>
      <c r="CI89" s="107">
        <v>0</v>
      </c>
      <c r="CJ89" s="107">
        <v>0</v>
      </c>
      <c r="CK89" s="107">
        <v>0</v>
      </c>
      <c r="CL89" s="107">
        <v>0</v>
      </c>
      <c r="CM89" s="107">
        <v>0</v>
      </c>
      <c r="CN89" s="107">
        <v>0</v>
      </c>
      <c r="CO89" s="107">
        <v>0</v>
      </c>
      <c r="CP89" s="107">
        <v>0</v>
      </c>
      <c r="CQ89" s="107">
        <v>0</v>
      </c>
      <c r="CR89" s="107">
        <v>0</v>
      </c>
      <c r="CS89" s="107">
        <v>0</v>
      </c>
      <c r="CT89" s="107">
        <v>0</v>
      </c>
      <c r="CU89" s="107">
        <v>0</v>
      </c>
      <c r="CV89" s="107">
        <v>0</v>
      </c>
      <c r="CW89" s="107">
        <v>0</v>
      </c>
      <c r="CX89" s="107">
        <v>0</v>
      </c>
      <c r="CY89" s="107">
        <v>0</v>
      </c>
      <c r="CZ89" s="107">
        <v>0</v>
      </c>
      <c r="DA89" s="107">
        <v>0</v>
      </c>
      <c r="DB89" s="107">
        <v>0</v>
      </c>
      <c r="DC89" s="107">
        <v>0</v>
      </c>
      <c r="DD89" s="107">
        <v>0</v>
      </c>
      <c r="DE89" s="107">
        <v>0</v>
      </c>
      <c r="DF89" s="107">
        <v>0</v>
      </c>
      <c r="DG89" s="107">
        <v>0</v>
      </c>
      <c r="DH89" s="107">
        <v>0</v>
      </c>
      <c r="DI89" s="107">
        <v>0</v>
      </c>
      <c r="DJ89" s="107">
        <v>0</v>
      </c>
      <c r="DK89" s="107">
        <v>0</v>
      </c>
      <c r="DL89" s="107">
        <v>0</v>
      </c>
      <c r="DM89" s="107">
        <v>0</v>
      </c>
      <c r="DN89" s="107">
        <v>0</v>
      </c>
      <c r="DO89" s="107">
        <v>0</v>
      </c>
      <c r="DP89" s="107">
        <v>0</v>
      </c>
      <c r="DQ89" s="107">
        <v>0</v>
      </c>
      <c r="DR89" s="107">
        <v>0</v>
      </c>
      <c r="DS89" s="107">
        <v>0</v>
      </c>
      <c r="DT89" s="107">
        <v>0</v>
      </c>
      <c r="DU89" s="107">
        <v>0</v>
      </c>
      <c r="DV89" s="107">
        <v>0</v>
      </c>
      <c r="DW89" s="107">
        <v>0</v>
      </c>
      <c r="DX89" s="107">
        <v>0</v>
      </c>
      <c r="DY89" s="107">
        <v>0</v>
      </c>
      <c r="DZ89" s="107">
        <v>0</v>
      </c>
      <c r="EA89" s="107">
        <v>0</v>
      </c>
      <c r="EB89" s="107">
        <v>0</v>
      </c>
      <c r="EC89" s="107">
        <v>0</v>
      </c>
      <c r="ED89" s="107">
        <v>0</v>
      </c>
      <c r="EE89" s="107">
        <v>0</v>
      </c>
      <c r="EF89" s="107">
        <v>0</v>
      </c>
      <c r="EG89" s="107">
        <v>0</v>
      </c>
      <c r="EH89" s="107">
        <v>0</v>
      </c>
      <c r="EI89" s="107">
        <v>0</v>
      </c>
      <c r="EJ89" s="107">
        <v>0</v>
      </c>
      <c r="EK89" s="107">
        <v>0</v>
      </c>
      <c r="EL89" s="107">
        <v>0</v>
      </c>
      <c r="EM89" s="107">
        <v>0</v>
      </c>
      <c r="EN89" s="107">
        <v>0</v>
      </c>
      <c r="EO89" s="107">
        <v>0</v>
      </c>
      <c r="EP89" s="107">
        <v>0</v>
      </c>
      <c r="EQ89" s="107">
        <v>0</v>
      </c>
      <c r="ER89" s="107">
        <v>0</v>
      </c>
      <c r="ES89" s="107">
        <v>0</v>
      </c>
      <c r="ET89" s="107">
        <v>0</v>
      </c>
      <c r="EU89" s="107">
        <v>0</v>
      </c>
      <c r="EV89" s="107">
        <v>0</v>
      </c>
      <c r="EW89" s="107">
        <v>0</v>
      </c>
      <c r="EX89" s="107">
        <v>0</v>
      </c>
      <c r="EY89" s="107">
        <v>0</v>
      </c>
      <c r="EZ89" s="107">
        <v>0</v>
      </c>
      <c r="FA89" s="107">
        <v>0</v>
      </c>
      <c r="FB89" s="107">
        <v>0</v>
      </c>
      <c r="FC89" s="107">
        <v>0</v>
      </c>
      <c r="FD89" s="107">
        <v>0</v>
      </c>
      <c r="FE89" s="107">
        <v>0</v>
      </c>
      <c r="FF89" s="107">
        <v>0</v>
      </c>
      <c r="FG89" s="107">
        <v>0</v>
      </c>
      <c r="FH89" s="107">
        <v>0</v>
      </c>
      <c r="FI89" s="107">
        <v>0</v>
      </c>
      <c r="FJ89" s="107">
        <v>0</v>
      </c>
      <c r="FK89" s="107">
        <v>0</v>
      </c>
      <c r="FL89" s="107">
        <v>0</v>
      </c>
      <c r="FM89" s="107">
        <v>0</v>
      </c>
      <c r="FN89" s="107">
        <v>0</v>
      </c>
      <c r="FO89" s="107">
        <v>0</v>
      </c>
      <c r="FP89" s="107">
        <v>0</v>
      </c>
      <c r="FQ89" s="107">
        <v>0</v>
      </c>
      <c r="FR89" s="107">
        <v>0</v>
      </c>
      <c r="FS89" s="107">
        <v>0</v>
      </c>
      <c r="FT89" s="107">
        <v>0</v>
      </c>
      <c r="FU89" s="107">
        <v>0</v>
      </c>
      <c r="FV89" s="107">
        <v>0</v>
      </c>
      <c r="FW89" s="107">
        <v>0</v>
      </c>
      <c r="FX89" s="107">
        <v>0</v>
      </c>
      <c r="FY89" s="107">
        <v>0</v>
      </c>
      <c r="FZ89" s="107">
        <v>0</v>
      </c>
      <c r="GA89" s="107">
        <v>0</v>
      </c>
      <c r="GB89" s="107">
        <v>0</v>
      </c>
      <c r="GC89" s="107">
        <v>0</v>
      </c>
      <c r="GD89" s="107">
        <v>0</v>
      </c>
      <c r="GE89" s="107">
        <v>0</v>
      </c>
      <c r="GF89" s="107">
        <v>0</v>
      </c>
      <c r="GG89" s="107">
        <v>0</v>
      </c>
      <c r="GH89" s="107">
        <v>0</v>
      </c>
      <c r="GI89" s="22">
        <v>135657</v>
      </c>
      <c r="GJ89" s="13"/>
      <c r="GK89" s="13"/>
    </row>
    <row r="90" spans="1:193" x14ac:dyDescent="0.3">
      <c r="A90" s="22">
        <v>135701</v>
      </c>
      <c r="B90" s="22">
        <v>6493</v>
      </c>
      <c r="C90" s="22" t="s">
        <v>301</v>
      </c>
      <c r="D90" s="22" t="s">
        <v>302</v>
      </c>
      <c r="E90" s="26">
        <v>0</v>
      </c>
      <c r="F90" s="22" t="s">
        <v>164</v>
      </c>
      <c r="G90" s="22" t="s">
        <v>165</v>
      </c>
      <c r="H90" s="108" t="str">
        <f>VLOOKUP(B90,Elegibilidade!A:I,9,0)</f>
        <v>Elegível</v>
      </c>
      <c r="I90" s="27">
        <v>14</v>
      </c>
      <c r="J90" s="23">
        <v>0</v>
      </c>
      <c r="K90" s="23">
        <f t="shared" si="14"/>
        <v>162686.56</v>
      </c>
      <c r="L90" s="23">
        <f t="shared" si="10"/>
        <v>162686.56</v>
      </c>
      <c r="M90" s="22" t="s">
        <v>167</v>
      </c>
      <c r="N90" s="23">
        <v>162686.56</v>
      </c>
      <c r="O90" s="23">
        <f t="shared" si="11"/>
        <v>151671.88682138079</v>
      </c>
      <c r="P90" s="23">
        <f>Vendas!$J$1</f>
        <v>885.12919963447951</v>
      </c>
      <c r="Q90" s="109">
        <v>390.45</v>
      </c>
      <c r="R90" s="23">
        <f t="shared" si="12"/>
        <v>345598.69599728251</v>
      </c>
      <c r="S90" s="28">
        <f t="shared" si="13"/>
        <v>0.43886706917023033</v>
      </c>
      <c r="T90" s="107">
        <v>11620.47</v>
      </c>
      <c r="U90" s="107">
        <v>11620.47</v>
      </c>
      <c r="V90" s="107">
        <v>11620.47</v>
      </c>
      <c r="W90" s="107">
        <v>11620.47</v>
      </c>
      <c r="X90" s="107">
        <v>11620.47</v>
      </c>
      <c r="Y90" s="107">
        <v>11620.47</v>
      </c>
      <c r="Z90" s="107">
        <v>11620.47</v>
      </c>
      <c r="AA90" s="107">
        <v>11620.47</v>
      </c>
      <c r="AB90" s="107">
        <v>11620.47</v>
      </c>
      <c r="AC90" s="107">
        <v>11620.47</v>
      </c>
      <c r="AD90" s="107">
        <v>11620.47</v>
      </c>
      <c r="AE90" s="107">
        <v>11620.47</v>
      </c>
      <c r="AF90" s="107">
        <v>11620.47</v>
      </c>
      <c r="AG90" s="107">
        <v>11620.45</v>
      </c>
      <c r="AH90" s="107">
        <v>0</v>
      </c>
      <c r="AI90" s="107">
        <v>0</v>
      </c>
      <c r="AJ90" s="107">
        <v>0</v>
      </c>
      <c r="AK90" s="107">
        <v>0</v>
      </c>
      <c r="AL90" s="107">
        <v>0</v>
      </c>
      <c r="AM90" s="107">
        <v>0</v>
      </c>
      <c r="AN90" s="107">
        <v>0</v>
      </c>
      <c r="AO90" s="107">
        <v>0</v>
      </c>
      <c r="AP90" s="107">
        <v>0</v>
      </c>
      <c r="AQ90" s="107">
        <v>0</v>
      </c>
      <c r="AR90" s="107">
        <v>0</v>
      </c>
      <c r="AS90" s="107">
        <v>0</v>
      </c>
      <c r="AT90" s="107">
        <v>0</v>
      </c>
      <c r="AU90" s="107">
        <v>0</v>
      </c>
      <c r="AV90" s="107">
        <v>0</v>
      </c>
      <c r="AW90" s="107">
        <v>0</v>
      </c>
      <c r="AX90" s="107">
        <v>0</v>
      </c>
      <c r="AY90" s="107">
        <v>0</v>
      </c>
      <c r="AZ90" s="107">
        <v>0</v>
      </c>
      <c r="BA90" s="107">
        <v>0</v>
      </c>
      <c r="BB90" s="107">
        <v>0</v>
      </c>
      <c r="BC90" s="107">
        <v>0</v>
      </c>
      <c r="BD90" s="107">
        <v>0</v>
      </c>
      <c r="BE90" s="107">
        <v>0</v>
      </c>
      <c r="BF90" s="107">
        <v>0</v>
      </c>
      <c r="BG90" s="107">
        <v>0</v>
      </c>
      <c r="BH90" s="107">
        <v>0</v>
      </c>
      <c r="BI90" s="107">
        <v>0</v>
      </c>
      <c r="BJ90" s="107">
        <v>0</v>
      </c>
      <c r="BK90" s="107">
        <v>0</v>
      </c>
      <c r="BL90" s="107">
        <v>0</v>
      </c>
      <c r="BM90" s="107">
        <v>0</v>
      </c>
      <c r="BN90" s="107">
        <v>0</v>
      </c>
      <c r="BO90" s="107">
        <v>0</v>
      </c>
      <c r="BP90" s="107">
        <v>0</v>
      </c>
      <c r="BQ90" s="107">
        <v>0</v>
      </c>
      <c r="BR90" s="107">
        <v>0</v>
      </c>
      <c r="BS90" s="107">
        <v>0</v>
      </c>
      <c r="BT90" s="107">
        <v>0</v>
      </c>
      <c r="BU90" s="107">
        <v>0</v>
      </c>
      <c r="BV90" s="107">
        <v>0</v>
      </c>
      <c r="BW90" s="107">
        <v>0</v>
      </c>
      <c r="BX90" s="107">
        <v>0</v>
      </c>
      <c r="BY90" s="107">
        <v>0</v>
      </c>
      <c r="BZ90" s="107">
        <v>0</v>
      </c>
      <c r="CA90" s="107">
        <v>0</v>
      </c>
      <c r="CB90" s="107">
        <v>0</v>
      </c>
      <c r="CC90" s="107">
        <v>0</v>
      </c>
      <c r="CD90" s="107">
        <v>0</v>
      </c>
      <c r="CE90" s="107">
        <v>0</v>
      </c>
      <c r="CF90" s="107">
        <v>0</v>
      </c>
      <c r="CG90" s="107">
        <v>0</v>
      </c>
      <c r="CH90" s="107">
        <v>0</v>
      </c>
      <c r="CI90" s="107">
        <v>0</v>
      </c>
      <c r="CJ90" s="107">
        <v>0</v>
      </c>
      <c r="CK90" s="107">
        <v>0</v>
      </c>
      <c r="CL90" s="107">
        <v>0</v>
      </c>
      <c r="CM90" s="107">
        <v>0</v>
      </c>
      <c r="CN90" s="107">
        <v>0</v>
      </c>
      <c r="CO90" s="107">
        <v>0</v>
      </c>
      <c r="CP90" s="107">
        <v>0</v>
      </c>
      <c r="CQ90" s="107">
        <v>0</v>
      </c>
      <c r="CR90" s="107">
        <v>0</v>
      </c>
      <c r="CS90" s="107">
        <v>0</v>
      </c>
      <c r="CT90" s="107">
        <v>0</v>
      </c>
      <c r="CU90" s="107">
        <v>0</v>
      </c>
      <c r="CV90" s="107">
        <v>0</v>
      </c>
      <c r="CW90" s="107">
        <v>0</v>
      </c>
      <c r="CX90" s="107">
        <v>0</v>
      </c>
      <c r="CY90" s="107">
        <v>0</v>
      </c>
      <c r="CZ90" s="107">
        <v>0</v>
      </c>
      <c r="DA90" s="107">
        <v>0</v>
      </c>
      <c r="DB90" s="107">
        <v>0</v>
      </c>
      <c r="DC90" s="107">
        <v>0</v>
      </c>
      <c r="DD90" s="107">
        <v>0</v>
      </c>
      <c r="DE90" s="107">
        <v>0</v>
      </c>
      <c r="DF90" s="107">
        <v>0</v>
      </c>
      <c r="DG90" s="107">
        <v>0</v>
      </c>
      <c r="DH90" s="107">
        <v>0</v>
      </c>
      <c r="DI90" s="107">
        <v>0</v>
      </c>
      <c r="DJ90" s="107">
        <v>0</v>
      </c>
      <c r="DK90" s="107">
        <v>0</v>
      </c>
      <c r="DL90" s="107">
        <v>0</v>
      </c>
      <c r="DM90" s="107">
        <v>0</v>
      </c>
      <c r="DN90" s="107">
        <v>0</v>
      </c>
      <c r="DO90" s="107">
        <v>0</v>
      </c>
      <c r="DP90" s="107">
        <v>0</v>
      </c>
      <c r="DQ90" s="107">
        <v>0</v>
      </c>
      <c r="DR90" s="107">
        <v>0</v>
      </c>
      <c r="DS90" s="107">
        <v>0</v>
      </c>
      <c r="DT90" s="107">
        <v>0</v>
      </c>
      <c r="DU90" s="107">
        <v>0</v>
      </c>
      <c r="DV90" s="107">
        <v>0</v>
      </c>
      <c r="DW90" s="107">
        <v>0</v>
      </c>
      <c r="DX90" s="107">
        <v>0</v>
      </c>
      <c r="DY90" s="107">
        <v>0</v>
      </c>
      <c r="DZ90" s="107">
        <v>0</v>
      </c>
      <c r="EA90" s="107">
        <v>0</v>
      </c>
      <c r="EB90" s="107">
        <v>0</v>
      </c>
      <c r="EC90" s="107">
        <v>0</v>
      </c>
      <c r="ED90" s="107">
        <v>0</v>
      </c>
      <c r="EE90" s="107">
        <v>0</v>
      </c>
      <c r="EF90" s="107">
        <v>0</v>
      </c>
      <c r="EG90" s="107">
        <v>0</v>
      </c>
      <c r="EH90" s="107">
        <v>0</v>
      </c>
      <c r="EI90" s="107">
        <v>0</v>
      </c>
      <c r="EJ90" s="107">
        <v>0</v>
      </c>
      <c r="EK90" s="107">
        <v>0</v>
      </c>
      <c r="EL90" s="107">
        <v>0</v>
      </c>
      <c r="EM90" s="107">
        <v>0</v>
      </c>
      <c r="EN90" s="107">
        <v>0</v>
      </c>
      <c r="EO90" s="107">
        <v>0</v>
      </c>
      <c r="EP90" s="107">
        <v>0</v>
      </c>
      <c r="EQ90" s="107">
        <v>0</v>
      </c>
      <c r="ER90" s="107">
        <v>0</v>
      </c>
      <c r="ES90" s="107">
        <v>0</v>
      </c>
      <c r="ET90" s="107">
        <v>0</v>
      </c>
      <c r="EU90" s="107">
        <v>0</v>
      </c>
      <c r="EV90" s="107">
        <v>0</v>
      </c>
      <c r="EW90" s="107">
        <v>0</v>
      </c>
      <c r="EX90" s="107">
        <v>0</v>
      </c>
      <c r="EY90" s="107">
        <v>0</v>
      </c>
      <c r="EZ90" s="107">
        <v>0</v>
      </c>
      <c r="FA90" s="107">
        <v>0</v>
      </c>
      <c r="FB90" s="107">
        <v>0</v>
      </c>
      <c r="FC90" s="107">
        <v>0</v>
      </c>
      <c r="FD90" s="107">
        <v>0</v>
      </c>
      <c r="FE90" s="107">
        <v>0</v>
      </c>
      <c r="FF90" s="107">
        <v>0</v>
      </c>
      <c r="FG90" s="107">
        <v>0</v>
      </c>
      <c r="FH90" s="107">
        <v>0</v>
      </c>
      <c r="FI90" s="107">
        <v>0</v>
      </c>
      <c r="FJ90" s="107">
        <v>0</v>
      </c>
      <c r="FK90" s="107">
        <v>0</v>
      </c>
      <c r="FL90" s="107">
        <v>0</v>
      </c>
      <c r="FM90" s="107">
        <v>0</v>
      </c>
      <c r="FN90" s="107">
        <v>0</v>
      </c>
      <c r="FO90" s="107">
        <v>0</v>
      </c>
      <c r="FP90" s="107">
        <v>0</v>
      </c>
      <c r="FQ90" s="107">
        <v>0</v>
      </c>
      <c r="FR90" s="107">
        <v>0</v>
      </c>
      <c r="FS90" s="107">
        <v>0</v>
      </c>
      <c r="FT90" s="107">
        <v>0</v>
      </c>
      <c r="FU90" s="107">
        <v>0</v>
      </c>
      <c r="FV90" s="107">
        <v>0</v>
      </c>
      <c r="FW90" s="107">
        <v>0</v>
      </c>
      <c r="FX90" s="107">
        <v>0</v>
      </c>
      <c r="FY90" s="107">
        <v>0</v>
      </c>
      <c r="FZ90" s="107">
        <v>0</v>
      </c>
      <c r="GA90" s="107">
        <v>0</v>
      </c>
      <c r="GB90" s="107">
        <v>0</v>
      </c>
      <c r="GC90" s="107">
        <v>0</v>
      </c>
      <c r="GD90" s="107">
        <v>0</v>
      </c>
      <c r="GE90" s="107">
        <v>0</v>
      </c>
      <c r="GF90" s="107">
        <v>0</v>
      </c>
      <c r="GG90" s="107">
        <v>0</v>
      </c>
      <c r="GH90" s="107">
        <v>0</v>
      </c>
      <c r="GI90" s="22">
        <v>135701</v>
      </c>
      <c r="GJ90" s="13"/>
      <c r="GK90" s="13"/>
    </row>
    <row r="91" spans="1:193" x14ac:dyDescent="0.3">
      <c r="A91" s="22">
        <v>135693</v>
      </c>
      <c r="B91" s="22">
        <v>6374</v>
      </c>
      <c r="C91" s="22" t="s">
        <v>291</v>
      </c>
      <c r="D91" s="22" t="s">
        <v>292</v>
      </c>
      <c r="E91" s="26">
        <v>0.1003</v>
      </c>
      <c r="F91" s="22" t="s">
        <v>164</v>
      </c>
      <c r="G91" s="22" t="s">
        <v>165</v>
      </c>
      <c r="H91" s="108" t="str">
        <f>VLOOKUP(B91,Elegibilidade!A:I,9,0)</f>
        <v>Elegível</v>
      </c>
      <c r="I91" s="27">
        <v>64</v>
      </c>
      <c r="J91" s="23">
        <v>0</v>
      </c>
      <c r="K91" s="23">
        <f>NPV(0.8%,T91:GH91)</f>
        <v>153342.47513240777</v>
      </c>
      <c r="L91" s="23">
        <f t="shared" si="10"/>
        <v>153342.47513240777</v>
      </c>
      <c r="M91" s="22" t="s">
        <v>167</v>
      </c>
      <c r="N91" s="23">
        <v>153342.47513240777</v>
      </c>
      <c r="O91" s="23">
        <f t="shared" si="11"/>
        <v>146671.74214623176</v>
      </c>
      <c r="P91" s="23">
        <f>Vendas!$J$1</f>
        <v>885.12919963447951</v>
      </c>
      <c r="Q91" s="109">
        <v>360</v>
      </c>
      <c r="R91" s="23">
        <f t="shared" si="12"/>
        <v>318646.51186841261</v>
      </c>
      <c r="S91" s="28">
        <f t="shared" si="13"/>
        <v>0.46029608573528313</v>
      </c>
      <c r="T91" s="107">
        <v>0</v>
      </c>
      <c r="U91" s="107">
        <v>3133.07</v>
      </c>
      <c r="V91" s="107">
        <v>3133.07</v>
      </c>
      <c r="W91" s="107">
        <v>3133.07</v>
      </c>
      <c r="X91" s="107">
        <v>3133.07</v>
      </c>
      <c r="Y91" s="107">
        <v>3133.07</v>
      </c>
      <c r="Z91" s="107">
        <v>3133.07</v>
      </c>
      <c r="AA91" s="107">
        <v>3133.07</v>
      </c>
      <c r="AB91" s="107">
        <v>3133.07</v>
      </c>
      <c r="AC91" s="107">
        <v>3133.07</v>
      </c>
      <c r="AD91" s="107">
        <v>3133.07</v>
      </c>
      <c r="AE91" s="107">
        <v>3133.07</v>
      </c>
      <c r="AF91" s="107">
        <v>3133.07</v>
      </c>
      <c r="AG91" s="107">
        <v>3133.07</v>
      </c>
      <c r="AH91" s="107">
        <v>3133.07</v>
      </c>
      <c r="AI91" s="107">
        <v>3133.07</v>
      </c>
      <c r="AJ91" s="107">
        <v>3133.07</v>
      </c>
      <c r="AK91" s="107">
        <v>3133.07</v>
      </c>
      <c r="AL91" s="107">
        <v>3133.07</v>
      </c>
      <c r="AM91" s="107">
        <v>3133.07</v>
      </c>
      <c r="AN91" s="107">
        <v>3133.07</v>
      </c>
      <c r="AO91" s="107">
        <v>3133.07</v>
      </c>
      <c r="AP91" s="107">
        <v>3133.07</v>
      </c>
      <c r="AQ91" s="107">
        <v>3133.07</v>
      </c>
      <c r="AR91" s="107">
        <v>3133.07</v>
      </c>
      <c r="AS91" s="107">
        <v>3133.07</v>
      </c>
      <c r="AT91" s="107">
        <v>3133.07</v>
      </c>
      <c r="AU91" s="107">
        <v>3133.07</v>
      </c>
      <c r="AV91" s="107">
        <v>3133.07</v>
      </c>
      <c r="AW91" s="107">
        <v>3133.07</v>
      </c>
      <c r="AX91" s="107">
        <v>3133.07</v>
      </c>
      <c r="AY91" s="107">
        <v>3133.07</v>
      </c>
      <c r="AZ91" s="107">
        <v>3133.07</v>
      </c>
      <c r="BA91" s="107">
        <v>3133.07</v>
      </c>
      <c r="BB91" s="107">
        <v>3133.07</v>
      </c>
      <c r="BC91" s="107">
        <v>3133.07</v>
      </c>
      <c r="BD91" s="107">
        <v>3133.07</v>
      </c>
      <c r="BE91" s="107">
        <v>3133.07</v>
      </c>
      <c r="BF91" s="107">
        <v>3133.07</v>
      </c>
      <c r="BG91" s="107">
        <v>3133.07</v>
      </c>
      <c r="BH91" s="107">
        <v>3133.07</v>
      </c>
      <c r="BI91" s="107">
        <v>3133.07</v>
      </c>
      <c r="BJ91" s="107">
        <v>3133.07</v>
      </c>
      <c r="BK91" s="107">
        <v>3133.07</v>
      </c>
      <c r="BL91" s="107">
        <v>3133.07</v>
      </c>
      <c r="BM91" s="107">
        <v>3133.07</v>
      </c>
      <c r="BN91" s="107">
        <v>3133.07</v>
      </c>
      <c r="BO91" s="107">
        <v>3133.07</v>
      </c>
      <c r="BP91" s="107">
        <v>3133.07</v>
      </c>
      <c r="BQ91" s="107">
        <v>3133.07</v>
      </c>
      <c r="BR91" s="107">
        <v>3133.07</v>
      </c>
      <c r="BS91" s="107">
        <v>3133.07</v>
      </c>
      <c r="BT91" s="107">
        <v>3133.07</v>
      </c>
      <c r="BU91" s="107">
        <v>3133.07</v>
      </c>
      <c r="BV91" s="107">
        <v>3133.07</v>
      </c>
      <c r="BW91" s="107">
        <v>3133.07</v>
      </c>
      <c r="BX91" s="107">
        <v>3133.07</v>
      </c>
      <c r="BY91" s="107">
        <v>3133.07</v>
      </c>
      <c r="BZ91" s="107">
        <v>3133.07</v>
      </c>
      <c r="CA91" s="107">
        <v>3133.07</v>
      </c>
      <c r="CB91" s="107">
        <v>3133.07</v>
      </c>
      <c r="CC91" s="107">
        <v>3133.07</v>
      </c>
      <c r="CD91" s="107">
        <v>3133.07</v>
      </c>
      <c r="CE91" s="107">
        <v>3133.07</v>
      </c>
      <c r="CF91" s="107">
        <v>0</v>
      </c>
      <c r="CG91" s="107">
        <v>0</v>
      </c>
      <c r="CH91" s="107">
        <v>0</v>
      </c>
      <c r="CI91" s="107">
        <v>0</v>
      </c>
      <c r="CJ91" s="107">
        <v>0</v>
      </c>
      <c r="CK91" s="107">
        <v>0</v>
      </c>
      <c r="CL91" s="107">
        <v>0</v>
      </c>
      <c r="CM91" s="107">
        <v>0</v>
      </c>
      <c r="CN91" s="107">
        <v>0</v>
      </c>
      <c r="CO91" s="107">
        <v>0</v>
      </c>
      <c r="CP91" s="107">
        <v>0</v>
      </c>
      <c r="CQ91" s="107">
        <v>0</v>
      </c>
      <c r="CR91" s="107">
        <v>0</v>
      </c>
      <c r="CS91" s="107">
        <v>0</v>
      </c>
      <c r="CT91" s="107">
        <v>0</v>
      </c>
      <c r="CU91" s="107">
        <v>0</v>
      </c>
      <c r="CV91" s="107">
        <v>0</v>
      </c>
      <c r="CW91" s="107">
        <v>0</v>
      </c>
      <c r="CX91" s="107">
        <v>0</v>
      </c>
      <c r="CY91" s="107">
        <v>0</v>
      </c>
      <c r="CZ91" s="107">
        <v>0</v>
      </c>
      <c r="DA91" s="107">
        <v>0</v>
      </c>
      <c r="DB91" s="107">
        <v>0</v>
      </c>
      <c r="DC91" s="107">
        <v>0</v>
      </c>
      <c r="DD91" s="107">
        <v>0</v>
      </c>
      <c r="DE91" s="107">
        <v>0</v>
      </c>
      <c r="DF91" s="107">
        <v>0</v>
      </c>
      <c r="DG91" s="107">
        <v>0</v>
      </c>
      <c r="DH91" s="107">
        <v>0</v>
      </c>
      <c r="DI91" s="107">
        <v>0</v>
      </c>
      <c r="DJ91" s="107">
        <v>0</v>
      </c>
      <c r="DK91" s="107">
        <v>0</v>
      </c>
      <c r="DL91" s="107">
        <v>0</v>
      </c>
      <c r="DM91" s="107">
        <v>0</v>
      </c>
      <c r="DN91" s="107">
        <v>0</v>
      </c>
      <c r="DO91" s="107">
        <v>0</v>
      </c>
      <c r="DP91" s="107">
        <v>0</v>
      </c>
      <c r="DQ91" s="107">
        <v>0</v>
      </c>
      <c r="DR91" s="107">
        <v>0</v>
      </c>
      <c r="DS91" s="107">
        <v>0</v>
      </c>
      <c r="DT91" s="107">
        <v>0</v>
      </c>
      <c r="DU91" s="107">
        <v>0</v>
      </c>
      <c r="DV91" s="107">
        <v>0</v>
      </c>
      <c r="DW91" s="107">
        <v>0</v>
      </c>
      <c r="DX91" s="107">
        <v>0</v>
      </c>
      <c r="DY91" s="107">
        <v>0</v>
      </c>
      <c r="DZ91" s="107">
        <v>0</v>
      </c>
      <c r="EA91" s="107">
        <v>0</v>
      </c>
      <c r="EB91" s="107">
        <v>0</v>
      </c>
      <c r="EC91" s="107">
        <v>0</v>
      </c>
      <c r="ED91" s="107">
        <v>0</v>
      </c>
      <c r="EE91" s="107">
        <v>0</v>
      </c>
      <c r="EF91" s="107">
        <v>0</v>
      </c>
      <c r="EG91" s="107">
        <v>0</v>
      </c>
      <c r="EH91" s="107">
        <v>0</v>
      </c>
      <c r="EI91" s="107">
        <v>0</v>
      </c>
      <c r="EJ91" s="107">
        <v>0</v>
      </c>
      <c r="EK91" s="107">
        <v>0</v>
      </c>
      <c r="EL91" s="107">
        <v>0</v>
      </c>
      <c r="EM91" s="107">
        <v>0</v>
      </c>
      <c r="EN91" s="107">
        <v>0</v>
      </c>
      <c r="EO91" s="107">
        <v>0</v>
      </c>
      <c r="EP91" s="107">
        <v>0</v>
      </c>
      <c r="EQ91" s="107">
        <v>0</v>
      </c>
      <c r="ER91" s="107">
        <v>0</v>
      </c>
      <c r="ES91" s="107">
        <v>0</v>
      </c>
      <c r="ET91" s="107">
        <v>0</v>
      </c>
      <c r="EU91" s="107">
        <v>0</v>
      </c>
      <c r="EV91" s="107">
        <v>0</v>
      </c>
      <c r="EW91" s="107">
        <v>0</v>
      </c>
      <c r="EX91" s="107">
        <v>0</v>
      </c>
      <c r="EY91" s="107">
        <v>0</v>
      </c>
      <c r="EZ91" s="107">
        <v>0</v>
      </c>
      <c r="FA91" s="107">
        <v>0</v>
      </c>
      <c r="FB91" s="107">
        <v>0</v>
      </c>
      <c r="FC91" s="107">
        <v>0</v>
      </c>
      <c r="FD91" s="107">
        <v>0</v>
      </c>
      <c r="FE91" s="107">
        <v>0</v>
      </c>
      <c r="FF91" s="107">
        <v>0</v>
      </c>
      <c r="FG91" s="107">
        <v>0</v>
      </c>
      <c r="FH91" s="107">
        <v>0</v>
      </c>
      <c r="FI91" s="107">
        <v>0</v>
      </c>
      <c r="FJ91" s="107">
        <v>0</v>
      </c>
      <c r="FK91" s="107">
        <v>0</v>
      </c>
      <c r="FL91" s="107">
        <v>0</v>
      </c>
      <c r="FM91" s="107">
        <v>0</v>
      </c>
      <c r="FN91" s="107">
        <v>0</v>
      </c>
      <c r="FO91" s="107">
        <v>0</v>
      </c>
      <c r="FP91" s="107">
        <v>0</v>
      </c>
      <c r="FQ91" s="107">
        <v>0</v>
      </c>
      <c r="FR91" s="107">
        <v>0</v>
      </c>
      <c r="FS91" s="107">
        <v>0</v>
      </c>
      <c r="FT91" s="107">
        <v>0</v>
      </c>
      <c r="FU91" s="107">
        <v>0</v>
      </c>
      <c r="FV91" s="107">
        <v>0</v>
      </c>
      <c r="FW91" s="107">
        <v>0</v>
      </c>
      <c r="FX91" s="107">
        <v>0</v>
      </c>
      <c r="FY91" s="107">
        <v>0</v>
      </c>
      <c r="FZ91" s="107">
        <v>0</v>
      </c>
      <c r="GA91" s="107">
        <v>0</v>
      </c>
      <c r="GB91" s="107">
        <v>0</v>
      </c>
      <c r="GC91" s="107">
        <v>0</v>
      </c>
      <c r="GD91" s="107">
        <v>0</v>
      </c>
      <c r="GE91" s="107">
        <v>0</v>
      </c>
      <c r="GF91" s="107">
        <v>0</v>
      </c>
      <c r="GG91" s="107">
        <v>0</v>
      </c>
      <c r="GH91" s="107">
        <v>0</v>
      </c>
      <c r="GI91" s="22">
        <v>135693</v>
      </c>
      <c r="GJ91" s="13"/>
      <c r="GK91" s="13"/>
    </row>
    <row r="92" spans="1:193" x14ac:dyDescent="0.3">
      <c r="A92" s="22">
        <v>135641</v>
      </c>
      <c r="B92" s="22">
        <v>6404</v>
      </c>
      <c r="C92" s="22" t="s">
        <v>571</v>
      </c>
      <c r="D92" s="22" t="s">
        <v>572</v>
      </c>
      <c r="E92" s="26">
        <v>0</v>
      </c>
      <c r="F92" s="22" t="s">
        <v>164</v>
      </c>
      <c r="G92" s="22" t="s">
        <v>165</v>
      </c>
      <c r="H92" s="108" t="str">
        <f>VLOOKUP(B92,Elegibilidade!A:I,9,0)</f>
        <v>Elegível</v>
      </c>
      <c r="I92" s="27">
        <v>20</v>
      </c>
      <c r="J92" s="23">
        <v>0</v>
      </c>
      <c r="K92" s="23">
        <f>SUM(T92:GH92)</f>
        <v>106109.63999999998</v>
      </c>
      <c r="L92" s="23">
        <f t="shared" si="10"/>
        <v>106109.63999999998</v>
      </c>
      <c r="M92" s="22" t="s">
        <v>167</v>
      </c>
      <c r="N92" s="23">
        <v>106109.63999999998</v>
      </c>
      <c r="O92" s="23">
        <f t="shared" si="11"/>
        <v>93475.810596046373</v>
      </c>
      <c r="P92" s="23">
        <f>Vendas!$J$1</f>
        <v>885.12919963447951</v>
      </c>
      <c r="Q92" s="109">
        <v>360</v>
      </c>
      <c r="R92" s="23">
        <f t="shared" si="12"/>
        <v>318646.51186841261</v>
      </c>
      <c r="S92" s="28">
        <f t="shared" si="13"/>
        <v>0.29335268742765302</v>
      </c>
      <c r="T92" s="107">
        <v>0</v>
      </c>
      <c r="U92" s="107">
        <v>0</v>
      </c>
      <c r="V92" s="107">
        <v>0</v>
      </c>
      <c r="W92" s="107">
        <v>0</v>
      </c>
      <c r="X92" s="107">
        <v>0</v>
      </c>
      <c r="Y92" s="107">
        <v>0</v>
      </c>
      <c r="Z92" s="107">
        <v>7579.26</v>
      </c>
      <c r="AA92" s="107">
        <v>7579.26</v>
      </c>
      <c r="AB92" s="107">
        <v>7579.26</v>
      </c>
      <c r="AC92" s="107">
        <v>7579.26</v>
      </c>
      <c r="AD92" s="107">
        <v>7579.26</v>
      </c>
      <c r="AE92" s="107">
        <v>7579.26</v>
      </c>
      <c r="AF92" s="107">
        <v>7579.26</v>
      </c>
      <c r="AG92" s="107">
        <v>7579.26</v>
      </c>
      <c r="AH92" s="107">
        <v>7579.26</v>
      </c>
      <c r="AI92" s="107">
        <v>7579.26</v>
      </c>
      <c r="AJ92" s="107">
        <v>7579.26</v>
      </c>
      <c r="AK92" s="107">
        <v>7579.26</v>
      </c>
      <c r="AL92" s="107">
        <v>7579.26</v>
      </c>
      <c r="AM92" s="107">
        <v>7579.26</v>
      </c>
      <c r="AN92" s="107">
        <v>0</v>
      </c>
      <c r="AO92" s="107">
        <v>0</v>
      </c>
      <c r="AP92" s="107">
        <v>0</v>
      </c>
      <c r="AQ92" s="107">
        <v>0</v>
      </c>
      <c r="AR92" s="107">
        <v>0</v>
      </c>
      <c r="AS92" s="107">
        <v>0</v>
      </c>
      <c r="AT92" s="107">
        <v>0</v>
      </c>
      <c r="AU92" s="107">
        <v>0</v>
      </c>
      <c r="AV92" s="107">
        <v>0</v>
      </c>
      <c r="AW92" s="107">
        <v>0</v>
      </c>
      <c r="AX92" s="107">
        <v>0</v>
      </c>
      <c r="AY92" s="107">
        <v>0</v>
      </c>
      <c r="AZ92" s="107">
        <v>0</v>
      </c>
      <c r="BA92" s="107">
        <v>0</v>
      </c>
      <c r="BB92" s="107">
        <v>0</v>
      </c>
      <c r="BC92" s="107">
        <v>0</v>
      </c>
      <c r="BD92" s="107">
        <v>0</v>
      </c>
      <c r="BE92" s="107">
        <v>0</v>
      </c>
      <c r="BF92" s="107">
        <v>0</v>
      </c>
      <c r="BG92" s="107">
        <v>0</v>
      </c>
      <c r="BH92" s="107">
        <v>0</v>
      </c>
      <c r="BI92" s="107">
        <v>0</v>
      </c>
      <c r="BJ92" s="107">
        <v>0</v>
      </c>
      <c r="BK92" s="107">
        <v>0</v>
      </c>
      <c r="BL92" s="107">
        <v>0</v>
      </c>
      <c r="BM92" s="107">
        <v>0</v>
      </c>
      <c r="BN92" s="107">
        <v>0</v>
      </c>
      <c r="BO92" s="107">
        <v>0</v>
      </c>
      <c r="BP92" s="107">
        <v>0</v>
      </c>
      <c r="BQ92" s="107">
        <v>0</v>
      </c>
      <c r="BR92" s="107">
        <v>0</v>
      </c>
      <c r="BS92" s="107">
        <v>0</v>
      </c>
      <c r="BT92" s="107">
        <v>0</v>
      </c>
      <c r="BU92" s="107">
        <v>0</v>
      </c>
      <c r="BV92" s="107">
        <v>0</v>
      </c>
      <c r="BW92" s="107">
        <v>0</v>
      </c>
      <c r="BX92" s="107">
        <v>0</v>
      </c>
      <c r="BY92" s="107">
        <v>0</v>
      </c>
      <c r="BZ92" s="107">
        <v>0</v>
      </c>
      <c r="CA92" s="107">
        <v>0</v>
      </c>
      <c r="CB92" s="107">
        <v>0</v>
      </c>
      <c r="CC92" s="107">
        <v>0</v>
      </c>
      <c r="CD92" s="107">
        <v>0</v>
      </c>
      <c r="CE92" s="107">
        <v>0</v>
      </c>
      <c r="CF92" s="107">
        <v>0</v>
      </c>
      <c r="CG92" s="107">
        <v>0</v>
      </c>
      <c r="CH92" s="107">
        <v>0</v>
      </c>
      <c r="CI92" s="107">
        <v>0</v>
      </c>
      <c r="CJ92" s="107">
        <v>0</v>
      </c>
      <c r="CK92" s="107">
        <v>0</v>
      </c>
      <c r="CL92" s="107">
        <v>0</v>
      </c>
      <c r="CM92" s="107">
        <v>0</v>
      </c>
      <c r="CN92" s="107">
        <v>0</v>
      </c>
      <c r="CO92" s="107">
        <v>0</v>
      </c>
      <c r="CP92" s="107">
        <v>0</v>
      </c>
      <c r="CQ92" s="107">
        <v>0</v>
      </c>
      <c r="CR92" s="107">
        <v>0</v>
      </c>
      <c r="CS92" s="107">
        <v>0</v>
      </c>
      <c r="CT92" s="107">
        <v>0</v>
      </c>
      <c r="CU92" s="107">
        <v>0</v>
      </c>
      <c r="CV92" s="107">
        <v>0</v>
      </c>
      <c r="CW92" s="107">
        <v>0</v>
      </c>
      <c r="CX92" s="107">
        <v>0</v>
      </c>
      <c r="CY92" s="107">
        <v>0</v>
      </c>
      <c r="CZ92" s="107">
        <v>0</v>
      </c>
      <c r="DA92" s="107">
        <v>0</v>
      </c>
      <c r="DB92" s="107">
        <v>0</v>
      </c>
      <c r="DC92" s="107">
        <v>0</v>
      </c>
      <c r="DD92" s="107">
        <v>0</v>
      </c>
      <c r="DE92" s="107">
        <v>0</v>
      </c>
      <c r="DF92" s="107">
        <v>0</v>
      </c>
      <c r="DG92" s="107">
        <v>0</v>
      </c>
      <c r="DH92" s="107">
        <v>0</v>
      </c>
      <c r="DI92" s="107">
        <v>0</v>
      </c>
      <c r="DJ92" s="107">
        <v>0</v>
      </c>
      <c r="DK92" s="107">
        <v>0</v>
      </c>
      <c r="DL92" s="107">
        <v>0</v>
      </c>
      <c r="DM92" s="107">
        <v>0</v>
      </c>
      <c r="DN92" s="107">
        <v>0</v>
      </c>
      <c r="DO92" s="107">
        <v>0</v>
      </c>
      <c r="DP92" s="107">
        <v>0</v>
      </c>
      <c r="DQ92" s="107">
        <v>0</v>
      </c>
      <c r="DR92" s="107">
        <v>0</v>
      </c>
      <c r="DS92" s="107">
        <v>0</v>
      </c>
      <c r="DT92" s="107">
        <v>0</v>
      </c>
      <c r="DU92" s="107">
        <v>0</v>
      </c>
      <c r="DV92" s="107">
        <v>0</v>
      </c>
      <c r="DW92" s="107">
        <v>0</v>
      </c>
      <c r="DX92" s="107">
        <v>0</v>
      </c>
      <c r="DY92" s="107">
        <v>0</v>
      </c>
      <c r="DZ92" s="107">
        <v>0</v>
      </c>
      <c r="EA92" s="107">
        <v>0</v>
      </c>
      <c r="EB92" s="107">
        <v>0</v>
      </c>
      <c r="EC92" s="107">
        <v>0</v>
      </c>
      <c r="ED92" s="107">
        <v>0</v>
      </c>
      <c r="EE92" s="107">
        <v>0</v>
      </c>
      <c r="EF92" s="107">
        <v>0</v>
      </c>
      <c r="EG92" s="107">
        <v>0</v>
      </c>
      <c r="EH92" s="107">
        <v>0</v>
      </c>
      <c r="EI92" s="107">
        <v>0</v>
      </c>
      <c r="EJ92" s="107">
        <v>0</v>
      </c>
      <c r="EK92" s="107">
        <v>0</v>
      </c>
      <c r="EL92" s="107">
        <v>0</v>
      </c>
      <c r="EM92" s="107">
        <v>0</v>
      </c>
      <c r="EN92" s="107">
        <v>0</v>
      </c>
      <c r="EO92" s="107">
        <v>0</v>
      </c>
      <c r="EP92" s="107">
        <v>0</v>
      </c>
      <c r="EQ92" s="107">
        <v>0</v>
      </c>
      <c r="ER92" s="107">
        <v>0</v>
      </c>
      <c r="ES92" s="107">
        <v>0</v>
      </c>
      <c r="ET92" s="107">
        <v>0</v>
      </c>
      <c r="EU92" s="107">
        <v>0</v>
      </c>
      <c r="EV92" s="107">
        <v>0</v>
      </c>
      <c r="EW92" s="107">
        <v>0</v>
      </c>
      <c r="EX92" s="107">
        <v>0</v>
      </c>
      <c r="EY92" s="107">
        <v>0</v>
      </c>
      <c r="EZ92" s="107">
        <v>0</v>
      </c>
      <c r="FA92" s="107">
        <v>0</v>
      </c>
      <c r="FB92" s="107">
        <v>0</v>
      </c>
      <c r="FC92" s="107">
        <v>0</v>
      </c>
      <c r="FD92" s="107">
        <v>0</v>
      </c>
      <c r="FE92" s="107">
        <v>0</v>
      </c>
      <c r="FF92" s="107">
        <v>0</v>
      </c>
      <c r="FG92" s="107">
        <v>0</v>
      </c>
      <c r="FH92" s="107">
        <v>0</v>
      </c>
      <c r="FI92" s="107">
        <v>0</v>
      </c>
      <c r="FJ92" s="107">
        <v>0</v>
      </c>
      <c r="FK92" s="107">
        <v>0</v>
      </c>
      <c r="FL92" s="107">
        <v>0</v>
      </c>
      <c r="FM92" s="107">
        <v>0</v>
      </c>
      <c r="FN92" s="107">
        <v>0</v>
      </c>
      <c r="FO92" s="107">
        <v>0</v>
      </c>
      <c r="FP92" s="107">
        <v>0</v>
      </c>
      <c r="FQ92" s="107">
        <v>0</v>
      </c>
      <c r="FR92" s="107">
        <v>0</v>
      </c>
      <c r="FS92" s="107">
        <v>0</v>
      </c>
      <c r="FT92" s="107">
        <v>0</v>
      </c>
      <c r="FU92" s="107">
        <v>0</v>
      </c>
      <c r="FV92" s="107">
        <v>0</v>
      </c>
      <c r="FW92" s="107">
        <v>0</v>
      </c>
      <c r="FX92" s="107">
        <v>0</v>
      </c>
      <c r="FY92" s="107">
        <v>0</v>
      </c>
      <c r="FZ92" s="107">
        <v>0</v>
      </c>
      <c r="GA92" s="107">
        <v>0</v>
      </c>
      <c r="GB92" s="107">
        <v>0</v>
      </c>
      <c r="GC92" s="107">
        <v>0</v>
      </c>
      <c r="GD92" s="107">
        <v>0</v>
      </c>
      <c r="GE92" s="107">
        <v>0</v>
      </c>
      <c r="GF92" s="107">
        <v>0</v>
      </c>
      <c r="GG92" s="107">
        <v>0</v>
      </c>
      <c r="GH92" s="107">
        <v>0</v>
      </c>
      <c r="GI92" s="22">
        <v>135641</v>
      </c>
      <c r="GJ92" s="13"/>
      <c r="GK92" s="13"/>
    </row>
    <row r="93" spans="1:193" x14ac:dyDescent="0.3">
      <c r="A93" s="22">
        <v>135633</v>
      </c>
      <c r="B93" s="22">
        <v>6370</v>
      </c>
      <c r="C93" s="22" t="s">
        <v>201</v>
      </c>
      <c r="D93" s="22" t="s">
        <v>202</v>
      </c>
      <c r="E93" s="26">
        <v>0</v>
      </c>
      <c r="F93" s="22" t="s">
        <v>164</v>
      </c>
      <c r="G93" s="22" t="s">
        <v>165</v>
      </c>
      <c r="H93" s="108" t="str">
        <f>VLOOKUP(B93,Elegibilidade!A:I,9,0)</f>
        <v>Elegível</v>
      </c>
      <c r="I93" s="27">
        <v>11</v>
      </c>
      <c r="J93" s="23">
        <v>0</v>
      </c>
      <c r="K93" s="23">
        <f>SUM(T93:GH93)</f>
        <v>71500</v>
      </c>
      <c r="L93" s="23">
        <f t="shared" si="10"/>
        <v>71500</v>
      </c>
      <c r="M93" s="22" t="s">
        <v>167</v>
      </c>
      <c r="N93" s="23">
        <v>71500</v>
      </c>
      <c r="O93" s="23">
        <f t="shared" si="11"/>
        <v>67591.282503835391</v>
      </c>
      <c r="P93" s="23">
        <f>Vendas!$J$1</f>
        <v>885.12919963447951</v>
      </c>
      <c r="Q93" s="109">
        <v>360</v>
      </c>
      <c r="R93" s="23">
        <f t="shared" si="12"/>
        <v>318646.51186841261</v>
      </c>
      <c r="S93" s="28">
        <f t="shared" si="13"/>
        <v>0.21211995106272402</v>
      </c>
      <c r="T93" s="107">
        <v>6500</v>
      </c>
      <c r="U93" s="107">
        <v>6500</v>
      </c>
      <c r="V93" s="107">
        <v>6500</v>
      </c>
      <c r="W93" s="107">
        <v>6500</v>
      </c>
      <c r="X93" s="107">
        <v>6500</v>
      </c>
      <c r="Y93" s="107">
        <v>6500</v>
      </c>
      <c r="Z93" s="107">
        <v>6500</v>
      </c>
      <c r="AA93" s="107">
        <v>6500</v>
      </c>
      <c r="AB93" s="107">
        <v>6500</v>
      </c>
      <c r="AC93" s="107">
        <v>6500</v>
      </c>
      <c r="AD93" s="107">
        <v>6500</v>
      </c>
      <c r="AE93" s="107">
        <v>0</v>
      </c>
      <c r="AF93" s="107">
        <v>0</v>
      </c>
      <c r="AG93" s="107">
        <v>0</v>
      </c>
      <c r="AH93" s="107">
        <v>0</v>
      </c>
      <c r="AI93" s="107">
        <v>0</v>
      </c>
      <c r="AJ93" s="107">
        <v>0</v>
      </c>
      <c r="AK93" s="107">
        <v>0</v>
      </c>
      <c r="AL93" s="107">
        <v>0</v>
      </c>
      <c r="AM93" s="107">
        <v>0</v>
      </c>
      <c r="AN93" s="107">
        <v>0</v>
      </c>
      <c r="AO93" s="107">
        <v>0</v>
      </c>
      <c r="AP93" s="107">
        <v>0</v>
      </c>
      <c r="AQ93" s="107">
        <v>0</v>
      </c>
      <c r="AR93" s="107">
        <v>0</v>
      </c>
      <c r="AS93" s="107">
        <v>0</v>
      </c>
      <c r="AT93" s="107">
        <v>0</v>
      </c>
      <c r="AU93" s="107">
        <v>0</v>
      </c>
      <c r="AV93" s="107">
        <v>0</v>
      </c>
      <c r="AW93" s="107">
        <v>0</v>
      </c>
      <c r="AX93" s="107">
        <v>0</v>
      </c>
      <c r="AY93" s="107">
        <v>0</v>
      </c>
      <c r="AZ93" s="107">
        <v>0</v>
      </c>
      <c r="BA93" s="107">
        <v>0</v>
      </c>
      <c r="BB93" s="107">
        <v>0</v>
      </c>
      <c r="BC93" s="107">
        <v>0</v>
      </c>
      <c r="BD93" s="107">
        <v>0</v>
      </c>
      <c r="BE93" s="107">
        <v>0</v>
      </c>
      <c r="BF93" s="107">
        <v>0</v>
      </c>
      <c r="BG93" s="107">
        <v>0</v>
      </c>
      <c r="BH93" s="107">
        <v>0</v>
      </c>
      <c r="BI93" s="107">
        <v>0</v>
      </c>
      <c r="BJ93" s="107">
        <v>0</v>
      </c>
      <c r="BK93" s="107">
        <v>0</v>
      </c>
      <c r="BL93" s="107">
        <v>0</v>
      </c>
      <c r="BM93" s="107">
        <v>0</v>
      </c>
      <c r="BN93" s="107">
        <v>0</v>
      </c>
      <c r="BO93" s="107">
        <v>0</v>
      </c>
      <c r="BP93" s="107">
        <v>0</v>
      </c>
      <c r="BQ93" s="107">
        <v>0</v>
      </c>
      <c r="BR93" s="107">
        <v>0</v>
      </c>
      <c r="BS93" s="107">
        <v>0</v>
      </c>
      <c r="BT93" s="107">
        <v>0</v>
      </c>
      <c r="BU93" s="107">
        <v>0</v>
      </c>
      <c r="BV93" s="107">
        <v>0</v>
      </c>
      <c r="BW93" s="107">
        <v>0</v>
      </c>
      <c r="BX93" s="107">
        <v>0</v>
      </c>
      <c r="BY93" s="107">
        <v>0</v>
      </c>
      <c r="BZ93" s="107">
        <v>0</v>
      </c>
      <c r="CA93" s="107">
        <v>0</v>
      </c>
      <c r="CB93" s="107">
        <v>0</v>
      </c>
      <c r="CC93" s="107">
        <v>0</v>
      </c>
      <c r="CD93" s="107">
        <v>0</v>
      </c>
      <c r="CE93" s="107">
        <v>0</v>
      </c>
      <c r="CF93" s="107">
        <v>0</v>
      </c>
      <c r="CG93" s="107">
        <v>0</v>
      </c>
      <c r="CH93" s="107">
        <v>0</v>
      </c>
      <c r="CI93" s="107">
        <v>0</v>
      </c>
      <c r="CJ93" s="107">
        <v>0</v>
      </c>
      <c r="CK93" s="107">
        <v>0</v>
      </c>
      <c r="CL93" s="107">
        <v>0</v>
      </c>
      <c r="CM93" s="107">
        <v>0</v>
      </c>
      <c r="CN93" s="107">
        <v>0</v>
      </c>
      <c r="CO93" s="107">
        <v>0</v>
      </c>
      <c r="CP93" s="107">
        <v>0</v>
      </c>
      <c r="CQ93" s="107">
        <v>0</v>
      </c>
      <c r="CR93" s="107">
        <v>0</v>
      </c>
      <c r="CS93" s="107">
        <v>0</v>
      </c>
      <c r="CT93" s="107">
        <v>0</v>
      </c>
      <c r="CU93" s="107">
        <v>0</v>
      </c>
      <c r="CV93" s="107">
        <v>0</v>
      </c>
      <c r="CW93" s="107">
        <v>0</v>
      </c>
      <c r="CX93" s="107">
        <v>0</v>
      </c>
      <c r="CY93" s="107">
        <v>0</v>
      </c>
      <c r="CZ93" s="107">
        <v>0</v>
      </c>
      <c r="DA93" s="107">
        <v>0</v>
      </c>
      <c r="DB93" s="107">
        <v>0</v>
      </c>
      <c r="DC93" s="107">
        <v>0</v>
      </c>
      <c r="DD93" s="107">
        <v>0</v>
      </c>
      <c r="DE93" s="107">
        <v>0</v>
      </c>
      <c r="DF93" s="107">
        <v>0</v>
      </c>
      <c r="DG93" s="107">
        <v>0</v>
      </c>
      <c r="DH93" s="107">
        <v>0</v>
      </c>
      <c r="DI93" s="107">
        <v>0</v>
      </c>
      <c r="DJ93" s="107">
        <v>0</v>
      </c>
      <c r="DK93" s="107">
        <v>0</v>
      </c>
      <c r="DL93" s="107">
        <v>0</v>
      </c>
      <c r="DM93" s="107">
        <v>0</v>
      </c>
      <c r="DN93" s="107">
        <v>0</v>
      </c>
      <c r="DO93" s="107">
        <v>0</v>
      </c>
      <c r="DP93" s="107">
        <v>0</v>
      </c>
      <c r="DQ93" s="107">
        <v>0</v>
      </c>
      <c r="DR93" s="107">
        <v>0</v>
      </c>
      <c r="DS93" s="107">
        <v>0</v>
      </c>
      <c r="DT93" s="107">
        <v>0</v>
      </c>
      <c r="DU93" s="107">
        <v>0</v>
      </c>
      <c r="DV93" s="107">
        <v>0</v>
      </c>
      <c r="DW93" s="107">
        <v>0</v>
      </c>
      <c r="DX93" s="107">
        <v>0</v>
      </c>
      <c r="DY93" s="107">
        <v>0</v>
      </c>
      <c r="DZ93" s="107">
        <v>0</v>
      </c>
      <c r="EA93" s="107">
        <v>0</v>
      </c>
      <c r="EB93" s="107">
        <v>0</v>
      </c>
      <c r="EC93" s="107">
        <v>0</v>
      </c>
      <c r="ED93" s="107">
        <v>0</v>
      </c>
      <c r="EE93" s="107">
        <v>0</v>
      </c>
      <c r="EF93" s="107">
        <v>0</v>
      </c>
      <c r="EG93" s="107">
        <v>0</v>
      </c>
      <c r="EH93" s="107">
        <v>0</v>
      </c>
      <c r="EI93" s="107">
        <v>0</v>
      </c>
      <c r="EJ93" s="107">
        <v>0</v>
      </c>
      <c r="EK93" s="107">
        <v>0</v>
      </c>
      <c r="EL93" s="107">
        <v>0</v>
      </c>
      <c r="EM93" s="107">
        <v>0</v>
      </c>
      <c r="EN93" s="107">
        <v>0</v>
      </c>
      <c r="EO93" s="107">
        <v>0</v>
      </c>
      <c r="EP93" s="107">
        <v>0</v>
      </c>
      <c r="EQ93" s="107">
        <v>0</v>
      </c>
      <c r="ER93" s="107">
        <v>0</v>
      </c>
      <c r="ES93" s="107">
        <v>0</v>
      </c>
      <c r="ET93" s="107">
        <v>0</v>
      </c>
      <c r="EU93" s="107">
        <v>0</v>
      </c>
      <c r="EV93" s="107">
        <v>0</v>
      </c>
      <c r="EW93" s="107">
        <v>0</v>
      </c>
      <c r="EX93" s="107">
        <v>0</v>
      </c>
      <c r="EY93" s="107">
        <v>0</v>
      </c>
      <c r="EZ93" s="107">
        <v>0</v>
      </c>
      <c r="FA93" s="107">
        <v>0</v>
      </c>
      <c r="FB93" s="107">
        <v>0</v>
      </c>
      <c r="FC93" s="107">
        <v>0</v>
      </c>
      <c r="FD93" s="107">
        <v>0</v>
      </c>
      <c r="FE93" s="107">
        <v>0</v>
      </c>
      <c r="FF93" s="107">
        <v>0</v>
      </c>
      <c r="FG93" s="107">
        <v>0</v>
      </c>
      <c r="FH93" s="107">
        <v>0</v>
      </c>
      <c r="FI93" s="107">
        <v>0</v>
      </c>
      <c r="FJ93" s="107">
        <v>0</v>
      </c>
      <c r="FK93" s="107">
        <v>0</v>
      </c>
      <c r="FL93" s="107">
        <v>0</v>
      </c>
      <c r="FM93" s="107">
        <v>0</v>
      </c>
      <c r="FN93" s="107">
        <v>0</v>
      </c>
      <c r="FO93" s="107">
        <v>0</v>
      </c>
      <c r="FP93" s="107">
        <v>0</v>
      </c>
      <c r="FQ93" s="107">
        <v>0</v>
      </c>
      <c r="FR93" s="107">
        <v>0</v>
      </c>
      <c r="FS93" s="107">
        <v>0</v>
      </c>
      <c r="FT93" s="107">
        <v>0</v>
      </c>
      <c r="FU93" s="107">
        <v>0</v>
      </c>
      <c r="FV93" s="107">
        <v>0</v>
      </c>
      <c r="FW93" s="107">
        <v>0</v>
      </c>
      <c r="FX93" s="107">
        <v>0</v>
      </c>
      <c r="FY93" s="107">
        <v>0</v>
      </c>
      <c r="FZ93" s="107">
        <v>0</v>
      </c>
      <c r="GA93" s="107">
        <v>0</v>
      </c>
      <c r="GB93" s="107">
        <v>0</v>
      </c>
      <c r="GC93" s="107">
        <v>0</v>
      </c>
      <c r="GD93" s="107">
        <v>0</v>
      </c>
      <c r="GE93" s="107">
        <v>0</v>
      </c>
      <c r="GF93" s="107">
        <v>0</v>
      </c>
      <c r="GG93" s="107">
        <v>0</v>
      </c>
      <c r="GH93" s="107">
        <v>0</v>
      </c>
      <c r="GI93" s="22">
        <v>135633</v>
      </c>
      <c r="GJ93" s="13"/>
      <c r="GK93" s="13"/>
    </row>
    <row r="94" spans="1:193" x14ac:dyDescent="0.3">
      <c r="A94" s="22">
        <v>135665</v>
      </c>
      <c r="B94" s="22">
        <v>6475</v>
      </c>
      <c r="C94" s="22" t="s">
        <v>242</v>
      </c>
      <c r="D94" s="22" t="s">
        <v>243</v>
      </c>
      <c r="E94" s="26">
        <v>0</v>
      </c>
      <c r="F94" s="22" t="s">
        <v>164</v>
      </c>
      <c r="G94" s="22" t="s">
        <v>165</v>
      </c>
      <c r="H94" s="108" t="str">
        <f>VLOOKUP(B94,Elegibilidade!A:I,9,0)</f>
        <v>Elegível</v>
      </c>
      <c r="I94" s="27">
        <v>14</v>
      </c>
      <c r="J94" s="23">
        <v>0</v>
      </c>
      <c r="K94" s="23">
        <f>SUM(T94:GH94)</f>
        <v>70638.12000000001</v>
      </c>
      <c r="L94" s="23">
        <f t="shared" si="10"/>
        <v>70638.12000000001</v>
      </c>
      <c r="M94" s="22" t="s">
        <v>167</v>
      </c>
      <c r="N94" s="23">
        <v>70638.12000000001</v>
      </c>
      <c r="O94" s="23">
        <f t="shared" si="11"/>
        <v>65855.574440794924</v>
      </c>
      <c r="P94" s="23">
        <f>Vendas!$J$1</f>
        <v>885.12919963447951</v>
      </c>
      <c r="Q94" s="109">
        <v>360</v>
      </c>
      <c r="R94" s="23">
        <f t="shared" si="12"/>
        <v>318646.51186841261</v>
      </c>
      <c r="S94" s="28">
        <f t="shared" si="13"/>
        <v>0.20667282392217262</v>
      </c>
      <c r="T94" s="107">
        <v>5045.58</v>
      </c>
      <c r="U94" s="107">
        <v>5045.58</v>
      </c>
      <c r="V94" s="107">
        <v>5045.58</v>
      </c>
      <c r="W94" s="107">
        <v>5045.58</v>
      </c>
      <c r="X94" s="107">
        <v>5045.58</v>
      </c>
      <c r="Y94" s="107">
        <v>5045.58</v>
      </c>
      <c r="Z94" s="107">
        <v>5045.58</v>
      </c>
      <c r="AA94" s="107">
        <v>5045.58</v>
      </c>
      <c r="AB94" s="107">
        <v>5045.58</v>
      </c>
      <c r="AC94" s="107">
        <v>5045.58</v>
      </c>
      <c r="AD94" s="107">
        <v>5045.58</v>
      </c>
      <c r="AE94" s="107">
        <v>5045.58</v>
      </c>
      <c r="AF94" s="107">
        <v>5045.58</v>
      </c>
      <c r="AG94" s="107">
        <v>5045.58</v>
      </c>
      <c r="AH94" s="107">
        <v>0</v>
      </c>
      <c r="AI94" s="107">
        <v>0</v>
      </c>
      <c r="AJ94" s="107">
        <v>0</v>
      </c>
      <c r="AK94" s="107">
        <v>0</v>
      </c>
      <c r="AL94" s="107">
        <v>0</v>
      </c>
      <c r="AM94" s="107">
        <v>0</v>
      </c>
      <c r="AN94" s="107">
        <v>0</v>
      </c>
      <c r="AO94" s="107">
        <v>0</v>
      </c>
      <c r="AP94" s="107">
        <v>0</v>
      </c>
      <c r="AQ94" s="107">
        <v>0</v>
      </c>
      <c r="AR94" s="107">
        <v>0</v>
      </c>
      <c r="AS94" s="107">
        <v>0</v>
      </c>
      <c r="AT94" s="107">
        <v>0</v>
      </c>
      <c r="AU94" s="107">
        <v>0</v>
      </c>
      <c r="AV94" s="107">
        <v>0</v>
      </c>
      <c r="AW94" s="107">
        <v>0</v>
      </c>
      <c r="AX94" s="107">
        <v>0</v>
      </c>
      <c r="AY94" s="107">
        <v>0</v>
      </c>
      <c r="AZ94" s="107">
        <v>0</v>
      </c>
      <c r="BA94" s="107">
        <v>0</v>
      </c>
      <c r="BB94" s="107">
        <v>0</v>
      </c>
      <c r="BC94" s="107">
        <v>0</v>
      </c>
      <c r="BD94" s="107">
        <v>0</v>
      </c>
      <c r="BE94" s="107">
        <v>0</v>
      </c>
      <c r="BF94" s="107">
        <v>0</v>
      </c>
      <c r="BG94" s="107">
        <v>0</v>
      </c>
      <c r="BH94" s="107">
        <v>0</v>
      </c>
      <c r="BI94" s="107">
        <v>0</v>
      </c>
      <c r="BJ94" s="107">
        <v>0</v>
      </c>
      <c r="BK94" s="107">
        <v>0</v>
      </c>
      <c r="BL94" s="107">
        <v>0</v>
      </c>
      <c r="BM94" s="107">
        <v>0</v>
      </c>
      <c r="BN94" s="107">
        <v>0</v>
      </c>
      <c r="BO94" s="107">
        <v>0</v>
      </c>
      <c r="BP94" s="107">
        <v>0</v>
      </c>
      <c r="BQ94" s="107">
        <v>0</v>
      </c>
      <c r="BR94" s="107">
        <v>0</v>
      </c>
      <c r="BS94" s="107">
        <v>0</v>
      </c>
      <c r="BT94" s="107">
        <v>0</v>
      </c>
      <c r="BU94" s="107">
        <v>0</v>
      </c>
      <c r="BV94" s="107">
        <v>0</v>
      </c>
      <c r="BW94" s="107">
        <v>0</v>
      </c>
      <c r="BX94" s="107">
        <v>0</v>
      </c>
      <c r="BY94" s="107">
        <v>0</v>
      </c>
      <c r="BZ94" s="107">
        <v>0</v>
      </c>
      <c r="CA94" s="107">
        <v>0</v>
      </c>
      <c r="CB94" s="107">
        <v>0</v>
      </c>
      <c r="CC94" s="107">
        <v>0</v>
      </c>
      <c r="CD94" s="107">
        <v>0</v>
      </c>
      <c r="CE94" s="107">
        <v>0</v>
      </c>
      <c r="CF94" s="107">
        <v>0</v>
      </c>
      <c r="CG94" s="107">
        <v>0</v>
      </c>
      <c r="CH94" s="107">
        <v>0</v>
      </c>
      <c r="CI94" s="107">
        <v>0</v>
      </c>
      <c r="CJ94" s="107">
        <v>0</v>
      </c>
      <c r="CK94" s="107">
        <v>0</v>
      </c>
      <c r="CL94" s="107">
        <v>0</v>
      </c>
      <c r="CM94" s="107">
        <v>0</v>
      </c>
      <c r="CN94" s="107">
        <v>0</v>
      </c>
      <c r="CO94" s="107">
        <v>0</v>
      </c>
      <c r="CP94" s="107">
        <v>0</v>
      </c>
      <c r="CQ94" s="107">
        <v>0</v>
      </c>
      <c r="CR94" s="107">
        <v>0</v>
      </c>
      <c r="CS94" s="107">
        <v>0</v>
      </c>
      <c r="CT94" s="107">
        <v>0</v>
      </c>
      <c r="CU94" s="107">
        <v>0</v>
      </c>
      <c r="CV94" s="107">
        <v>0</v>
      </c>
      <c r="CW94" s="107">
        <v>0</v>
      </c>
      <c r="CX94" s="107">
        <v>0</v>
      </c>
      <c r="CY94" s="107">
        <v>0</v>
      </c>
      <c r="CZ94" s="107">
        <v>0</v>
      </c>
      <c r="DA94" s="107">
        <v>0</v>
      </c>
      <c r="DB94" s="107">
        <v>0</v>
      </c>
      <c r="DC94" s="107">
        <v>0</v>
      </c>
      <c r="DD94" s="107">
        <v>0</v>
      </c>
      <c r="DE94" s="107">
        <v>0</v>
      </c>
      <c r="DF94" s="107">
        <v>0</v>
      </c>
      <c r="DG94" s="107">
        <v>0</v>
      </c>
      <c r="DH94" s="107">
        <v>0</v>
      </c>
      <c r="DI94" s="107">
        <v>0</v>
      </c>
      <c r="DJ94" s="107">
        <v>0</v>
      </c>
      <c r="DK94" s="107">
        <v>0</v>
      </c>
      <c r="DL94" s="107">
        <v>0</v>
      </c>
      <c r="DM94" s="107">
        <v>0</v>
      </c>
      <c r="DN94" s="107">
        <v>0</v>
      </c>
      <c r="DO94" s="107">
        <v>0</v>
      </c>
      <c r="DP94" s="107">
        <v>0</v>
      </c>
      <c r="DQ94" s="107">
        <v>0</v>
      </c>
      <c r="DR94" s="107">
        <v>0</v>
      </c>
      <c r="DS94" s="107">
        <v>0</v>
      </c>
      <c r="DT94" s="107">
        <v>0</v>
      </c>
      <c r="DU94" s="107">
        <v>0</v>
      </c>
      <c r="DV94" s="107">
        <v>0</v>
      </c>
      <c r="DW94" s="107">
        <v>0</v>
      </c>
      <c r="DX94" s="107">
        <v>0</v>
      </c>
      <c r="DY94" s="107">
        <v>0</v>
      </c>
      <c r="DZ94" s="107">
        <v>0</v>
      </c>
      <c r="EA94" s="107">
        <v>0</v>
      </c>
      <c r="EB94" s="107">
        <v>0</v>
      </c>
      <c r="EC94" s="107">
        <v>0</v>
      </c>
      <c r="ED94" s="107">
        <v>0</v>
      </c>
      <c r="EE94" s="107">
        <v>0</v>
      </c>
      <c r="EF94" s="107">
        <v>0</v>
      </c>
      <c r="EG94" s="107">
        <v>0</v>
      </c>
      <c r="EH94" s="107">
        <v>0</v>
      </c>
      <c r="EI94" s="107">
        <v>0</v>
      </c>
      <c r="EJ94" s="107">
        <v>0</v>
      </c>
      <c r="EK94" s="107">
        <v>0</v>
      </c>
      <c r="EL94" s="107">
        <v>0</v>
      </c>
      <c r="EM94" s="107">
        <v>0</v>
      </c>
      <c r="EN94" s="107">
        <v>0</v>
      </c>
      <c r="EO94" s="107">
        <v>0</v>
      </c>
      <c r="EP94" s="107">
        <v>0</v>
      </c>
      <c r="EQ94" s="107">
        <v>0</v>
      </c>
      <c r="ER94" s="107">
        <v>0</v>
      </c>
      <c r="ES94" s="107">
        <v>0</v>
      </c>
      <c r="ET94" s="107">
        <v>0</v>
      </c>
      <c r="EU94" s="107">
        <v>0</v>
      </c>
      <c r="EV94" s="107">
        <v>0</v>
      </c>
      <c r="EW94" s="107">
        <v>0</v>
      </c>
      <c r="EX94" s="107">
        <v>0</v>
      </c>
      <c r="EY94" s="107">
        <v>0</v>
      </c>
      <c r="EZ94" s="107">
        <v>0</v>
      </c>
      <c r="FA94" s="107">
        <v>0</v>
      </c>
      <c r="FB94" s="107">
        <v>0</v>
      </c>
      <c r="FC94" s="107">
        <v>0</v>
      </c>
      <c r="FD94" s="107">
        <v>0</v>
      </c>
      <c r="FE94" s="107">
        <v>0</v>
      </c>
      <c r="FF94" s="107">
        <v>0</v>
      </c>
      <c r="FG94" s="107">
        <v>0</v>
      </c>
      <c r="FH94" s="107">
        <v>0</v>
      </c>
      <c r="FI94" s="107">
        <v>0</v>
      </c>
      <c r="FJ94" s="107">
        <v>0</v>
      </c>
      <c r="FK94" s="107">
        <v>0</v>
      </c>
      <c r="FL94" s="107">
        <v>0</v>
      </c>
      <c r="FM94" s="107">
        <v>0</v>
      </c>
      <c r="FN94" s="107">
        <v>0</v>
      </c>
      <c r="FO94" s="107">
        <v>0</v>
      </c>
      <c r="FP94" s="107">
        <v>0</v>
      </c>
      <c r="FQ94" s="107">
        <v>0</v>
      </c>
      <c r="FR94" s="107">
        <v>0</v>
      </c>
      <c r="FS94" s="107">
        <v>0</v>
      </c>
      <c r="FT94" s="107">
        <v>0</v>
      </c>
      <c r="FU94" s="107">
        <v>0</v>
      </c>
      <c r="FV94" s="107">
        <v>0</v>
      </c>
      <c r="FW94" s="107">
        <v>0</v>
      </c>
      <c r="FX94" s="107">
        <v>0</v>
      </c>
      <c r="FY94" s="107">
        <v>0</v>
      </c>
      <c r="FZ94" s="107">
        <v>0</v>
      </c>
      <c r="GA94" s="107">
        <v>0</v>
      </c>
      <c r="GB94" s="107">
        <v>0</v>
      </c>
      <c r="GC94" s="107">
        <v>0</v>
      </c>
      <c r="GD94" s="107">
        <v>0</v>
      </c>
      <c r="GE94" s="107">
        <v>0</v>
      </c>
      <c r="GF94" s="107">
        <v>0</v>
      </c>
      <c r="GG94" s="107">
        <v>0</v>
      </c>
      <c r="GH94" s="107">
        <v>0</v>
      </c>
      <c r="GI94" s="22">
        <v>135665</v>
      </c>
      <c r="GJ94" s="13"/>
      <c r="GK94" s="13"/>
    </row>
    <row r="95" spans="1:193" x14ac:dyDescent="0.3">
      <c r="A95" s="22">
        <v>135671</v>
      </c>
      <c r="B95" s="22">
        <v>6406</v>
      </c>
      <c r="C95" s="22" t="s">
        <v>253</v>
      </c>
      <c r="D95" s="22" t="s">
        <v>254</v>
      </c>
      <c r="E95" s="26">
        <v>0.1003</v>
      </c>
      <c r="F95" s="22" t="s">
        <v>164</v>
      </c>
      <c r="G95" s="22" t="s">
        <v>165</v>
      </c>
      <c r="H95" s="108" t="str">
        <f>VLOOKUP(B95,Elegibilidade!A:I,9,0)</f>
        <v>Elegível</v>
      </c>
      <c r="I95" s="27">
        <v>46</v>
      </c>
      <c r="J95" s="23">
        <v>0</v>
      </c>
      <c r="K95" s="23">
        <f>NPV(0.8%,T95:GH95)</f>
        <v>61192.739076852107</v>
      </c>
      <c r="L95" s="23">
        <f t="shared" si="10"/>
        <v>61192.739076852107</v>
      </c>
      <c r="M95" s="22" t="s">
        <v>167</v>
      </c>
      <c r="N95" s="23">
        <v>61192.739076852107</v>
      </c>
      <c r="O95" s="23">
        <f t="shared" si="11"/>
        <v>59240.400841213581</v>
      </c>
      <c r="P95" s="23">
        <f>Vendas!$J$1</f>
        <v>885.12919963447951</v>
      </c>
      <c r="Q95" s="109">
        <v>377.26</v>
      </c>
      <c r="R95" s="23">
        <f t="shared" si="12"/>
        <v>333923.84185410372</v>
      </c>
      <c r="S95" s="28">
        <f t="shared" si="13"/>
        <v>0.17740692162704749</v>
      </c>
      <c r="T95" s="107">
        <v>1595.28</v>
      </c>
      <c r="U95" s="107">
        <v>1595.28</v>
      </c>
      <c r="V95" s="107">
        <v>1595.28</v>
      </c>
      <c r="W95" s="107">
        <v>1595.28</v>
      </c>
      <c r="X95" s="107">
        <v>1595.28</v>
      </c>
      <c r="Y95" s="107">
        <v>1595.28</v>
      </c>
      <c r="Z95" s="107">
        <v>1595.28</v>
      </c>
      <c r="AA95" s="107">
        <v>1595.28</v>
      </c>
      <c r="AB95" s="107">
        <v>1595.28</v>
      </c>
      <c r="AC95" s="107">
        <v>1595.28</v>
      </c>
      <c r="AD95" s="107">
        <v>1595.28</v>
      </c>
      <c r="AE95" s="107">
        <v>1595.28</v>
      </c>
      <c r="AF95" s="107">
        <v>1595.28</v>
      </c>
      <c r="AG95" s="107">
        <v>1595.28</v>
      </c>
      <c r="AH95" s="107">
        <v>1595.28</v>
      </c>
      <c r="AI95" s="107">
        <v>1595.28</v>
      </c>
      <c r="AJ95" s="107">
        <v>1595.28</v>
      </c>
      <c r="AK95" s="107">
        <v>1595.28</v>
      </c>
      <c r="AL95" s="107">
        <v>1595.28</v>
      </c>
      <c r="AM95" s="107">
        <v>1595.28</v>
      </c>
      <c r="AN95" s="107">
        <v>1595.28</v>
      </c>
      <c r="AO95" s="107">
        <v>1595.28</v>
      </c>
      <c r="AP95" s="107">
        <v>1595.28</v>
      </c>
      <c r="AQ95" s="107">
        <v>1595.28</v>
      </c>
      <c r="AR95" s="107">
        <v>1595.28</v>
      </c>
      <c r="AS95" s="107">
        <v>1595.28</v>
      </c>
      <c r="AT95" s="107">
        <v>1595.28</v>
      </c>
      <c r="AU95" s="107">
        <v>1595.28</v>
      </c>
      <c r="AV95" s="107">
        <v>1595.28</v>
      </c>
      <c r="AW95" s="107">
        <v>1595.28</v>
      </c>
      <c r="AX95" s="107">
        <v>1595.28</v>
      </c>
      <c r="AY95" s="107">
        <v>1595.28</v>
      </c>
      <c r="AZ95" s="107">
        <v>1595.28</v>
      </c>
      <c r="BA95" s="107">
        <v>1595.28</v>
      </c>
      <c r="BB95" s="107">
        <v>1595.28</v>
      </c>
      <c r="BC95" s="107">
        <v>1595.28</v>
      </c>
      <c r="BD95" s="107">
        <v>1595.28</v>
      </c>
      <c r="BE95" s="107">
        <v>1595.28</v>
      </c>
      <c r="BF95" s="107">
        <v>1595.28</v>
      </c>
      <c r="BG95" s="107">
        <v>1595.28</v>
      </c>
      <c r="BH95" s="107">
        <v>1595.28</v>
      </c>
      <c r="BI95" s="107">
        <v>1595.28</v>
      </c>
      <c r="BJ95" s="107">
        <v>1595.28</v>
      </c>
      <c r="BK95" s="107">
        <v>1595.28</v>
      </c>
      <c r="BL95" s="107">
        <v>1595.28</v>
      </c>
      <c r="BM95" s="107">
        <v>1595.36</v>
      </c>
      <c r="BN95" s="107">
        <v>0</v>
      </c>
      <c r="BO95" s="107">
        <v>0</v>
      </c>
      <c r="BP95" s="107">
        <v>0</v>
      </c>
      <c r="BQ95" s="107">
        <v>0</v>
      </c>
      <c r="BR95" s="107">
        <v>0</v>
      </c>
      <c r="BS95" s="107">
        <v>0</v>
      </c>
      <c r="BT95" s="107">
        <v>0</v>
      </c>
      <c r="BU95" s="107">
        <v>0</v>
      </c>
      <c r="BV95" s="107">
        <v>0</v>
      </c>
      <c r="BW95" s="107">
        <v>0</v>
      </c>
      <c r="BX95" s="107">
        <v>0</v>
      </c>
      <c r="BY95" s="107">
        <v>0</v>
      </c>
      <c r="BZ95" s="107">
        <v>0</v>
      </c>
      <c r="CA95" s="107">
        <v>0</v>
      </c>
      <c r="CB95" s="107">
        <v>0</v>
      </c>
      <c r="CC95" s="107">
        <v>0</v>
      </c>
      <c r="CD95" s="107">
        <v>0</v>
      </c>
      <c r="CE95" s="107">
        <v>0</v>
      </c>
      <c r="CF95" s="107">
        <v>0</v>
      </c>
      <c r="CG95" s="107">
        <v>0</v>
      </c>
      <c r="CH95" s="107">
        <v>0</v>
      </c>
      <c r="CI95" s="107">
        <v>0</v>
      </c>
      <c r="CJ95" s="107">
        <v>0</v>
      </c>
      <c r="CK95" s="107">
        <v>0</v>
      </c>
      <c r="CL95" s="107">
        <v>0</v>
      </c>
      <c r="CM95" s="107">
        <v>0</v>
      </c>
      <c r="CN95" s="107">
        <v>0</v>
      </c>
      <c r="CO95" s="107">
        <v>0</v>
      </c>
      <c r="CP95" s="107">
        <v>0</v>
      </c>
      <c r="CQ95" s="107">
        <v>0</v>
      </c>
      <c r="CR95" s="107">
        <v>0</v>
      </c>
      <c r="CS95" s="107">
        <v>0</v>
      </c>
      <c r="CT95" s="107">
        <v>0</v>
      </c>
      <c r="CU95" s="107">
        <v>0</v>
      </c>
      <c r="CV95" s="107">
        <v>0</v>
      </c>
      <c r="CW95" s="107">
        <v>0</v>
      </c>
      <c r="CX95" s="107">
        <v>0</v>
      </c>
      <c r="CY95" s="107">
        <v>0</v>
      </c>
      <c r="CZ95" s="107">
        <v>0</v>
      </c>
      <c r="DA95" s="107">
        <v>0</v>
      </c>
      <c r="DB95" s="107">
        <v>0</v>
      </c>
      <c r="DC95" s="107">
        <v>0</v>
      </c>
      <c r="DD95" s="107">
        <v>0</v>
      </c>
      <c r="DE95" s="107">
        <v>0</v>
      </c>
      <c r="DF95" s="107">
        <v>0</v>
      </c>
      <c r="DG95" s="107">
        <v>0</v>
      </c>
      <c r="DH95" s="107">
        <v>0</v>
      </c>
      <c r="DI95" s="107">
        <v>0</v>
      </c>
      <c r="DJ95" s="107">
        <v>0</v>
      </c>
      <c r="DK95" s="107">
        <v>0</v>
      </c>
      <c r="DL95" s="107">
        <v>0</v>
      </c>
      <c r="DM95" s="107">
        <v>0</v>
      </c>
      <c r="DN95" s="107">
        <v>0</v>
      </c>
      <c r="DO95" s="107">
        <v>0</v>
      </c>
      <c r="DP95" s="107">
        <v>0</v>
      </c>
      <c r="DQ95" s="107">
        <v>0</v>
      </c>
      <c r="DR95" s="107">
        <v>0</v>
      </c>
      <c r="DS95" s="107">
        <v>0</v>
      </c>
      <c r="DT95" s="107">
        <v>0</v>
      </c>
      <c r="DU95" s="107">
        <v>0</v>
      </c>
      <c r="DV95" s="107">
        <v>0</v>
      </c>
      <c r="DW95" s="107">
        <v>0</v>
      </c>
      <c r="DX95" s="107">
        <v>0</v>
      </c>
      <c r="DY95" s="107">
        <v>0</v>
      </c>
      <c r="DZ95" s="107">
        <v>0</v>
      </c>
      <c r="EA95" s="107">
        <v>0</v>
      </c>
      <c r="EB95" s="107">
        <v>0</v>
      </c>
      <c r="EC95" s="107">
        <v>0</v>
      </c>
      <c r="ED95" s="107">
        <v>0</v>
      </c>
      <c r="EE95" s="107">
        <v>0</v>
      </c>
      <c r="EF95" s="107">
        <v>0</v>
      </c>
      <c r="EG95" s="107">
        <v>0</v>
      </c>
      <c r="EH95" s="107">
        <v>0</v>
      </c>
      <c r="EI95" s="107">
        <v>0</v>
      </c>
      <c r="EJ95" s="107">
        <v>0</v>
      </c>
      <c r="EK95" s="107">
        <v>0</v>
      </c>
      <c r="EL95" s="107">
        <v>0</v>
      </c>
      <c r="EM95" s="107">
        <v>0</v>
      </c>
      <c r="EN95" s="107">
        <v>0</v>
      </c>
      <c r="EO95" s="107">
        <v>0</v>
      </c>
      <c r="EP95" s="107">
        <v>0</v>
      </c>
      <c r="EQ95" s="107">
        <v>0</v>
      </c>
      <c r="ER95" s="107">
        <v>0</v>
      </c>
      <c r="ES95" s="107">
        <v>0</v>
      </c>
      <c r="ET95" s="107">
        <v>0</v>
      </c>
      <c r="EU95" s="107">
        <v>0</v>
      </c>
      <c r="EV95" s="107">
        <v>0</v>
      </c>
      <c r="EW95" s="107">
        <v>0</v>
      </c>
      <c r="EX95" s="107">
        <v>0</v>
      </c>
      <c r="EY95" s="107">
        <v>0</v>
      </c>
      <c r="EZ95" s="107">
        <v>0</v>
      </c>
      <c r="FA95" s="107">
        <v>0</v>
      </c>
      <c r="FB95" s="107">
        <v>0</v>
      </c>
      <c r="FC95" s="107">
        <v>0</v>
      </c>
      <c r="FD95" s="107">
        <v>0</v>
      </c>
      <c r="FE95" s="107">
        <v>0</v>
      </c>
      <c r="FF95" s="107">
        <v>0</v>
      </c>
      <c r="FG95" s="107">
        <v>0</v>
      </c>
      <c r="FH95" s="107">
        <v>0</v>
      </c>
      <c r="FI95" s="107">
        <v>0</v>
      </c>
      <c r="FJ95" s="107">
        <v>0</v>
      </c>
      <c r="FK95" s="107">
        <v>0</v>
      </c>
      <c r="FL95" s="107">
        <v>0</v>
      </c>
      <c r="FM95" s="107">
        <v>0</v>
      </c>
      <c r="FN95" s="107">
        <v>0</v>
      </c>
      <c r="FO95" s="107">
        <v>0</v>
      </c>
      <c r="FP95" s="107">
        <v>0</v>
      </c>
      <c r="FQ95" s="107">
        <v>0</v>
      </c>
      <c r="FR95" s="107">
        <v>0</v>
      </c>
      <c r="FS95" s="107">
        <v>0</v>
      </c>
      <c r="FT95" s="107">
        <v>0</v>
      </c>
      <c r="FU95" s="107">
        <v>0</v>
      </c>
      <c r="FV95" s="107">
        <v>0</v>
      </c>
      <c r="FW95" s="107">
        <v>0</v>
      </c>
      <c r="FX95" s="107">
        <v>0</v>
      </c>
      <c r="FY95" s="107">
        <v>0</v>
      </c>
      <c r="FZ95" s="107">
        <v>0</v>
      </c>
      <c r="GA95" s="107">
        <v>0</v>
      </c>
      <c r="GB95" s="107">
        <v>0</v>
      </c>
      <c r="GC95" s="107">
        <v>0</v>
      </c>
      <c r="GD95" s="107">
        <v>0</v>
      </c>
      <c r="GE95" s="107">
        <v>0</v>
      </c>
      <c r="GF95" s="107">
        <v>0</v>
      </c>
      <c r="GG95" s="107">
        <v>0</v>
      </c>
      <c r="GH95" s="107">
        <v>0</v>
      </c>
      <c r="GI95" s="22">
        <v>135671</v>
      </c>
      <c r="GJ95" s="13"/>
      <c r="GK95" s="13"/>
    </row>
    <row r="96" spans="1:193" x14ac:dyDescent="0.3">
      <c r="A96" s="22">
        <v>135683</v>
      </c>
      <c r="B96" s="22">
        <v>6356</v>
      </c>
      <c r="C96" s="22" t="s">
        <v>275</v>
      </c>
      <c r="D96" s="22" t="s">
        <v>276</v>
      </c>
      <c r="E96" s="26">
        <v>0</v>
      </c>
      <c r="F96" s="22" t="s">
        <v>164</v>
      </c>
      <c r="G96" s="22" t="s">
        <v>165</v>
      </c>
      <c r="H96" s="108" t="str">
        <f>VLOOKUP(B96,Elegibilidade!A:I,9,0)</f>
        <v>Elegível</v>
      </c>
      <c r="I96" s="27">
        <v>10</v>
      </c>
      <c r="J96" s="23">
        <v>0</v>
      </c>
      <c r="K96" s="23">
        <f>SUM(T96:GH96)</f>
        <v>32500</v>
      </c>
      <c r="L96" s="23">
        <f t="shared" si="10"/>
        <v>32500</v>
      </c>
      <c r="M96" s="22" t="s">
        <v>167</v>
      </c>
      <c r="N96" s="23">
        <v>32500</v>
      </c>
      <c r="O96" s="23">
        <f t="shared" si="11"/>
        <v>30137.69822849835</v>
      </c>
      <c r="P96" s="23">
        <f>Vendas!$J$1</f>
        <v>885.12919963447951</v>
      </c>
      <c r="Q96" s="109">
        <v>360</v>
      </c>
      <c r="R96" s="23">
        <f t="shared" si="12"/>
        <v>318646.51186841261</v>
      </c>
      <c r="S96" s="28">
        <f t="shared" si="13"/>
        <v>9.458034877514658E-2</v>
      </c>
      <c r="T96" s="107">
        <v>0</v>
      </c>
      <c r="U96" s="107">
        <v>0</v>
      </c>
      <c r="V96" s="107">
        <v>0</v>
      </c>
      <c r="W96" s="107">
        <v>0</v>
      </c>
      <c r="X96" s="107">
        <v>0</v>
      </c>
      <c r="Y96" s="107">
        <v>6500</v>
      </c>
      <c r="Z96" s="107">
        <v>6500</v>
      </c>
      <c r="AA96" s="107">
        <v>6500</v>
      </c>
      <c r="AB96" s="107">
        <v>6500</v>
      </c>
      <c r="AC96" s="107">
        <v>6500</v>
      </c>
      <c r="AD96" s="107">
        <v>0</v>
      </c>
      <c r="AE96" s="107">
        <v>0</v>
      </c>
      <c r="AF96" s="107">
        <v>0</v>
      </c>
      <c r="AG96" s="107">
        <v>0</v>
      </c>
      <c r="AH96" s="107">
        <v>0</v>
      </c>
      <c r="AI96" s="107">
        <v>0</v>
      </c>
      <c r="AJ96" s="107">
        <v>0</v>
      </c>
      <c r="AK96" s="107">
        <v>0</v>
      </c>
      <c r="AL96" s="107">
        <v>0</v>
      </c>
      <c r="AM96" s="107">
        <v>0</v>
      </c>
      <c r="AN96" s="107">
        <v>0</v>
      </c>
      <c r="AO96" s="107">
        <v>0</v>
      </c>
      <c r="AP96" s="107">
        <v>0</v>
      </c>
      <c r="AQ96" s="107">
        <v>0</v>
      </c>
      <c r="AR96" s="107">
        <v>0</v>
      </c>
      <c r="AS96" s="107">
        <v>0</v>
      </c>
      <c r="AT96" s="107">
        <v>0</v>
      </c>
      <c r="AU96" s="107">
        <v>0</v>
      </c>
      <c r="AV96" s="107">
        <v>0</v>
      </c>
      <c r="AW96" s="107">
        <v>0</v>
      </c>
      <c r="AX96" s="107">
        <v>0</v>
      </c>
      <c r="AY96" s="107">
        <v>0</v>
      </c>
      <c r="AZ96" s="107">
        <v>0</v>
      </c>
      <c r="BA96" s="107">
        <v>0</v>
      </c>
      <c r="BB96" s="107">
        <v>0</v>
      </c>
      <c r="BC96" s="107">
        <v>0</v>
      </c>
      <c r="BD96" s="107">
        <v>0</v>
      </c>
      <c r="BE96" s="107">
        <v>0</v>
      </c>
      <c r="BF96" s="107">
        <v>0</v>
      </c>
      <c r="BG96" s="107">
        <v>0</v>
      </c>
      <c r="BH96" s="107">
        <v>0</v>
      </c>
      <c r="BI96" s="107">
        <v>0</v>
      </c>
      <c r="BJ96" s="107">
        <v>0</v>
      </c>
      <c r="BK96" s="107">
        <v>0</v>
      </c>
      <c r="BL96" s="107">
        <v>0</v>
      </c>
      <c r="BM96" s="107">
        <v>0</v>
      </c>
      <c r="BN96" s="107">
        <v>0</v>
      </c>
      <c r="BO96" s="107">
        <v>0</v>
      </c>
      <c r="BP96" s="107">
        <v>0</v>
      </c>
      <c r="BQ96" s="107">
        <v>0</v>
      </c>
      <c r="BR96" s="107">
        <v>0</v>
      </c>
      <c r="BS96" s="107">
        <v>0</v>
      </c>
      <c r="BT96" s="107">
        <v>0</v>
      </c>
      <c r="BU96" s="107">
        <v>0</v>
      </c>
      <c r="BV96" s="107">
        <v>0</v>
      </c>
      <c r="BW96" s="107">
        <v>0</v>
      </c>
      <c r="BX96" s="107">
        <v>0</v>
      </c>
      <c r="BY96" s="107">
        <v>0</v>
      </c>
      <c r="BZ96" s="107">
        <v>0</v>
      </c>
      <c r="CA96" s="107">
        <v>0</v>
      </c>
      <c r="CB96" s="107">
        <v>0</v>
      </c>
      <c r="CC96" s="107">
        <v>0</v>
      </c>
      <c r="CD96" s="107">
        <v>0</v>
      </c>
      <c r="CE96" s="107">
        <v>0</v>
      </c>
      <c r="CF96" s="107">
        <v>0</v>
      </c>
      <c r="CG96" s="107">
        <v>0</v>
      </c>
      <c r="CH96" s="107">
        <v>0</v>
      </c>
      <c r="CI96" s="107">
        <v>0</v>
      </c>
      <c r="CJ96" s="107">
        <v>0</v>
      </c>
      <c r="CK96" s="107">
        <v>0</v>
      </c>
      <c r="CL96" s="107">
        <v>0</v>
      </c>
      <c r="CM96" s="107">
        <v>0</v>
      </c>
      <c r="CN96" s="107">
        <v>0</v>
      </c>
      <c r="CO96" s="107">
        <v>0</v>
      </c>
      <c r="CP96" s="107">
        <v>0</v>
      </c>
      <c r="CQ96" s="107">
        <v>0</v>
      </c>
      <c r="CR96" s="107">
        <v>0</v>
      </c>
      <c r="CS96" s="107">
        <v>0</v>
      </c>
      <c r="CT96" s="107">
        <v>0</v>
      </c>
      <c r="CU96" s="107">
        <v>0</v>
      </c>
      <c r="CV96" s="107">
        <v>0</v>
      </c>
      <c r="CW96" s="107">
        <v>0</v>
      </c>
      <c r="CX96" s="107">
        <v>0</v>
      </c>
      <c r="CY96" s="107">
        <v>0</v>
      </c>
      <c r="CZ96" s="107">
        <v>0</v>
      </c>
      <c r="DA96" s="107">
        <v>0</v>
      </c>
      <c r="DB96" s="107">
        <v>0</v>
      </c>
      <c r="DC96" s="107">
        <v>0</v>
      </c>
      <c r="DD96" s="107">
        <v>0</v>
      </c>
      <c r="DE96" s="107">
        <v>0</v>
      </c>
      <c r="DF96" s="107">
        <v>0</v>
      </c>
      <c r="DG96" s="107">
        <v>0</v>
      </c>
      <c r="DH96" s="107">
        <v>0</v>
      </c>
      <c r="DI96" s="107">
        <v>0</v>
      </c>
      <c r="DJ96" s="107">
        <v>0</v>
      </c>
      <c r="DK96" s="107">
        <v>0</v>
      </c>
      <c r="DL96" s="107">
        <v>0</v>
      </c>
      <c r="DM96" s="107">
        <v>0</v>
      </c>
      <c r="DN96" s="107">
        <v>0</v>
      </c>
      <c r="DO96" s="107">
        <v>0</v>
      </c>
      <c r="DP96" s="107">
        <v>0</v>
      </c>
      <c r="DQ96" s="107">
        <v>0</v>
      </c>
      <c r="DR96" s="107">
        <v>0</v>
      </c>
      <c r="DS96" s="107">
        <v>0</v>
      </c>
      <c r="DT96" s="107">
        <v>0</v>
      </c>
      <c r="DU96" s="107">
        <v>0</v>
      </c>
      <c r="DV96" s="107">
        <v>0</v>
      </c>
      <c r="DW96" s="107">
        <v>0</v>
      </c>
      <c r="DX96" s="107">
        <v>0</v>
      </c>
      <c r="DY96" s="107">
        <v>0</v>
      </c>
      <c r="DZ96" s="107">
        <v>0</v>
      </c>
      <c r="EA96" s="107">
        <v>0</v>
      </c>
      <c r="EB96" s="107">
        <v>0</v>
      </c>
      <c r="EC96" s="107">
        <v>0</v>
      </c>
      <c r="ED96" s="107">
        <v>0</v>
      </c>
      <c r="EE96" s="107">
        <v>0</v>
      </c>
      <c r="EF96" s="107">
        <v>0</v>
      </c>
      <c r="EG96" s="107">
        <v>0</v>
      </c>
      <c r="EH96" s="107">
        <v>0</v>
      </c>
      <c r="EI96" s="107">
        <v>0</v>
      </c>
      <c r="EJ96" s="107">
        <v>0</v>
      </c>
      <c r="EK96" s="107">
        <v>0</v>
      </c>
      <c r="EL96" s="107">
        <v>0</v>
      </c>
      <c r="EM96" s="107">
        <v>0</v>
      </c>
      <c r="EN96" s="107">
        <v>0</v>
      </c>
      <c r="EO96" s="107">
        <v>0</v>
      </c>
      <c r="EP96" s="107">
        <v>0</v>
      </c>
      <c r="EQ96" s="107">
        <v>0</v>
      </c>
      <c r="ER96" s="107">
        <v>0</v>
      </c>
      <c r="ES96" s="107">
        <v>0</v>
      </c>
      <c r="ET96" s="107">
        <v>0</v>
      </c>
      <c r="EU96" s="107">
        <v>0</v>
      </c>
      <c r="EV96" s="107">
        <v>0</v>
      </c>
      <c r="EW96" s="107">
        <v>0</v>
      </c>
      <c r="EX96" s="107">
        <v>0</v>
      </c>
      <c r="EY96" s="107">
        <v>0</v>
      </c>
      <c r="EZ96" s="107">
        <v>0</v>
      </c>
      <c r="FA96" s="107">
        <v>0</v>
      </c>
      <c r="FB96" s="107">
        <v>0</v>
      </c>
      <c r="FC96" s="107">
        <v>0</v>
      </c>
      <c r="FD96" s="107">
        <v>0</v>
      </c>
      <c r="FE96" s="107">
        <v>0</v>
      </c>
      <c r="FF96" s="107">
        <v>0</v>
      </c>
      <c r="FG96" s="107">
        <v>0</v>
      </c>
      <c r="FH96" s="107">
        <v>0</v>
      </c>
      <c r="FI96" s="107">
        <v>0</v>
      </c>
      <c r="FJ96" s="107">
        <v>0</v>
      </c>
      <c r="FK96" s="107">
        <v>0</v>
      </c>
      <c r="FL96" s="107">
        <v>0</v>
      </c>
      <c r="FM96" s="107">
        <v>0</v>
      </c>
      <c r="FN96" s="107">
        <v>0</v>
      </c>
      <c r="FO96" s="107">
        <v>0</v>
      </c>
      <c r="FP96" s="107">
        <v>0</v>
      </c>
      <c r="FQ96" s="107">
        <v>0</v>
      </c>
      <c r="FR96" s="107">
        <v>0</v>
      </c>
      <c r="FS96" s="107">
        <v>0</v>
      </c>
      <c r="FT96" s="107">
        <v>0</v>
      </c>
      <c r="FU96" s="107">
        <v>0</v>
      </c>
      <c r="FV96" s="107">
        <v>0</v>
      </c>
      <c r="FW96" s="107">
        <v>0</v>
      </c>
      <c r="FX96" s="107">
        <v>0</v>
      </c>
      <c r="FY96" s="107">
        <v>0</v>
      </c>
      <c r="FZ96" s="107">
        <v>0</v>
      </c>
      <c r="GA96" s="107">
        <v>0</v>
      </c>
      <c r="GB96" s="107">
        <v>0</v>
      </c>
      <c r="GC96" s="107">
        <v>0</v>
      </c>
      <c r="GD96" s="107">
        <v>0</v>
      </c>
      <c r="GE96" s="107">
        <v>0</v>
      </c>
      <c r="GF96" s="107">
        <v>0</v>
      </c>
      <c r="GG96" s="107">
        <v>0</v>
      </c>
      <c r="GH96" s="107">
        <v>0</v>
      </c>
      <c r="GI96" s="22">
        <v>135683</v>
      </c>
      <c r="GJ96" s="13"/>
      <c r="GK96" s="13"/>
    </row>
    <row r="97" spans="1:193" x14ac:dyDescent="0.3">
      <c r="A97" s="22">
        <v>135635</v>
      </c>
      <c r="B97" s="22">
        <v>6428</v>
      </c>
      <c r="C97" s="22" t="s">
        <v>573</v>
      </c>
      <c r="D97" s="22" t="s">
        <v>574</v>
      </c>
      <c r="E97" s="26">
        <v>0</v>
      </c>
      <c r="F97" s="22" t="s">
        <v>164</v>
      </c>
      <c r="G97" s="22" t="s">
        <v>165</v>
      </c>
      <c r="H97" s="108" t="str">
        <f>VLOOKUP(B97,Elegibilidade!A:I,9,0)</f>
        <v>Elegível</v>
      </c>
      <c r="I97" s="27">
        <v>9</v>
      </c>
      <c r="J97" s="23">
        <v>0</v>
      </c>
      <c r="K97" s="23">
        <f>SUM(T97:GH97)</f>
        <v>30000</v>
      </c>
      <c r="L97" s="23">
        <f t="shared" si="10"/>
        <v>30000</v>
      </c>
      <c r="M97" s="22" t="s">
        <v>167</v>
      </c>
      <c r="N97" s="23">
        <v>30000</v>
      </c>
      <c r="O97" s="23">
        <f t="shared" si="11"/>
        <v>28488.177611591203</v>
      </c>
      <c r="P97" s="23">
        <f>Vendas!$J$1</f>
        <v>885.12919963447951</v>
      </c>
      <c r="Q97" s="109">
        <v>361.26</v>
      </c>
      <c r="R97" s="23">
        <f t="shared" si="12"/>
        <v>319761.77465995203</v>
      </c>
      <c r="S97" s="28">
        <f t="shared" si="13"/>
        <v>8.9091879859269349E-2</v>
      </c>
      <c r="T97" s="107">
        <v>0</v>
      </c>
      <c r="U97" s="107">
        <v>3750</v>
      </c>
      <c r="V97" s="107">
        <v>3750</v>
      </c>
      <c r="W97" s="107">
        <v>3750</v>
      </c>
      <c r="X97" s="107">
        <v>3750</v>
      </c>
      <c r="Y97" s="107">
        <v>3750</v>
      </c>
      <c r="Z97" s="107">
        <v>3750</v>
      </c>
      <c r="AA97" s="107">
        <v>3750</v>
      </c>
      <c r="AB97" s="107">
        <v>3750</v>
      </c>
      <c r="AC97" s="107">
        <v>0</v>
      </c>
      <c r="AD97" s="107">
        <v>0</v>
      </c>
      <c r="AE97" s="107">
        <v>0</v>
      </c>
      <c r="AF97" s="107">
        <v>0</v>
      </c>
      <c r="AG97" s="107">
        <v>0</v>
      </c>
      <c r="AH97" s="107">
        <v>0</v>
      </c>
      <c r="AI97" s="107">
        <v>0</v>
      </c>
      <c r="AJ97" s="107">
        <v>0</v>
      </c>
      <c r="AK97" s="107">
        <v>0</v>
      </c>
      <c r="AL97" s="107">
        <v>0</v>
      </c>
      <c r="AM97" s="107">
        <v>0</v>
      </c>
      <c r="AN97" s="107">
        <v>0</v>
      </c>
      <c r="AO97" s="107">
        <v>0</v>
      </c>
      <c r="AP97" s="107">
        <v>0</v>
      </c>
      <c r="AQ97" s="107">
        <v>0</v>
      </c>
      <c r="AR97" s="107">
        <v>0</v>
      </c>
      <c r="AS97" s="107">
        <v>0</v>
      </c>
      <c r="AT97" s="107">
        <v>0</v>
      </c>
      <c r="AU97" s="107">
        <v>0</v>
      </c>
      <c r="AV97" s="107">
        <v>0</v>
      </c>
      <c r="AW97" s="107">
        <v>0</v>
      </c>
      <c r="AX97" s="107">
        <v>0</v>
      </c>
      <c r="AY97" s="107">
        <v>0</v>
      </c>
      <c r="AZ97" s="107">
        <v>0</v>
      </c>
      <c r="BA97" s="107">
        <v>0</v>
      </c>
      <c r="BB97" s="107">
        <v>0</v>
      </c>
      <c r="BC97" s="107">
        <v>0</v>
      </c>
      <c r="BD97" s="107">
        <v>0</v>
      </c>
      <c r="BE97" s="107">
        <v>0</v>
      </c>
      <c r="BF97" s="107">
        <v>0</v>
      </c>
      <c r="BG97" s="107">
        <v>0</v>
      </c>
      <c r="BH97" s="107">
        <v>0</v>
      </c>
      <c r="BI97" s="107">
        <v>0</v>
      </c>
      <c r="BJ97" s="107">
        <v>0</v>
      </c>
      <c r="BK97" s="107">
        <v>0</v>
      </c>
      <c r="BL97" s="107">
        <v>0</v>
      </c>
      <c r="BM97" s="107">
        <v>0</v>
      </c>
      <c r="BN97" s="107">
        <v>0</v>
      </c>
      <c r="BO97" s="107">
        <v>0</v>
      </c>
      <c r="BP97" s="107">
        <v>0</v>
      </c>
      <c r="BQ97" s="107">
        <v>0</v>
      </c>
      <c r="BR97" s="107">
        <v>0</v>
      </c>
      <c r="BS97" s="107">
        <v>0</v>
      </c>
      <c r="BT97" s="107">
        <v>0</v>
      </c>
      <c r="BU97" s="107">
        <v>0</v>
      </c>
      <c r="BV97" s="107">
        <v>0</v>
      </c>
      <c r="BW97" s="107">
        <v>0</v>
      </c>
      <c r="BX97" s="107">
        <v>0</v>
      </c>
      <c r="BY97" s="107">
        <v>0</v>
      </c>
      <c r="BZ97" s="107">
        <v>0</v>
      </c>
      <c r="CA97" s="107">
        <v>0</v>
      </c>
      <c r="CB97" s="107">
        <v>0</v>
      </c>
      <c r="CC97" s="107">
        <v>0</v>
      </c>
      <c r="CD97" s="107">
        <v>0</v>
      </c>
      <c r="CE97" s="107">
        <v>0</v>
      </c>
      <c r="CF97" s="107">
        <v>0</v>
      </c>
      <c r="CG97" s="107">
        <v>0</v>
      </c>
      <c r="CH97" s="107">
        <v>0</v>
      </c>
      <c r="CI97" s="107">
        <v>0</v>
      </c>
      <c r="CJ97" s="107">
        <v>0</v>
      </c>
      <c r="CK97" s="107">
        <v>0</v>
      </c>
      <c r="CL97" s="107">
        <v>0</v>
      </c>
      <c r="CM97" s="107">
        <v>0</v>
      </c>
      <c r="CN97" s="107">
        <v>0</v>
      </c>
      <c r="CO97" s="107">
        <v>0</v>
      </c>
      <c r="CP97" s="107">
        <v>0</v>
      </c>
      <c r="CQ97" s="107">
        <v>0</v>
      </c>
      <c r="CR97" s="107">
        <v>0</v>
      </c>
      <c r="CS97" s="107">
        <v>0</v>
      </c>
      <c r="CT97" s="107">
        <v>0</v>
      </c>
      <c r="CU97" s="107">
        <v>0</v>
      </c>
      <c r="CV97" s="107">
        <v>0</v>
      </c>
      <c r="CW97" s="107">
        <v>0</v>
      </c>
      <c r="CX97" s="107">
        <v>0</v>
      </c>
      <c r="CY97" s="107">
        <v>0</v>
      </c>
      <c r="CZ97" s="107">
        <v>0</v>
      </c>
      <c r="DA97" s="107">
        <v>0</v>
      </c>
      <c r="DB97" s="107">
        <v>0</v>
      </c>
      <c r="DC97" s="107">
        <v>0</v>
      </c>
      <c r="DD97" s="107">
        <v>0</v>
      </c>
      <c r="DE97" s="107">
        <v>0</v>
      </c>
      <c r="DF97" s="107">
        <v>0</v>
      </c>
      <c r="DG97" s="107">
        <v>0</v>
      </c>
      <c r="DH97" s="107">
        <v>0</v>
      </c>
      <c r="DI97" s="107">
        <v>0</v>
      </c>
      <c r="DJ97" s="107">
        <v>0</v>
      </c>
      <c r="DK97" s="107">
        <v>0</v>
      </c>
      <c r="DL97" s="107">
        <v>0</v>
      </c>
      <c r="DM97" s="107">
        <v>0</v>
      </c>
      <c r="DN97" s="107">
        <v>0</v>
      </c>
      <c r="DO97" s="107">
        <v>0</v>
      </c>
      <c r="DP97" s="107">
        <v>0</v>
      </c>
      <c r="DQ97" s="107">
        <v>0</v>
      </c>
      <c r="DR97" s="107">
        <v>0</v>
      </c>
      <c r="DS97" s="107">
        <v>0</v>
      </c>
      <c r="DT97" s="107">
        <v>0</v>
      </c>
      <c r="DU97" s="107">
        <v>0</v>
      </c>
      <c r="DV97" s="107">
        <v>0</v>
      </c>
      <c r="DW97" s="107">
        <v>0</v>
      </c>
      <c r="DX97" s="107">
        <v>0</v>
      </c>
      <c r="DY97" s="107">
        <v>0</v>
      </c>
      <c r="DZ97" s="107">
        <v>0</v>
      </c>
      <c r="EA97" s="107">
        <v>0</v>
      </c>
      <c r="EB97" s="107">
        <v>0</v>
      </c>
      <c r="EC97" s="107">
        <v>0</v>
      </c>
      <c r="ED97" s="107">
        <v>0</v>
      </c>
      <c r="EE97" s="107">
        <v>0</v>
      </c>
      <c r="EF97" s="107">
        <v>0</v>
      </c>
      <c r="EG97" s="107">
        <v>0</v>
      </c>
      <c r="EH97" s="107">
        <v>0</v>
      </c>
      <c r="EI97" s="107">
        <v>0</v>
      </c>
      <c r="EJ97" s="107">
        <v>0</v>
      </c>
      <c r="EK97" s="107">
        <v>0</v>
      </c>
      <c r="EL97" s="107">
        <v>0</v>
      </c>
      <c r="EM97" s="107">
        <v>0</v>
      </c>
      <c r="EN97" s="107">
        <v>0</v>
      </c>
      <c r="EO97" s="107">
        <v>0</v>
      </c>
      <c r="EP97" s="107">
        <v>0</v>
      </c>
      <c r="EQ97" s="107">
        <v>0</v>
      </c>
      <c r="ER97" s="107">
        <v>0</v>
      </c>
      <c r="ES97" s="107">
        <v>0</v>
      </c>
      <c r="ET97" s="107">
        <v>0</v>
      </c>
      <c r="EU97" s="107">
        <v>0</v>
      </c>
      <c r="EV97" s="107">
        <v>0</v>
      </c>
      <c r="EW97" s="107">
        <v>0</v>
      </c>
      <c r="EX97" s="107">
        <v>0</v>
      </c>
      <c r="EY97" s="107">
        <v>0</v>
      </c>
      <c r="EZ97" s="107">
        <v>0</v>
      </c>
      <c r="FA97" s="107">
        <v>0</v>
      </c>
      <c r="FB97" s="107">
        <v>0</v>
      </c>
      <c r="FC97" s="107">
        <v>0</v>
      </c>
      <c r="FD97" s="107">
        <v>0</v>
      </c>
      <c r="FE97" s="107">
        <v>0</v>
      </c>
      <c r="FF97" s="107">
        <v>0</v>
      </c>
      <c r="FG97" s="107">
        <v>0</v>
      </c>
      <c r="FH97" s="107">
        <v>0</v>
      </c>
      <c r="FI97" s="107">
        <v>0</v>
      </c>
      <c r="FJ97" s="107">
        <v>0</v>
      </c>
      <c r="FK97" s="107">
        <v>0</v>
      </c>
      <c r="FL97" s="107">
        <v>0</v>
      </c>
      <c r="FM97" s="107">
        <v>0</v>
      </c>
      <c r="FN97" s="107">
        <v>0</v>
      </c>
      <c r="FO97" s="107">
        <v>0</v>
      </c>
      <c r="FP97" s="107">
        <v>0</v>
      </c>
      <c r="FQ97" s="107">
        <v>0</v>
      </c>
      <c r="FR97" s="107">
        <v>0</v>
      </c>
      <c r="FS97" s="107">
        <v>0</v>
      </c>
      <c r="FT97" s="107">
        <v>0</v>
      </c>
      <c r="FU97" s="107">
        <v>0</v>
      </c>
      <c r="FV97" s="107">
        <v>0</v>
      </c>
      <c r="FW97" s="107">
        <v>0</v>
      </c>
      <c r="FX97" s="107">
        <v>0</v>
      </c>
      <c r="FY97" s="107">
        <v>0</v>
      </c>
      <c r="FZ97" s="107">
        <v>0</v>
      </c>
      <c r="GA97" s="107">
        <v>0</v>
      </c>
      <c r="GB97" s="107">
        <v>0</v>
      </c>
      <c r="GC97" s="107">
        <v>0</v>
      </c>
      <c r="GD97" s="107">
        <v>0</v>
      </c>
      <c r="GE97" s="107">
        <v>0</v>
      </c>
      <c r="GF97" s="107">
        <v>0</v>
      </c>
      <c r="GG97" s="107">
        <v>0</v>
      </c>
      <c r="GH97" s="107">
        <v>0</v>
      </c>
      <c r="GI97" s="22">
        <v>135635</v>
      </c>
      <c r="GJ97" s="13"/>
      <c r="GK97" s="13"/>
    </row>
  </sheetData>
  <autoFilter ref="A2:GK97" xr:uid="{00000000-0001-0000-0500-000000000000}">
    <filterColumn colId="7">
      <filters>
        <filter val="Elegível"/>
      </filters>
    </filterColumn>
  </autoFilter>
  <conditionalFormatting sqref="H1:H1048576">
    <cfRule type="cellIs" dxfId="6" priority="1" operator="equal">
      <formula>"Inelegível"</formula>
    </cfRule>
    <cfRule type="cellIs" dxfId="5" priority="2" operator="equal">
      <formula>"Elegível"</formula>
    </cfRule>
  </conditionalFormatting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showGridLines="0" workbookViewId="0"/>
  </sheetViews>
  <sheetFormatPr defaultRowHeight="14.4" x14ac:dyDescent="0.3"/>
  <cols>
    <col min="1" max="1" width="19" customWidth="1"/>
    <col min="2" max="2" width="37" customWidth="1"/>
    <col min="3" max="3" width="13.44140625" customWidth="1"/>
    <col min="4" max="4" width="17" customWidth="1"/>
    <col min="5" max="5" width="15.5546875" customWidth="1"/>
    <col min="6" max="6" width="30.5546875" customWidth="1"/>
    <col min="7" max="7" width="40" customWidth="1"/>
    <col min="8" max="8" width="255" customWidth="1"/>
  </cols>
  <sheetData>
    <row r="1" spans="1:8" ht="29.4" x14ac:dyDescent="0.3">
      <c r="A1" s="9" t="s">
        <v>575</v>
      </c>
      <c r="B1" s="10" t="s">
        <v>127</v>
      </c>
      <c r="C1" s="10" t="s">
        <v>357</v>
      </c>
      <c r="D1" s="10" t="s">
        <v>576</v>
      </c>
      <c r="E1" s="10" t="s">
        <v>577</v>
      </c>
      <c r="F1" s="10" t="s">
        <v>130</v>
      </c>
      <c r="G1" s="10" t="s">
        <v>578</v>
      </c>
      <c r="H1" s="1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"/>
  <sheetViews>
    <sheetView showGridLines="0" workbookViewId="0"/>
  </sheetViews>
  <sheetFormatPr defaultRowHeight="14.4" x14ac:dyDescent="0.3"/>
  <cols>
    <col min="1" max="1" width="19" customWidth="1"/>
    <col min="2" max="2" width="37" customWidth="1"/>
    <col min="3" max="3" width="13.44140625" customWidth="1"/>
    <col min="4" max="4" width="17" customWidth="1"/>
    <col min="5" max="5" width="15.5546875" customWidth="1"/>
    <col min="6" max="6" width="30.5546875" customWidth="1"/>
    <col min="7" max="7" width="19.88671875" customWidth="1"/>
    <col min="8" max="8" width="20.44140625" customWidth="1"/>
    <col min="9" max="9" width="0" hidden="1" customWidth="1"/>
    <col min="10" max="10" width="255" customWidth="1"/>
  </cols>
  <sheetData>
    <row r="1" spans="1:10" ht="29.4" x14ac:dyDescent="0.3">
      <c r="A1" s="9" t="s">
        <v>575</v>
      </c>
      <c r="B1" s="10" t="s">
        <v>127</v>
      </c>
      <c r="C1" s="10" t="s">
        <v>357</v>
      </c>
      <c r="D1" s="10" t="s">
        <v>576</v>
      </c>
      <c r="E1" s="10" t="s">
        <v>577</v>
      </c>
      <c r="F1" s="10" t="s">
        <v>130</v>
      </c>
      <c r="G1" s="10" t="s">
        <v>579</v>
      </c>
      <c r="H1" s="10" t="s">
        <v>580</v>
      </c>
      <c r="I1" s="1"/>
      <c r="J1" s="1"/>
    </row>
    <row r="2" spans="1:10" ht="71.849999999999994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0F11-8366-4D08-91B2-3360345CA4FB}">
  <sheetPr>
    <tabColor rgb="FF002060"/>
  </sheetPr>
  <dimension ref="A3:M102"/>
  <sheetViews>
    <sheetView showGridLines="0" zoomScaleNormal="100" workbookViewId="0">
      <pane ySplit="4" topLeftCell="A92" activePane="bottomLeft" state="frozen"/>
      <selection pane="bottomLeft" activeCell="H4" sqref="H4"/>
    </sheetView>
  </sheetViews>
  <sheetFormatPr defaultRowHeight="14.4" x14ac:dyDescent="0.3"/>
  <cols>
    <col min="1" max="1" width="8.6640625" bestFit="1" customWidth="1"/>
    <col min="2" max="2" width="4.88671875" bestFit="1" customWidth="1"/>
    <col min="3" max="3" width="8.109375" bestFit="1" customWidth="1"/>
    <col min="4" max="4" width="43.5546875" bestFit="1" customWidth="1"/>
    <col min="5" max="5" width="9.88671875" bestFit="1" customWidth="1"/>
    <col min="6" max="6" width="12.6640625" bestFit="1" customWidth="1"/>
    <col min="7" max="7" width="13.33203125" bestFit="1" customWidth="1"/>
    <col min="8" max="8" width="39" bestFit="1" customWidth="1"/>
    <col min="9" max="9" width="10.6640625" style="30" bestFit="1" customWidth="1"/>
    <col min="12" max="12" width="18.6640625" customWidth="1"/>
    <col min="13" max="13" width="9.44140625" customWidth="1"/>
  </cols>
  <sheetData>
    <row r="3" spans="1:13" ht="15" thickBot="1" x14ac:dyDescent="0.35"/>
    <row r="4" spans="1:13" ht="28.2" thickBot="1" x14ac:dyDescent="0.35">
      <c r="A4" s="31" t="s">
        <v>581</v>
      </c>
      <c r="B4" s="31" t="s">
        <v>582</v>
      </c>
      <c r="C4" s="32" t="s">
        <v>583</v>
      </c>
      <c r="D4" s="31" t="s">
        <v>584</v>
      </c>
      <c r="E4" s="31" t="s">
        <v>585</v>
      </c>
      <c r="F4" s="31" t="s">
        <v>586</v>
      </c>
      <c r="G4" s="31" t="s">
        <v>587</v>
      </c>
      <c r="H4" s="31" t="s">
        <v>588</v>
      </c>
      <c r="I4" s="33" t="s">
        <v>388</v>
      </c>
      <c r="L4" s="34" t="s">
        <v>589</v>
      </c>
      <c r="M4" s="35">
        <f>COUNTIF($I:$I,L4)</f>
        <v>93</v>
      </c>
    </row>
    <row r="5" spans="1:13" x14ac:dyDescent="0.3">
      <c r="A5" s="36">
        <v>6358</v>
      </c>
      <c r="B5" s="36" t="s">
        <v>590</v>
      </c>
      <c r="C5" s="36" t="s">
        <v>591</v>
      </c>
      <c r="D5" s="36" t="s">
        <v>162</v>
      </c>
      <c r="E5" s="36" t="s">
        <v>592</v>
      </c>
      <c r="F5" s="36" t="s">
        <v>592</v>
      </c>
      <c r="G5" s="36" t="s">
        <v>592</v>
      </c>
      <c r="H5" s="36"/>
      <c r="I5" s="37" t="str">
        <f>IF(AND(E5="OK",F5="OK",G5="OK"),"Elegível","Inelegível")</f>
        <v>Elegível</v>
      </c>
      <c r="L5" s="34" t="s">
        <v>593</v>
      </c>
      <c r="M5" s="35">
        <f>COUNTIF($I:$I,L5)</f>
        <v>5</v>
      </c>
    </row>
    <row r="6" spans="1:13" x14ac:dyDescent="0.3">
      <c r="A6" s="38">
        <v>6407</v>
      </c>
      <c r="B6" s="38" t="s">
        <v>594</v>
      </c>
      <c r="C6" s="38" t="s">
        <v>595</v>
      </c>
      <c r="D6" s="38" t="s">
        <v>169</v>
      </c>
      <c r="E6" s="38" t="s">
        <v>592</v>
      </c>
      <c r="F6" s="38" t="s">
        <v>592</v>
      </c>
      <c r="G6" s="38" t="s">
        <v>592</v>
      </c>
      <c r="H6" s="38"/>
      <c r="I6" s="37" t="str">
        <f t="shared" ref="I6:I69" si="0">IF(AND(E6="OK",F6="OK",G6="OK"),"Elegível","Inelegível")</f>
        <v>Elegível</v>
      </c>
      <c r="L6" s="34" t="s">
        <v>596</v>
      </c>
      <c r="M6" s="35">
        <f>SUM(M4:M5)</f>
        <v>98</v>
      </c>
    </row>
    <row r="7" spans="1:13" x14ac:dyDescent="0.3">
      <c r="A7" s="38">
        <v>6398</v>
      </c>
      <c r="B7" s="38" t="s">
        <v>597</v>
      </c>
      <c r="C7" s="38" t="s">
        <v>598</v>
      </c>
      <c r="D7" s="38" t="s">
        <v>370</v>
      </c>
      <c r="E7" s="38" t="s">
        <v>592</v>
      </c>
      <c r="F7" s="38" t="s">
        <v>592</v>
      </c>
      <c r="G7" s="38" t="s">
        <v>592</v>
      </c>
      <c r="H7" s="38"/>
      <c r="I7" s="37" t="str">
        <f t="shared" si="0"/>
        <v>Elegível</v>
      </c>
    </row>
    <row r="8" spans="1:13" x14ac:dyDescent="0.3">
      <c r="A8" s="38">
        <v>6399</v>
      </c>
      <c r="B8" s="38" t="s">
        <v>599</v>
      </c>
      <c r="C8" s="38" t="s">
        <v>600</v>
      </c>
      <c r="D8" s="38" t="s">
        <v>370</v>
      </c>
      <c r="E8" s="38" t="s">
        <v>592</v>
      </c>
      <c r="F8" s="38" t="s">
        <v>592</v>
      </c>
      <c r="G8" s="38" t="s">
        <v>592</v>
      </c>
      <c r="H8" s="38"/>
      <c r="I8" s="37" t="str">
        <f t="shared" si="0"/>
        <v>Elegível</v>
      </c>
    </row>
    <row r="9" spans="1:13" x14ac:dyDescent="0.3">
      <c r="A9" s="38">
        <v>6400</v>
      </c>
      <c r="B9" s="38" t="s">
        <v>599</v>
      </c>
      <c r="C9" s="38" t="s">
        <v>591</v>
      </c>
      <c r="D9" s="38" t="s">
        <v>370</v>
      </c>
      <c r="E9" s="38" t="s">
        <v>592</v>
      </c>
      <c r="F9" s="38" t="s">
        <v>592</v>
      </c>
      <c r="G9" s="38" t="s">
        <v>592</v>
      </c>
      <c r="H9" s="38"/>
      <c r="I9" s="37" t="str">
        <f t="shared" si="0"/>
        <v>Elegível</v>
      </c>
    </row>
    <row r="10" spans="1:13" x14ac:dyDescent="0.3">
      <c r="A10" s="38">
        <v>6388</v>
      </c>
      <c r="B10" s="38" t="s">
        <v>597</v>
      </c>
      <c r="C10" s="38" t="s">
        <v>601</v>
      </c>
      <c r="D10" s="38" t="s">
        <v>171</v>
      </c>
      <c r="E10" s="38" t="s">
        <v>592</v>
      </c>
      <c r="F10" s="38" t="s">
        <v>592</v>
      </c>
      <c r="G10" s="38" t="s">
        <v>592</v>
      </c>
      <c r="H10" s="38"/>
      <c r="I10" s="37" t="str">
        <f t="shared" si="0"/>
        <v>Elegível</v>
      </c>
    </row>
    <row r="11" spans="1:13" x14ac:dyDescent="0.3">
      <c r="A11" s="38">
        <v>6382</v>
      </c>
      <c r="B11" s="38" t="s">
        <v>594</v>
      </c>
      <c r="C11" s="38" t="s">
        <v>602</v>
      </c>
      <c r="D11" s="38" t="s">
        <v>174</v>
      </c>
      <c r="E11" s="38" t="s">
        <v>592</v>
      </c>
      <c r="F11" s="38" t="s">
        <v>592</v>
      </c>
      <c r="G11" s="38" t="s">
        <v>592</v>
      </c>
      <c r="H11" s="38"/>
      <c r="I11" s="37" t="str">
        <f t="shared" si="0"/>
        <v>Elegível</v>
      </c>
    </row>
    <row r="12" spans="1:13" x14ac:dyDescent="0.3">
      <c r="A12" s="38">
        <v>6366</v>
      </c>
      <c r="B12" s="38" t="s">
        <v>603</v>
      </c>
      <c r="C12" s="38" t="s">
        <v>604</v>
      </c>
      <c r="D12" s="38" t="s">
        <v>177</v>
      </c>
      <c r="E12" s="38" t="s">
        <v>592</v>
      </c>
      <c r="F12" s="38" t="s">
        <v>592</v>
      </c>
      <c r="G12" s="38" t="s">
        <v>592</v>
      </c>
      <c r="H12" s="38"/>
      <c r="I12" s="37" t="str">
        <f t="shared" si="0"/>
        <v>Elegível</v>
      </c>
    </row>
    <row r="13" spans="1:13" x14ac:dyDescent="0.3">
      <c r="A13" s="38">
        <v>6441</v>
      </c>
      <c r="B13" s="38" t="s">
        <v>590</v>
      </c>
      <c r="C13" s="38" t="s">
        <v>605</v>
      </c>
      <c r="D13" s="38" t="s">
        <v>312</v>
      </c>
      <c r="E13" s="38" t="s">
        <v>592</v>
      </c>
      <c r="F13" s="38" t="s">
        <v>592</v>
      </c>
      <c r="G13" s="38" t="s">
        <v>592</v>
      </c>
      <c r="H13" s="38"/>
      <c r="I13" s="37" t="str">
        <f t="shared" si="0"/>
        <v>Elegível</v>
      </c>
    </row>
    <row r="14" spans="1:13" x14ac:dyDescent="0.3">
      <c r="A14" s="38">
        <v>6385</v>
      </c>
      <c r="B14" s="38" t="s">
        <v>594</v>
      </c>
      <c r="C14" s="38" t="s">
        <v>591</v>
      </c>
      <c r="D14" s="38" t="s">
        <v>179</v>
      </c>
      <c r="E14" s="38" t="s">
        <v>592</v>
      </c>
      <c r="F14" s="38" t="s">
        <v>592</v>
      </c>
      <c r="G14" s="38" t="s">
        <v>592</v>
      </c>
      <c r="H14" s="38"/>
      <c r="I14" s="37" t="str">
        <f t="shared" si="0"/>
        <v>Elegível</v>
      </c>
    </row>
    <row r="15" spans="1:13" x14ac:dyDescent="0.3">
      <c r="A15" s="38">
        <v>6390</v>
      </c>
      <c r="B15" s="38" t="s">
        <v>597</v>
      </c>
      <c r="C15" s="38" t="s">
        <v>606</v>
      </c>
      <c r="D15" s="38" t="s">
        <v>181</v>
      </c>
      <c r="E15" s="38" t="s">
        <v>592</v>
      </c>
      <c r="F15" s="38" t="s">
        <v>592</v>
      </c>
      <c r="G15" s="38" t="s">
        <v>592</v>
      </c>
      <c r="H15" s="38"/>
      <c r="I15" s="37" t="str">
        <f t="shared" si="0"/>
        <v>Elegível</v>
      </c>
    </row>
    <row r="16" spans="1:13" x14ac:dyDescent="0.3">
      <c r="A16" s="38">
        <v>6387</v>
      </c>
      <c r="B16" s="38" t="s">
        <v>607</v>
      </c>
      <c r="C16" s="38" t="s">
        <v>608</v>
      </c>
      <c r="D16" s="38" t="s">
        <v>183</v>
      </c>
      <c r="E16" s="38" t="s">
        <v>592</v>
      </c>
      <c r="F16" s="38" t="s">
        <v>592</v>
      </c>
      <c r="G16" s="38" t="s">
        <v>592</v>
      </c>
      <c r="H16" s="38"/>
      <c r="I16" s="37" t="str">
        <f t="shared" si="0"/>
        <v>Elegível</v>
      </c>
    </row>
    <row r="17" spans="1:9" x14ac:dyDescent="0.3">
      <c r="A17" s="38">
        <v>6440</v>
      </c>
      <c r="B17" s="38" t="s">
        <v>594</v>
      </c>
      <c r="C17" s="38" t="s">
        <v>609</v>
      </c>
      <c r="D17" s="38" t="s">
        <v>185</v>
      </c>
      <c r="E17" s="38" t="s">
        <v>592</v>
      </c>
      <c r="F17" s="38" t="s">
        <v>592</v>
      </c>
      <c r="G17" s="38" t="s">
        <v>592</v>
      </c>
      <c r="H17" s="38"/>
      <c r="I17" s="37" t="str">
        <f t="shared" si="0"/>
        <v>Elegível</v>
      </c>
    </row>
    <row r="18" spans="1:9" x14ac:dyDescent="0.3">
      <c r="A18" s="38">
        <v>6401</v>
      </c>
      <c r="B18" s="38" t="s">
        <v>610</v>
      </c>
      <c r="C18" s="38" t="s">
        <v>611</v>
      </c>
      <c r="D18" s="38" t="s">
        <v>187</v>
      </c>
      <c r="E18" s="38" t="s">
        <v>592</v>
      </c>
      <c r="F18" s="38" t="s">
        <v>592</v>
      </c>
      <c r="G18" s="38" t="s">
        <v>592</v>
      </c>
      <c r="H18" s="38"/>
      <c r="I18" s="37" t="str">
        <f t="shared" si="0"/>
        <v>Elegível</v>
      </c>
    </row>
    <row r="19" spans="1:9" x14ac:dyDescent="0.3">
      <c r="A19" s="38">
        <v>6430</v>
      </c>
      <c r="B19" s="38" t="s">
        <v>597</v>
      </c>
      <c r="C19" s="38" t="s">
        <v>612</v>
      </c>
      <c r="D19" s="38" t="s">
        <v>189</v>
      </c>
      <c r="E19" s="38" t="s">
        <v>592</v>
      </c>
      <c r="F19" s="38" t="s">
        <v>592</v>
      </c>
      <c r="G19" s="38" t="s">
        <v>592</v>
      </c>
      <c r="H19" s="38"/>
      <c r="I19" s="37" t="str">
        <f t="shared" si="0"/>
        <v>Elegível</v>
      </c>
    </row>
    <row r="20" spans="1:9" x14ac:dyDescent="0.3">
      <c r="A20" s="38">
        <v>6389</v>
      </c>
      <c r="B20" s="38" t="s">
        <v>597</v>
      </c>
      <c r="C20" s="38" t="s">
        <v>613</v>
      </c>
      <c r="D20" s="38" t="s">
        <v>191</v>
      </c>
      <c r="E20" s="38" t="s">
        <v>592</v>
      </c>
      <c r="F20" s="38" t="s">
        <v>592</v>
      </c>
      <c r="G20" s="38" t="s">
        <v>592</v>
      </c>
      <c r="H20" s="38"/>
      <c r="I20" s="37" t="str">
        <f t="shared" si="0"/>
        <v>Elegível</v>
      </c>
    </row>
    <row r="21" spans="1:9" x14ac:dyDescent="0.3">
      <c r="A21" s="38">
        <v>6426</v>
      </c>
      <c r="B21" s="38" t="s">
        <v>590</v>
      </c>
      <c r="C21" s="38" t="s">
        <v>614</v>
      </c>
      <c r="D21" s="38" t="s">
        <v>193</v>
      </c>
      <c r="E21" s="38" t="s">
        <v>592</v>
      </c>
      <c r="F21" s="38" t="s">
        <v>592</v>
      </c>
      <c r="G21" s="38" t="s">
        <v>592</v>
      </c>
      <c r="H21" s="38"/>
      <c r="I21" s="37" t="str">
        <f t="shared" si="0"/>
        <v>Elegível</v>
      </c>
    </row>
    <row r="22" spans="1:9" x14ac:dyDescent="0.3">
      <c r="A22" s="38">
        <v>6446</v>
      </c>
      <c r="B22" s="38" t="s">
        <v>615</v>
      </c>
      <c r="C22" s="38" t="s">
        <v>611</v>
      </c>
      <c r="D22" s="38" t="s">
        <v>195</v>
      </c>
      <c r="E22" s="38" t="s">
        <v>592</v>
      </c>
      <c r="F22" s="38" t="s">
        <v>592</v>
      </c>
      <c r="G22" s="38" t="s">
        <v>592</v>
      </c>
      <c r="H22" s="38"/>
      <c r="I22" s="37" t="str">
        <f t="shared" si="0"/>
        <v>Elegível</v>
      </c>
    </row>
    <row r="23" spans="1:9" x14ac:dyDescent="0.3">
      <c r="A23" s="38">
        <v>6403</v>
      </c>
      <c r="B23" s="38" t="s">
        <v>594</v>
      </c>
      <c r="C23" s="38" t="s">
        <v>616</v>
      </c>
      <c r="D23" s="38" t="s">
        <v>197</v>
      </c>
      <c r="E23" s="38" t="s">
        <v>592</v>
      </c>
      <c r="F23" s="38" t="s">
        <v>592</v>
      </c>
      <c r="G23" s="38" t="s">
        <v>592</v>
      </c>
      <c r="H23" s="38"/>
      <c r="I23" s="37" t="str">
        <f t="shared" si="0"/>
        <v>Elegível</v>
      </c>
    </row>
    <row r="24" spans="1:9" x14ac:dyDescent="0.3">
      <c r="A24" s="38">
        <v>6377</v>
      </c>
      <c r="B24" s="38" t="s">
        <v>603</v>
      </c>
      <c r="C24" s="38" t="s">
        <v>616</v>
      </c>
      <c r="D24" s="38" t="s">
        <v>199</v>
      </c>
      <c r="E24" s="38" t="s">
        <v>592</v>
      </c>
      <c r="F24" s="38" t="s">
        <v>592</v>
      </c>
      <c r="G24" s="38" t="s">
        <v>592</v>
      </c>
      <c r="H24" s="38"/>
      <c r="I24" s="37" t="str">
        <f t="shared" si="0"/>
        <v>Elegível</v>
      </c>
    </row>
    <row r="25" spans="1:9" x14ac:dyDescent="0.3">
      <c r="A25" s="38">
        <v>6370</v>
      </c>
      <c r="B25" s="38" t="s">
        <v>597</v>
      </c>
      <c r="C25" s="38" t="s">
        <v>617</v>
      </c>
      <c r="D25" s="38" t="s">
        <v>201</v>
      </c>
      <c r="E25" s="38" t="s">
        <v>592</v>
      </c>
      <c r="F25" s="38" t="s">
        <v>592</v>
      </c>
      <c r="G25" s="38" t="s">
        <v>592</v>
      </c>
      <c r="H25" s="38"/>
      <c r="I25" s="37" t="str">
        <f t="shared" si="0"/>
        <v>Elegível</v>
      </c>
    </row>
    <row r="26" spans="1:9" x14ac:dyDescent="0.3">
      <c r="A26" s="38">
        <v>6427</v>
      </c>
      <c r="B26" s="38" t="s">
        <v>618</v>
      </c>
      <c r="C26" s="38" t="s">
        <v>619</v>
      </c>
      <c r="D26" s="38" t="s">
        <v>203</v>
      </c>
      <c r="E26" s="38" t="s">
        <v>592</v>
      </c>
      <c r="F26" s="38" t="s">
        <v>592</v>
      </c>
      <c r="G26" s="38" t="s">
        <v>592</v>
      </c>
      <c r="H26" s="38"/>
      <c r="I26" s="37" t="str">
        <f t="shared" si="0"/>
        <v>Elegível</v>
      </c>
    </row>
    <row r="27" spans="1:9" x14ac:dyDescent="0.3">
      <c r="A27" s="38">
        <v>6428</v>
      </c>
      <c r="B27" s="38" t="s">
        <v>620</v>
      </c>
      <c r="C27" s="38" t="s">
        <v>598</v>
      </c>
      <c r="D27" s="38" t="s">
        <v>573</v>
      </c>
      <c r="E27" s="38" t="s">
        <v>592</v>
      </c>
      <c r="F27" s="38" t="s">
        <v>592</v>
      </c>
      <c r="G27" s="38" t="s">
        <v>592</v>
      </c>
      <c r="H27" s="38"/>
      <c r="I27" s="37" t="str">
        <f t="shared" si="0"/>
        <v>Elegível</v>
      </c>
    </row>
    <row r="28" spans="1:9" x14ac:dyDescent="0.3">
      <c r="A28" s="38">
        <v>6437</v>
      </c>
      <c r="B28" s="38" t="s">
        <v>590</v>
      </c>
      <c r="C28" s="38" t="s">
        <v>621</v>
      </c>
      <c r="D28" s="38" t="s">
        <v>205</v>
      </c>
      <c r="E28" s="38" t="s">
        <v>592</v>
      </c>
      <c r="F28" s="38" t="s">
        <v>592</v>
      </c>
      <c r="G28" s="38" t="s">
        <v>592</v>
      </c>
      <c r="H28" s="38"/>
      <c r="I28" s="37" t="str">
        <f t="shared" si="0"/>
        <v>Elegível</v>
      </c>
    </row>
    <row r="29" spans="1:9" x14ac:dyDescent="0.3">
      <c r="A29" s="38">
        <v>6454</v>
      </c>
      <c r="B29" s="38" t="s">
        <v>599</v>
      </c>
      <c r="C29" s="38" t="s">
        <v>595</v>
      </c>
      <c r="D29" s="38" t="s">
        <v>207</v>
      </c>
      <c r="E29" s="38" t="s">
        <v>592</v>
      </c>
      <c r="F29" s="38" t="s">
        <v>592</v>
      </c>
      <c r="G29" s="38" t="s">
        <v>592</v>
      </c>
      <c r="H29" s="38"/>
      <c r="I29" s="37" t="str">
        <f t="shared" si="0"/>
        <v>Elegível</v>
      </c>
    </row>
    <row r="30" spans="1:9" x14ac:dyDescent="0.3">
      <c r="A30" s="38">
        <v>6354</v>
      </c>
      <c r="B30" s="38" t="s">
        <v>599</v>
      </c>
      <c r="C30" s="38" t="s">
        <v>604</v>
      </c>
      <c r="D30" s="38" t="s">
        <v>209</v>
      </c>
      <c r="E30" s="38" t="s">
        <v>592</v>
      </c>
      <c r="F30" s="38" t="s">
        <v>592</v>
      </c>
      <c r="G30" s="38" t="s">
        <v>592</v>
      </c>
      <c r="H30" s="38"/>
      <c r="I30" s="37" t="str">
        <f t="shared" si="0"/>
        <v>Elegível</v>
      </c>
    </row>
    <row r="31" spans="1:9" x14ac:dyDescent="0.3">
      <c r="A31" s="38">
        <v>6380</v>
      </c>
      <c r="B31" s="38" t="s">
        <v>594</v>
      </c>
      <c r="C31" s="38" t="s">
        <v>621</v>
      </c>
      <c r="D31" s="38" t="s">
        <v>211</v>
      </c>
      <c r="E31" s="38" t="s">
        <v>592</v>
      </c>
      <c r="F31" s="38" t="s">
        <v>592</v>
      </c>
      <c r="G31" s="38" t="s">
        <v>592</v>
      </c>
      <c r="H31" s="38"/>
      <c r="I31" s="37" t="str">
        <f t="shared" si="0"/>
        <v>Elegível</v>
      </c>
    </row>
    <row r="32" spans="1:9" x14ac:dyDescent="0.3">
      <c r="A32" s="38">
        <v>6447</v>
      </c>
      <c r="B32" s="38" t="s">
        <v>597</v>
      </c>
      <c r="C32" s="38" t="s">
        <v>622</v>
      </c>
      <c r="D32" s="38" t="s">
        <v>315</v>
      </c>
      <c r="E32" s="38" t="s">
        <v>592</v>
      </c>
      <c r="F32" s="38" t="s">
        <v>592</v>
      </c>
      <c r="G32" s="38" t="s">
        <v>592</v>
      </c>
      <c r="H32" s="38"/>
      <c r="I32" s="37" t="str">
        <f t="shared" si="0"/>
        <v>Elegível</v>
      </c>
    </row>
    <row r="33" spans="1:9" x14ac:dyDescent="0.3">
      <c r="A33" s="38">
        <v>6404</v>
      </c>
      <c r="B33" s="38" t="s">
        <v>597</v>
      </c>
      <c r="C33" s="38" t="s">
        <v>623</v>
      </c>
      <c r="D33" s="38" t="s">
        <v>571</v>
      </c>
      <c r="E33" s="38" t="s">
        <v>592</v>
      </c>
      <c r="F33" s="38" t="s">
        <v>592</v>
      </c>
      <c r="G33" s="38" t="s">
        <v>592</v>
      </c>
      <c r="H33" s="38"/>
      <c r="I33" s="37" t="str">
        <f t="shared" si="0"/>
        <v>Elegível</v>
      </c>
    </row>
    <row r="34" spans="1:9" x14ac:dyDescent="0.3">
      <c r="A34" s="38">
        <v>6355</v>
      </c>
      <c r="B34" s="38" t="s">
        <v>599</v>
      </c>
      <c r="C34" s="38" t="s">
        <v>614</v>
      </c>
      <c r="D34" s="38" t="s">
        <v>213</v>
      </c>
      <c r="E34" s="38" t="s">
        <v>592</v>
      </c>
      <c r="F34" s="38" t="s">
        <v>592</v>
      </c>
      <c r="G34" s="38" t="s">
        <v>592</v>
      </c>
      <c r="H34" s="38"/>
      <c r="I34" s="37" t="str">
        <f t="shared" si="0"/>
        <v>Elegível</v>
      </c>
    </row>
    <row r="35" spans="1:9" x14ac:dyDescent="0.3">
      <c r="A35" s="38">
        <v>6448</v>
      </c>
      <c r="B35" s="38" t="s">
        <v>615</v>
      </c>
      <c r="C35" s="38" t="s">
        <v>624</v>
      </c>
      <c r="D35" s="38" t="s">
        <v>215</v>
      </c>
      <c r="E35" s="38" t="s">
        <v>592</v>
      </c>
      <c r="F35" s="38" t="s">
        <v>592</v>
      </c>
      <c r="G35" s="38" t="s">
        <v>592</v>
      </c>
      <c r="H35" s="38"/>
      <c r="I35" s="37" t="str">
        <f t="shared" si="0"/>
        <v>Elegível</v>
      </c>
    </row>
    <row r="36" spans="1:9" x14ac:dyDescent="0.3">
      <c r="A36" s="38">
        <v>6394</v>
      </c>
      <c r="B36" s="38" t="s">
        <v>597</v>
      </c>
      <c r="C36" s="38" t="s">
        <v>616</v>
      </c>
      <c r="D36" s="38" t="s">
        <v>217</v>
      </c>
      <c r="E36" s="38" t="s">
        <v>592</v>
      </c>
      <c r="F36" s="38" t="s">
        <v>592</v>
      </c>
      <c r="G36" s="38" t="s">
        <v>592</v>
      </c>
      <c r="H36" s="38"/>
      <c r="I36" s="37" t="str">
        <f t="shared" si="0"/>
        <v>Elegível</v>
      </c>
    </row>
    <row r="37" spans="1:9" x14ac:dyDescent="0.3">
      <c r="A37" s="38">
        <v>6396</v>
      </c>
      <c r="B37" s="38" t="s">
        <v>597</v>
      </c>
      <c r="C37" s="38" t="s">
        <v>624</v>
      </c>
      <c r="D37" s="38" t="s">
        <v>217</v>
      </c>
      <c r="E37" s="38" t="s">
        <v>592</v>
      </c>
      <c r="F37" s="38" t="s">
        <v>592</v>
      </c>
      <c r="G37" s="38" t="s">
        <v>592</v>
      </c>
      <c r="H37" s="38"/>
      <c r="I37" s="37" t="str">
        <f t="shared" si="0"/>
        <v>Elegível</v>
      </c>
    </row>
    <row r="38" spans="1:9" x14ac:dyDescent="0.3">
      <c r="A38" s="38">
        <v>6375</v>
      </c>
      <c r="B38" s="38" t="s">
        <v>590</v>
      </c>
      <c r="C38" s="38" t="s">
        <v>609</v>
      </c>
      <c r="D38" s="38" t="s">
        <v>220</v>
      </c>
      <c r="E38" s="38" t="s">
        <v>592</v>
      </c>
      <c r="F38" s="38" t="s">
        <v>592</v>
      </c>
      <c r="G38" s="38" t="s">
        <v>592</v>
      </c>
      <c r="H38" s="38"/>
      <c r="I38" s="37" t="str">
        <f t="shared" si="0"/>
        <v>Elegível</v>
      </c>
    </row>
    <row r="39" spans="1:9" x14ac:dyDescent="0.3">
      <c r="A39" s="38">
        <v>6359</v>
      </c>
      <c r="B39" s="38" t="s">
        <v>590</v>
      </c>
      <c r="C39" s="38" t="s">
        <v>602</v>
      </c>
      <c r="D39" s="38" t="s">
        <v>222</v>
      </c>
      <c r="E39" s="38" t="s">
        <v>592</v>
      </c>
      <c r="F39" s="38" t="s">
        <v>592</v>
      </c>
      <c r="G39" s="38" t="s">
        <v>592</v>
      </c>
      <c r="H39" s="38"/>
      <c r="I39" s="37" t="str">
        <f t="shared" si="0"/>
        <v>Elegível</v>
      </c>
    </row>
    <row r="40" spans="1:9" x14ac:dyDescent="0.3">
      <c r="A40" s="38">
        <v>6442</v>
      </c>
      <c r="B40" s="38" t="s">
        <v>610</v>
      </c>
      <c r="C40" s="38" t="s">
        <v>624</v>
      </c>
      <c r="D40" s="38" t="s">
        <v>224</v>
      </c>
      <c r="E40" s="38" t="s">
        <v>592</v>
      </c>
      <c r="F40" s="38" t="s">
        <v>592</v>
      </c>
      <c r="G40" s="38" t="s">
        <v>592</v>
      </c>
      <c r="H40" s="38"/>
      <c r="I40" s="37" t="str">
        <f t="shared" si="0"/>
        <v>Elegível</v>
      </c>
    </row>
    <row r="41" spans="1:9" x14ac:dyDescent="0.3">
      <c r="A41" s="38">
        <v>6415</v>
      </c>
      <c r="B41" s="38" t="s">
        <v>597</v>
      </c>
      <c r="C41" s="38" t="s">
        <v>604</v>
      </c>
      <c r="D41" s="38" t="s">
        <v>224</v>
      </c>
      <c r="E41" s="38" t="s">
        <v>592</v>
      </c>
      <c r="F41" s="38" t="s">
        <v>592</v>
      </c>
      <c r="G41" s="38" t="s">
        <v>592</v>
      </c>
      <c r="H41" s="38"/>
      <c r="I41" s="37" t="str">
        <f t="shared" si="0"/>
        <v>Elegível</v>
      </c>
    </row>
    <row r="42" spans="1:9" x14ac:dyDescent="0.3">
      <c r="A42" s="38">
        <v>6416</v>
      </c>
      <c r="B42" s="38" t="s">
        <v>597</v>
      </c>
      <c r="C42" s="38" t="s">
        <v>614</v>
      </c>
      <c r="D42" s="38" t="s">
        <v>224</v>
      </c>
      <c r="E42" s="38" t="s">
        <v>592</v>
      </c>
      <c r="F42" s="38" t="s">
        <v>592</v>
      </c>
      <c r="G42" s="38" t="s">
        <v>592</v>
      </c>
      <c r="H42" s="38"/>
      <c r="I42" s="37" t="str">
        <f t="shared" si="0"/>
        <v>Elegível</v>
      </c>
    </row>
    <row r="43" spans="1:9" x14ac:dyDescent="0.3">
      <c r="A43" s="38">
        <v>6397</v>
      </c>
      <c r="B43" s="38" t="s">
        <v>597</v>
      </c>
      <c r="C43" s="38" t="s">
        <v>625</v>
      </c>
      <c r="D43" s="38" t="s">
        <v>626</v>
      </c>
      <c r="E43" s="38" t="s">
        <v>592</v>
      </c>
      <c r="F43" s="38" t="s">
        <v>592</v>
      </c>
      <c r="G43" s="38" t="s">
        <v>592</v>
      </c>
      <c r="H43" s="38"/>
      <c r="I43" s="37" t="str">
        <f t="shared" si="0"/>
        <v>Elegível</v>
      </c>
    </row>
    <row r="44" spans="1:9" x14ac:dyDescent="0.3">
      <c r="A44" s="38">
        <v>6414</v>
      </c>
      <c r="B44" s="38" t="s">
        <v>627</v>
      </c>
      <c r="C44" s="38" t="s">
        <v>628</v>
      </c>
      <c r="D44" s="38" t="s">
        <v>88</v>
      </c>
      <c r="E44" s="38" t="s">
        <v>592</v>
      </c>
      <c r="F44" s="38" t="s">
        <v>592</v>
      </c>
      <c r="G44" s="38" t="s">
        <v>592</v>
      </c>
      <c r="H44" s="38"/>
      <c r="I44" s="37" t="str">
        <f t="shared" si="0"/>
        <v>Elegível</v>
      </c>
    </row>
    <row r="45" spans="1:9" x14ac:dyDescent="0.3">
      <c r="A45" s="38">
        <v>6395</v>
      </c>
      <c r="B45" s="38" t="s">
        <v>590</v>
      </c>
      <c r="C45" s="38" t="s">
        <v>600</v>
      </c>
      <c r="D45" s="38" t="s">
        <v>227</v>
      </c>
      <c r="E45" s="38" t="s">
        <v>592</v>
      </c>
      <c r="F45" s="38" t="s">
        <v>592</v>
      </c>
      <c r="G45" s="38" t="s">
        <v>592</v>
      </c>
      <c r="H45" s="38"/>
      <c r="I45" s="37" t="str">
        <f t="shared" si="0"/>
        <v>Elegível</v>
      </c>
    </row>
    <row r="46" spans="1:9" x14ac:dyDescent="0.3">
      <c r="A46" s="38">
        <v>6379</v>
      </c>
      <c r="B46" s="38" t="s">
        <v>603</v>
      </c>
      <c r="C46" s="38" t="s">
        <v>623</v>
      </c>
      <c r="D46" s="38" t="s">
        <v>87</v>
      </c>
      <c r="E46" s="38" t="s">
        <v>592</v>
      </c>
      <c r="F46" s="38" t="s">
        <v>592</v>
      </c>
      <c r="G46" s="38" t="s">
        <v>592</v>
      </c>
      <c r="H46" s="38"/>
      <c r="I46" s="37" t="str">
        <f t="shared" si="0"/>
        <v>Elegível</v>
      </c>
    </row>
    <row r="47" spans="1:9" x14ac:dyDescent="0.3">
      <c r="A47" s="38">
        <v>6444</v>
      </c>
      <c r="B47" s="38" t="s">
        <v>629</v>
      </c>
      <c r="C47" s="38" t="s">
        <v>609</v>
      </c>
      <c r="D47" s="38" t="s">
        <v>230</v>
      </c>
      <c r="E47" s="38" t="s">
        <v>592</v>
      </c>
      <c r="F47" s="38" t="s">
        <v>592</v>
      </c>
      <c r="G47" s="38" t="s">
        <v>592</v>
      </c>
      <c r="H47" s="38"/>
      <c r="I47" s="37" t="str">
        <f t="shared" si="0"/>
        <v>Elegível</v>
      </c>
    </row>
    <row r="48" spans="1:9" x14ac:dyDescent="0.3">
      <c r="A48" s="38">
        <v>6445</v>
      </c>
      <c r="B48" s="38" t="s">
        <v>629</v>
      </c>
      <c r="C48" s="38" t="s">
        <v>616</v>
      </c>
      <c r="D48" s="38" t="s">
        <v>230</v>
      </c>
      <c r="E48" s="38" t="s">
        <v>592</v>
      </c>
      <c r="F48" s="38" t="s">
        <v>592</v>
      </c>
      <c r="G48" s="38" t="s">
        <v>592</v>
      </c>
      <c r="H48" s="38"/>
      <c r="I48" s="37" t="str">
        <f t="shared" si="0"/>
        <v>Elegível</v>
      </c>
    </row>
    <row r="49" spans="1:9" x14ac:dyDescent="0.3">
      <c r="A49" s="38">
        <v>6405</v>
      </c>
      <c r="B49" s="38" t="s">
        <v>594</v>
      </c>
      <c r="C49" s="38" t="s">
        <v>605</v>
      </c>
      <c r="D49" s="38" t="s">
        <v>569</v>
      </c>
      <c r="E49" s="38" t="s">
        <v>592</v>
      </c>
      <c r="F49" s="38" t="s">
        <v>592</v>
      </c>
      <c r="G49" s="38" t="s">
        <v>592</v>
      </c>
      <c r="H49" s="38"/>
      <c r="I49" s="37" t="str">
        <f t="shared" si="0"/>
        <v>Elegível</v>
      </c>
    </row>
    <row r="50" spans="1:9" x14ac:dyDescent="0.3">
      <c r="A50" s="38">
        <v>6412</v>
      </c>
      <c r="B50" s="38" t="s">
        <v>594</v>
      </c>
      <c r="C50" s="38" t="s">
        <v>613</v>
      </c>
      <c r="D50" s="38" t="s">
        <v>232</v>
      </c>
      <c r="E50" s="38" t="s">
        <v>592</v>
      </c>
      <c r="F50" s="38" t="s">
        <v>592</v>
      </c>
      <c r="G50" s="38" t="s">
        <v>592</v>
      </c>
      <c r="H50" s="38"/>
      <c r="I50" s="37" t="str">
        <f t="shared" si="0"/>
        <v>Elegível</v>
      </c>
    </row>
    <row r="51" spans="1:9" x14ac:dyDescent="0.3">
      <c r="A51" s="38">
        <v>6371</v>
      </c>
      <c r="B51" s="38" t="s">
        <v>603</v>
      </c>
      <c r="C51" s="38" t="s">
        <v>625</v>
      </c>
      <c r="D51" s="38" t="s">
        <v>630</v>
      </c>
      <c r="E51" s="38" t="s">
        <v>592</v>
      </c>
      <c r="F51" s="38" t="s">
        <v>592</v>
      </c>
      <c r="G51" s="38" t="s">
        <v>592</v>
      </c>
      <c r="H51" s="38"/>
      <c r="I51" s="37" t="str">
        <f t="shared" si="0"/>
        <v>Elegível</v>
      </c>
    </row>
    <row r="52" spans="1:9" x14ac:dyDescent="0.3">
      <c r="A52" s="38">
        <v>6361</v>
      </c>
      <c r="B52" s="38" t="s">
        <v>590</v>
      </c>
      <c r="C52" s="38" t="s">
        <v>631</v>
      </c>
      <c r="D52" s="38" t="s">
        <v>234</v>
      </c>
      <c r="E52" s="38" t="s">
        <v>592</v>
      </c>
      <c r="F52" s="38" t="s">
        <v>592</v>
      </c>
      <c r="G52" s="38" t="s">
        <v>592</v>
      </c>
      <c r="H52" s="38"/>
      <c r="I52" s="37" t="str">
        <f t="shared" si="0"/>
        <v>Elegível</v>
      </c>
    </row>
    <row r="53" spans="1:9" x14ac:dyDescent="0.3">
      <c r="A53" s="38">
        <v>6409</v>
      </c>
      <c r="B53" s="38" t="s">
        <v>599</v>
      </c>
      <c r="C53" s="38" t="s">
        <v>632</v>
      </c>
      <c r="D53" s="38" t="s">
        <v>236</v>
      </c>
      <c r="E53" s="38" t="s">
        <v>592</v>
      </c>
      <c r="F53" s="38" t="s">
        <v>592</v>
      </c>
      <c r="G53" s="38" t="s">
        <v>592</v>
      </c>
      <c r="H53" s="38"/>
      <c r="I53" s="37" t="str">
        <f t="shared" si="0"/>
        <v>Elegível</v>
      </c>
    </row>
    <row r="54" spans="1:9" x14ac:dyDescent="0.3">
      <c r="A54" s="38">
        <v>6410</v>
      </c>
      <c r="B54" s="38" t="s">
        <v>599</v>
      </c>
      <c r="C54" s="38" t="s">
        <v>621</v>
      </c>
      <c r="D54" s="38" t="s">
        <v>236</v>
      </c>
      <c r="E54" s="38" t="s">
        <v>592</v>
      </c>
      <c r="F54" s="38" t="s">
        <v>592</v>
      </c>
      <c r="G54" s="38" t="s">
        <v>592</v>
      </c>
      <c r="H54" s="38"/>
      <c r="I54" s="37" t="str">
        <f t="shared" si="0"/>
        <v>Elegível</v>
      </c>
    </row>
    <row r="55" spans="1:9" x14ac:dyDescent="0.3">
      <c r="A55" s="38">
        <v>6417</v>
      </c>
      <c r="B55" s="38" t="s">
        <v>594</v>
      </c>
      <c r="C55" s="38" t="s">
        <v>633</v>
      </c>
      <c r="D55" s="38" t="s">
        <v>238</v>
      </c>
      <c r="E55" s="38" t="s">
        <v>592</v>
      </c>
      <c r="F55" s="38" t="s">
        <v>592</v>
      </c>
      <c r="G55" s="38" t="s">
        <v>592</v>
      </c>
      <c r="H55" s="38"/>
      <c r="I55" s="37" t="str">
        <f t="shared" si="0"/>
        <v>Elegível</v>
      </c>
    </row>
    <row r="56" spans="1:9" x14ac:dyDescent="0.3">
      <c r="A56" s="38">
        <v>6435</v>
      </c>
      <c r="B56" s="38" t="s">
        <v>590</v>
      </c>
      <c r="C56" s="38" t="s">
        <v>604</v>
      </c>
      <c r="D56" s="38" t="s">
        <v>240</v>
      </c>
      <c r="E56" s="38" t="s">
        <v>592</v>
      </c>
      <c r="F56" s="38" t="s">
        <v>592</v>
      </c>
      <c r="G56" s="38" t="s">
        <v>592</v>
      </c>
      <c r="H56" s="38"/>
      <c r="I56" s="37" t="str">
        <f t="shared" si="0"/>
        <v>Elegível</v>
      </c>
    </row>
    <row r="57" spans="1:9" x14ac:dyDescent="0.3">
      <c r="A57" s="38">
        <v>6475</v>
      </c>
      <c r="B57" s="38" t="s">
        <v>634</v>
      </c>
      <c r="C57" s="38" t="s">
        <v>623</v>
      </c>
      <c r="D57" s="38" t="s">
        <v>242</v>
      </c>
      <c r="E57" s="38" t="s">
        <v>592</v>
      </c>
      <c r="F57" s="38" t="s">
        <v>592</v>
      </c>
      <c r="G57" s="38" t="s">
        <v>592</v>
      </c>
      <c r="H57" s="38"/>
      <c r="I57" s="37" t="str">
        <f t="shared" si="0"/>
        <v>Elegível</v>
      </c>
    </row>
    <row r="58" spans="1:9" x14ac:dyDescent="0.3">
      <c r="A58" s="38">
        <v>6376</v>
      </c>
      <c r="B58" s="38" t="s">
        <v>590</v>
      </c>
      <c r="C58" s="38" t="s">
        <v>598</v>
      </c>
      <c r="D58" s="38" t="s">
        <v>244</v>
      </c>
      <c r="E58" s="38" t="s">
        <v>592</v>
      </c>
      <c r="F58" s="38" t="s">
        <v>592</v>
      </c>
      <c r="G58" s="38" t="s">
        <v>592</v>
      </c>
      <c r="H58" s="38"/>
      <c r="I58" s="37" t="str">
        <f t="shared" si="0"/>
        <v>Elegível</v>
      </c>
    </row>
    <row r="59" spans="1:9" x14ac:dyDescent="0.3">
      <c r="A59" s="38">
        <v>6402</v>
      </c>
      <c r="B59" s="38" t="s">
        <v>635</v>
      </c>
      <c r="C59" s="38" t="s">
        <v>600</v>
      </c>
      <c r="D59" s="38" t="s">
        <v>84</v>
      </c>
      <c r="E59" s="38" t="s">
        <v>592</v>
      </c>
      <c r="F59" s="38" t="s">
        <v>592</v>
      </c>
      <c r="G59" s="38" t="s">
        <v>592</v>
      </c>
      <c r="H59" s="38"/>
      <c r="I59" s="37" t="str">
        <f t="shared" si="0"/>
        <v>Elegível</v>
      </c>
    </row>
    <row r="60" spans="1:9" x14ac:dyDescent="0.3">
      <c r="A60" s="38">
        <v>6378</v>
      </c>
      <c r="B60" s="38" t="s">
        <v>594</v>
      </c>
      <c r="C60" s="38" t="s">
        <v>632</v>
      </c>
      <c r="D60" s="38" t="s">
        <v>247</v>
      </c>
      <c r="E60" s="38" t="s">
        <v>592</v>
      </c>
      <c r="F60" s="38" t="s">
        <v>592</v>
      </c>
      <c r="G60" s="38" t="s">
        <v>592</v>
      </c>
      <c r="H60" s="38"/>
      <c r="I60" s="37" t="str">
        <f t="shared" si="0"/>
        <v>Elegível</v>
      </c>
    </row>
    <row r="61" spans="1:9" x14ac:dyDescent="0.3">
      <c r="A61" s="38">
        <v>6367</v>
      </c>
      <c r="B61" s="38" t="s">
        <v>607</v>
      </c>
      <c r="C61" s="38" t="s">
        <v>616</v>
      </c>
      <c r="D61" s="38" t="s">
        <v>249</v>
      </c>
      <c r="E61" s="38" t="s">
        <v>592</v>
      </c>
      <c r="F61" s="38" t="s">
        <v>592</v>
      </c>
      <c r="G61" s="38" t="s">
        <v>592</v>
      </c>
      <c r="H61" s="38"/>
      <c r="I61" s="37" t="str">
        <f t="shared" si="0"/>
        <v>Elegível</v>
      </c>
    </row>
    <row r="62" spans="1:9" x14ac:dyDescent="0.3">
      <c r="A62" s="38">
        <v>6369</v>
      </c>
      <c r="B62" s="38" t="s">
        <v>590</v>
      </c>
      <c r="C62" s="38" t="s">
        <v>632</v>
      </c>
      <c r="D62" s="38" t="s">
        <v>251</v>
      </c>
      <c r="E62" s="38" t="s">
        <v>592</v>
      </c>
      <c r="F62" s="38" t="s">
        <v>592</v>
      </c>
      <c r="G62" s="38" t="s">
        <v>592</v>
      </c>
      <c r="H62" s="38"/>
      <c r="I62" s="37" t="str">
        <f t="shared" si="0"/>
        <v>Elegível</v>
      </c>
    </row>
    <row r="63" spans="1:9" x14ac:dyDescent="0.3">
      <c r="A63" s="38">
        <v>6406</v>
      </c>
      <c r="B63" s="38" t="s">
        <v>594</v>
      </c>
      <c r="C63" s="38" t="s">
        <v>636</v>
      </c>
      <c r="D63" s="38" t="s">
        <v>253</v>
      </c>
      <c r="E63" s="38" t="s">
        <v>592</v>
      </c>
      <c r="F63" s="38" t="s">
        <v>592</v>
      </c>
      <c r="G63" s="38" t="s">
        <v>592</v>
      </c>
      <c r="H63" s="38"/>
      <c r="I63" s="37" t="str">
        <f t="shared" si="0"/>
        <v>Elegível</v>
      </c>
    </row>
    <row r="64" spans="1:9" x14ac:dyDescent="0.3">
      <c r="A64" s="38">
        <v>6453</v>
      </c>
      <c r="B64" s="38" t="s">
        <v>637</v>
      </c>
      <c r="C64" s="38" t="s">
        <v>595</v>
      </c>
      <c r="D64" s="38" t="s">
        <v>255</v>
      </c>
      <c r="E64" s="38" t="s">
        <v>592</v>
      </c>
      <c r="F64" s="38" t="s">
        <v>592</v>
      </c>
      <c r="G64" s="38" t="s">
        <v>592</v>
      </c>
      <c r="H64" s="38"/>
      <c r="I64" s="37" t="str">
        <f t="shared" si="0"/>
        <v>Elegível</v>
      </c>
    </row>
    <row r="65" spans="1:9" x14ac:dyDescent="0.3">
      <c r="A65" s="38">
        <v>6408</v>
      </c>
      <c r="B65" s="38" t="s">
        <v>599</v>
      </c>
      <c r="C65" s="38" t="s">
        <v>638</v>
      </c>
      <c r="D65" s="38" t="s">
        <v>639</v>
      </c>
      <c r="E65" s="38" t="s">
        <v>592</v>
      </c>
      <c r="F65" s="38" t="s">
        <v>592</v>
      </c>
      <c r="G65" s="38" t="s">
        <v>592</v>
      </c>
      <c r="H65" s="38"/>
      <c r="I65" s="37" t="str">
        <f t="shared" si="0"/>
        <v>Elegível</v>
      </c>
    </row>
    <row r="66" spans="1:9" x14ac:dyDescent="0.3">
      <c r="A66" s="38">
        <v>6472</v>
      </c>
      <c r="B66" s="38" t="s">
        <v>597</v>
      </c>
      <c r="C66" s="38" t="s">
        <v>640</v>
      </c>
      <c r="D66" s="38" t="s">
        <v>257</v>
      </c>
      <c r="E66" s="38" t="s">
        <v>592</v>
      </c>
      <c r="F66" s="38" t="s">
        <v>592</v>
      </c>
      <c r="G66" s="38" t="s">
        <v>592</v>
      </c>
      <c r="H66" s="38"/>
      <c r="I66" s="37" t="str">
        <f t="shared" si="0"/>
        <v>Elegível</v>
      </c>
    </row>
    <row r="67" spans="1:9" x14ac:dyDescent="0.3">
      <c r="A67" s="38">
        <v>6393</v>
      </c>
      <c r="B67" s="38" t="s">
        <v>594</v>
      </c>
      <c r="C67" s="38" t="s">
        <v>638</v>
      </c>
      <c r="D67" s="38" t="s">
        <v>259</v>
      </c>
      <c r="E67" s="38" t="s">
        <v>592</v>
      </c>
      <c r="F67" s="38" t="s">
        <v>592</v>
      </c>
      <c r="G67" s="38" t="s">
        <v>592</v>
      </c>
      <c r="H67" s="38"/>
      <c r="I67" s="37" t="str">
        <f t="shared" si="0"/>
        <v>Elegível</v>
      </c>
    </row>
    <row r="68" spans="1:9" x14ac:dyDescent="0.3">
      <c r="A68" s="38">
        <v>6425</v>
      </c>
      <c r="B68" s="38" t="s">
        <v>594</v>
      </c>
      <c r="C68" s="38" t="s">
        <v>622</v>
      </c>
      <c r="D68" s="38" t="s">
        <v>261</v>
      </c>
      <c r="E68" s="38" t="s">
        <v>592</v>
      </c>
      <c r="F68" s="38" t="s">
        <v>592</v>
      </c>
      <c r="G68" s="38" t="s">
        <v>592</v>
      </c>
      <c r="H68" s="38"/>
      <c r="I68" s="37" t="str">
        <f t="shared" si="0"/>
        <v>Elegível</v>
      </c>
    </row>
    <row r="69" spans="1:9" x14ac:dyDescent="0.3">
      <c r="A69" s="38">
        <v>6436</v>
      </c>
      <c r="B69" s="38" t="s">
        <v>594</v>
      </c>
      <c r="C69" s="38" t="s">
        <v>598</v>
      </c>
      <c r="D69" s="38" t="s">
        <v>263</v>
      </c>
      <c r="E69" s="38" t="s">
        <v>592</v>
      </c>
      <c r="F69" s="38" t="s">
        <v>592</v>
      </c>
      <c r="G69" s="38" t="s">
        <v>592</v>
      </c>
      <c r="H69" s="38"/>
      <c r="I69" s="37" t="str">
        <f t="shared" si="0"/>
        <v>Elegível</v>
      </c>
    </row>
    <row r="70" spans="1:9" x14ac:dyDescent="0.3">
      <c r="A70" s="38">
        <v>6373</v>
      </c>
      <c r="B70" s="38" t="s">
        <v>590</v>
      </c>
      <c r="C70" s="38" t="s">
        <v>636</v>
      </c>
      <c r="D70" s="38" t="s">
        <v>265</v>
      </c>
      <c r="E70" s="38" t="s">
        <v>592</v>
      </c>
      <c r="F70" s="38" t="s">
        <v>592</v>
      </c>
      <c r="G70" s="38" t="s">
        <v>592</v>
      </c>
      <c r="H70" s="38"/>
      <c r="I70" s="37" t="str">
        <f t="shared" ref="I70:I92" si="1">IF(AND(E70="OK",F70="OK",G70="OK"),"Elegível","Inelegível")</f>
        <v>Elegível</v>
      </c>
    </row>
    <row r="71" spans="1:9" x14ac:dyDescent="0.3">
      <c r="A71" s="38">
        <v>6383</v>
      </c>
      <c r="B71" s="38" t="s">
        <v>594</v>
      </c>
      <c r="C71" s="38" t="s">
        <v>604</v>
      </c>
      <c r="D71" s="38" t="s">
        <v>267</v>
      </c>
      <c r="E71" s="38" t="s">
        <v>592</v>
      </c>
      <c r="F71" s="38" t="s">
        <v>592</v>
      </c>
      <c r="G71" s="38" t="s">
        <v>592</v>
      </c>
      <c r="H71" s="38"/>
      <c r="I71" s="37" t="str">
        <f t="shared" si="1"/>
        <v>Elegível</v>
      </c>
    </row>
    <row r="72" spans="1:9" x14ac:dyDescent="0.3">
      <c r="A72" s="38">
        <v>6372</v>
      </c>
      <c r="B72" s="38" t="s">
        <v>597</v>
      </c>
      <c r="C72" s="38" t="s">
        <v>628</v>
      </c>
      <c r="D72" s="38" t="s">
        <v>269</v>
      </c>
      <c r="E72" s="38" t="s">
        <v>592</v>
      </c>
      <c r="F72" s="38" t="s">
        <v>592</v>
      </c>
      <c r="G72" s="38" t="s">
        <v>592</v>
      </c>
      <c r="H72" s="38"/>
      <c r="I72" s="37" t="str">
        <f t="shared" si="1"/>
        <v>Elegível</v>
      </c>
    </row>
    <row r="73" spans="1:9" x14ac:dyDescent="0.3">
      <c r="A73" s="38">
        <v>6381</v>
      </c>
      <c r="B73" s="38" t="s">
        <v>594</v>
      </c>
      <c r="C73" s="38" t="s">
        <v>623</v>
      </c>
      <c r="D73" s="38" t="s">
        <v>271</v>
      </c>
      <c r="E73" s="38" t="s">
        <v>592</v>
      </c>
      <c r="F73" s="38" t="s">
        <v>592</v>
      </c>
      <c r="G73" s="38" t="s">
        <v>592</v>
      </c>
      <c r="H73" s="38"/>
      <c r="I73" s="37" t="str">
        <f t="shared" si="1"/>
        <v>Elegível</v>
      </c>
    </row>
    <row r="74" spans="1:9" x14ac:dyDescent="0.3">
      <c r="A74" s="38">
        <v>6357</v>
      </c>
      <c r="B74" s="38" t="s">
        <v>590</v>
      </c>
      <c r="C74" s="38" t="s">
        <v>595</v>
      </c>
      <c r="D74" s="38" t="s">
        <v>273</v>
      </c>
      <c r="E74" s="38" t="s">
        <v>592</v>
      </c>
      <c r="F74" s="38" t="s">
        <v>592</v>
      </c>
      <c r="G74" s="38" t="s">
        <v>592</v>
      </c>
      <c r="H74" s="38"/>
      <c r="I74" s="37" t="str">
        <f t="shared" si="1"/>
        <v>Elegível</v>
      </c>
    </row>
    <row r="75" spans="1:9" x14ac:dyDescent="0.3">
      <c r="A75" s="38">
        <v>6356</v>
      </c>
      <c r="B75" s="38" t="s">
        <v>597</v>
      </c>
      <c r="C75" s="38" t="s">
        <v>641</v>
      </c>
      <c r="D75" s="38" t="s">
        <v>275</v>
      </c>
      <c r="E75" s="38" t="s">
        <v>592</v>
      </c>
      <c r="F75" s="38" t="s">
        <v>592</v>
      </c>
      <c r="G75" s="38" t="s">
        <v>592</v>
      </c>
      <c r="H75" s="38"/>
      <c r="I75" s="37" t="str">
        <f t="shared" si="1"/>
        <v>Elegível</v>
      </c>
    </row>
    <row r="76" spans="1:9" x14ac:dyDescent="0.3">
      <c r="A76" s="38">
        <v>6424</v>
      </c>
      <c r="B76" s="38" t="s">
        <v>615</v>
      </c>
      <c r="C76" s="38" t="s">
        <v>616</v>
      </c>
      <c r="D76" s="38" t="s">
        <v>277</v>
      </c>
      <c r="E76" s="38" t="s">
        <v>592</v>
      </c>
      <c r="F76" s="38" t="s">
        <v>592</v>
      </c>
      <c r="G76" s="38" t="s">
        <v>592</v>
      </c>
      <c r="H76" s="38"/>
      <c r="I76" s="37" t="str">
        <f t="shared" si="1"/>
        <v>Elegível</v>
      </c>
    </row>
    <row r="77" spans="1:9" x14ac:dyDescent="0.3">
      <c r="A77" s="38">
        <v>6351</v>
      </c>
      <c r="B77" s="38" t="s">
        <v>590</v>
      </c>
      <c r="C77" s="38" t="s">
        <v>612</v>
      </c>
      <c r="D77" s="38" t="s">
        <v>279</v>
      </c>
      <c r="E77" s="38" t="s">
        <v>592</v>
      </c>
      <c r="F77" s="38" t="s">
        <v>592</v>
      </c>
      <c r="G77" s="38" t="s">
        <v>592</v>
      </c>
      <c r="H77" s="38"/>
      <c r="I77" s="37" t="str">
        <f t="shared" si="1"/>
        <v>Elegível</v>
      </c>
    </row>
    <row r="78" spans="1:9" x14ac:dyDescent="0.3">
      <c r="A78" s="38">
        <v>6466</v>
      </c>
      <c r="B78" s="38" t="s">
        <v>599</v>
      </c>
      <c r="C78" s="38" t="s">
        <v>612</v>
      </c>
      <c r="D78" s="38" t="s">
        <v>281</v>
      </c>
      <c r="E78" s="38" t="s">
        <v>592</v>
      </c>
      <c r="F78" s="38" t="s">
        <v>592</v>
      </c>
      <c r="G78" s="38" t="s">
        <v>592</v>
      </c>
      <c r="H78" s="38"/>
      <c r="I78" s="37" t="str">
        <f t="shared" si="1"/>
        <v>Elegível</v>
      </c>
    </row>
    <row r="79" spans="1:9" x14ac:dyDescent="0.3">
      <c r="A79" s="38">
        <v>6360</v>
      </c>
      <c r="B79" s="38" t="s">
        <v>594</v>
      </c>
      <c r="C79" s="38" t="s">
        <v>631</v>
      </c>
      <c r="D79" s="38" t="s">
        <v>283</v>
      </c>
      <c r="E79" s="38" t="s">
        <v>592</v>
      </c>
      <c r="F79" s="38" t="s">
        <v>592</v>
      </c>
      <c r="G79" s="38" t="s">
        <v>592</v>
      </c>
      <c r="H79" s="38"/>
      <c r="I79" s="37" t="str">
        <f t="shared" si="1"/>
        <v>Elegível</v>
      </c>
    </row>
    <row r="80" spans="1:9" x14ac:dyDescent="0.3">
      <c r="A80" s="38">
        <v>6451</v>
      </c>
      <c r="B80" s="38" t="s">
        <v>607</v>
      </c>
      <c r="C80" s="38" t="s">
        <v>598</v>
      </c>
      <c r="D80" s="38" t="s">
        <v>83</v>
      </c>
      <c r="E80" s="38" t="s">
        <v>592</v>
      </c>
      <c r="F80" s="38" t="s">
        <v>592</v>
      </c>
      <c r="G80" s="38" t="s">
        <v>592</v>
      </c>
      <c r="H80" s="38"/>
      <c r="I80" s="37" t="str">
        <f t="shared" si="1"/>
        <v>Elegível</v>
      </c>
    </row>
    <row r="81" spans="1:9" x14ac:dyDescent="0.3">
      <c r="A81" s="38">
        <v>6368</v>
      </c>
      <c r="B81" s="38" t="s">
        <v>607</v>
      </c>
      <c r="C81" s="38" t="s">
        <v>642</v>
      </c>
      <c r="D81" s="38" t="s">
        <v>285</v>
      </c>
      <c r="E81" s="38" t="s">
        <v>592</v>
      </c>
      <c r="F81" s="38" t="s">
        <v>592</v>
      </c>
      <c r="G81" s="38" t="s">
        <v>592</v>
      </c>
      <c r="H81" s="38"/>
      <c r="I81" s="37" t="str">
        <f t="shared" si="1"/>
        <v>Elegível</v>
      </c>
    </row>
    <row r="82" spans="1:9" x14ac:dyDescent="0.3">
      <c r="A82" s="38">
        <v>6353</v>
      </c>
      <c r="B82" s="38" t="s">
        <v>603</v>
      </c>
      <c r="C82" s="38" t="s">
        <v>633</v>
      </c>
      <c r="D82" s="38" t="s">
        <v>287</v>
      </c>
      <c r="E82" s="38" t="s">
        <v>592</v>
      </c>
      <c r="F82" s="38" t="s">
        <v>592</v>
      </c>
      <c r="G82" s="38" t="s">
        <v>592</v>
      </c>
      <c r="H82" s="38"/>
      <c r="I82" s="37" t="str">
        <f t="shared" si="1"/>
        <v>Elegível</v>
      </c>
    </row>
    <row r="83" spans="1:9" x14ac:dyDescent="0.3">
      <c r="A83" s="38">
        <v>6352</v>
      </c>
      <c r="B83" s="38" t="s">
        <v>597</v>
      </c>
      <c r="C83" s="38" t="s">
        <v>609</v>
      </c>
      <c r="D83" s="38" t="s">
        <v>287</v>
      </c>
      <c r="E83" s="38" t="s">
        <v>592</v>
      </c>
      <c r="F83" s="38" t="s">
        <v>592</v>
      </c>
      <c r="G83" s="38" t="s">
        <v>592</v>
      </c>
      <c r="H83" s="38"/>
      <c r="I83" s="37" t="str">
        <f t="shared" si="1"/>
        <v>Elegível</v>
      </c>
    </row>
    <row r="84" spans="1:9" x14ac:dyDescent="0.3">
      <c r="A84" s="38">
        <v>6411</v>
      </c>
      <c r="B84" s="38" t="s">
        <v>594</v>
      </c>
      <c r="C84" s="38" t="s">
        <v>624</v>
      </c>
      <c r="D84" s="38" t="s">
        <v>289</v>
      </c>
      <c r="E84" s="38" t="s">
        <v>592</v>
      </c>
      <c r="F84" s="38" t="s">
        <v>592</v>
      </c>
      <c r="G84" s="38" t="s">
        <v>592</v>
      </c>
      <c r="H84" s="38"/>
      <c r="I84" s="37" t="str">
        <f t="shared" si="1"/>
        <v>Elegível</v>
      </c>
    </row>
    <row r="85" spans="1:9" x14ac:dyDescent="0.3">
      <c r="A85" s="38">
        <v>6374</v>
      </c>
      <c r="B85" s="38" t="s">
        <v>610</v>
      </c>
      <c r="C85" s="38" t="s">
        <v>631</v>
      </c>
      <c r="D85" s="38" t="s">
        <v>291</v>
      </c>
      <c r="E85" s="38" t="s">
        <v>592</v>
      </c>
      <c r="F85" s="38" t="s">
        <v>592</v>
      </c>
      <c r="G85" s="38" t="s">
        <v>592</v>
      </c>
      <c r="H85" s="38"/>
      <c r="I85" s="37" t="str">
        <f t="shared" si="1"/>
        <v>Elegível</v>
      </c>
    </row>
    <row r="86" spans="1:9" x14ac:dyDescent="0.3">
      <c r="A86" s="38">
        <v>6473</v>
      </c>
      <c r="B86" s="38">
        <v>36</v>
      </c>
      <c r="C86" s="38" t="s">
        <v>618</v>
      </c>
      <c r="D86" s="38" t="s">
        <v>293</v>
      </c>
      <c r="E86" s="38" t="s">
        <v>592</v>
      </c>
      <c r="F86" s="38" t="s">
        <v>592</v>
      </c>
      <c r="G86" s="38" t="s">
        <v>592</v>
      </c>
      <c r="H86" s="38"/>
      <c r="I86" s="37" t="str">
        <f t="shared" si="1"/>
        <v>Elegível</v>
      </c>
    </row>
    <row r="87" spans="1:9" x14ac:dyDescent="0.3">
      <c r="A87" s="38">
        <v>6474</v>
      </c>
      <c r="B87" s="38">
        <v>37</v>
      </c>
      <c r="C87" s="38" t="s">
        <v>618</v>
      </c>
      <c r="D87" s="38" t="s">
        <v>293</v>
      </c>
      <c r="E87" s="38" t="s">
        <v>592</v>
      </c>
      <c r="F87" s="38" t="s">
        <v>592</v>
      </c>
      <c r="G87" s="38" t="s">
        <v>592</v>
      </c>
      <c r="H87" s="38"/>
      <c r="I87" s="37" t="str">
        <f t="shared" si="1"/>
        <v>Elegível</v>
      </c>
    </row>
    <row r="88" spans="1:9" x14ac:dyDescent="0.3">
      <c r="A88" s="38">
        <v>6485</v>
      </c>
      <c r="B88" s="38">
        <v>21</v>
      </c>
      <c r="C88" s="38" t="s">
        <v>599</v>
      </c>
      <c r="D88" s="38" t="s">
        <v>281</v>
      </c>
      <c r="E88" s="38" t="s">
        <v>592</v>
      </c>
      <c r="F88" s="38" t="s">
        <v>592</v>
      </c>
      <c r="G88" s="38" t="s">
        <v>592</v>
      </c>
      <c r="H88" s="38"/>
      <c r="I88" s="37" t="str">
        <f t="shared" si="1"/>
        <v>Elegível</v>
      </c>
    </row>
    <row r="89" spans="1:9" x14ac:dyDescent="0.3">
      <c r="A89" s="38">
        <v>6484</v>
      </c>
      <c r="B89" s="38">
        <v>8</v>
      </c>
      <c r="C89" s="38" t="s">
        <v>634</v>
      </c>
      <c r="D89" s="38" t="s">
        <v>295</v>
      </c>
      <c r="E89" s="38" t="s">
        <v>592</v>
      </c>
      <c r="F89" s="38" t="s">
        <v>592</v>
      </c>
      <c r="G89" s="38" t="s">
        <v>592</v>
      </c>
      <c r="H89" s="38"/>
      <c r="I89" s="37" t="str">
        <f t="shared" si="1"/>
        <v>Elegível</v>
      </c>
    </row>
    <row r="90" spans="1:9" x14ac:dyDescent="0.3">
      <c r="A90" s="38">
        <v>6483</v>
      </c>
      <c r="B90" s="38">
        <v>14</v>
      </c>
      <c r="C90" s="38" t="s">
        <v>607</v>
      </c>
      <c r="D90" s="38" t="s">
        <v>297</v>
      </c>
      <c r="E90" s="38" t="s">
        <v>592</v>
      </c>
      <c r="F90" s="38" t="s">
        <v>592</v>
      </c>
      <c r="G90" s="38" t="s">
        <v>592</v>
      </c>
      <c r="H90" s="38"/>
      <c r="I90" s="37" t="str">
        <f t="shared" si="1"/>
        <v>Elegível</v>
      </c>
    </row>
    <row r="91" spans="1:9" x14ac:dyDescent="0.3">
      <c r="A91" s="38">
        <v>6487</v>
      </c>
      <c r="B91" s="38">
        <v>14</v>
      </c>
      <c r="C91" s="38" t="s">
        <v>643</v>
      </c>
      <c r="D91" s="38" t="s">
        <v>299</v>
      </c>
      <c r="E91" s="38" t="s">
        <v>592</v>
      </c>
      <c r="F91" s="38" t="s">
        <v>592</v>
      </c>
      <c r="G91" s="38" t="s">
        <v>592</v>
      </c>
      <c r="H91" s="38"/>
      <c r="I91" s="37" t="str">
        <f t="shared" si="1"/>
        <v>Elegível</v>
      </c>
    </row>
    <row r="92" spans="1:9" x14ac:dyDescent="0.3">
      <c r="A92" s="38">
        <v>6488</v>
      </c>
      <c r="B92" s="38">
        <v>15</v>
      </c>
      <c r="C92" s="38" t="s">
        <v>643</v>
      </c>
      <c r="D92" s="38" t="s">
        <v>299</v>
      </c>
      <c r="E92" s="38" t="s">
        <v>592</v>
      </c>
      <c r="F92" s="38" t="s">
        <v>592</v>
      </c>
      <c r="G92" s="38" t="s">
        <v>592</v>
      </c>
      <c r="H92" s="38"/>
      <c r="I92" s="37" t="str">
        <f t="shared" si="1"/>
        <v>Elegível</v>
      </c>
    </row>
    <row r="93" spans="1:9" x14ac:dyDescent="0.3">
      <c r="A93" s="38">
        <v>6492</v>
      </c>
      <c r="B93" s="38">
        <v>20</v>
      </c>
      <c r="C93" s="38" t="s">
        <v>599</v>
      </c>
      <c r="D93" s="38" t="s">
        <v>303</v>
      </c>
      <c r="E93" s="38" t="s">
        <v>592</v>
      </c>
      <c r="F93" s="38" t="s">
        <v>592</v>
      </c>
      <c r="G93" s="38" t="s">
        <v>592</v>
      </c>
      <c r="H93" s="38"/>
      <c r="I93" s="37" t="str">
        <f>IF(AND(E93="OK",F93="OK",G93="OK"),"Elegível","Inelegível")</f>
        <v>Elegível</v>
      </c>
    </row>
    <row r="94" spans="1:9" x14ac:dyDescent="0.3">
      <c r="A94" s="38">
        <v>6494</v>
      </c>
      <c r="B94" s="38">
        <v>27</v>
      </c>
      <c r="C94" s="38" t="s">
        <v>620</v>
      </c>
      <c r="D94" s="38" t="s">
        <v>82</v>
      </c>
      <c r="E94" s="38" t="s">
        <v>592</v>
      </c>
      <c r="F94" s="38" t="s">
        <v>592</v>
      </c>
      <c r="G94" s="38" t="s">
        <v>592</v>
      </c>
      <c r="H94" s="38"/>
      <c r="I94" s="37" t="str">
        <f t="shared" ref="I94:I102" si="2">IF(AND(E94="OK",F94="OK",G94="OK"),"Elegível","Inelegível")</f>
        <v>Elegível</v>
      </c>
    </row>
    <row r="95" spans="1:9" x14ac:dyDescent="0.3">
      <c r="A95" s="38">
        <v>6497</v>
      </c>
      <c r="B95" s="38">
        <v>11</v>
      </c>
      <c r="C95" s="38" t="s">
        <v>620</v>
      </c>
      <c r="D95" s="38" t="s">
        <v>89</v>
      </c>
      <c r="E95" s="38" t="s">
        <v>592</v>
      </c>
      <c r="F95" s="38" t="s">
        <v>592</v>
      </c>
      <c r="G95" s="38" t="s">
        <v>592</v>
      </c>
      <c r="H95" s="38"/>
      <c r="I95" s="37" t="str">
        <f t="shared" si="2"/>
        <v>Elegível</v>
      </c>
    </row>
    <row r="96" spans="1:9" x14ac:dyDescent="0.3">
      <c r="A96" s="38">
        <v>6498</v>
      </c>
      <c r="B96" s="38">
        <v>18</v>
      </c>
      <c r="C96" s="38" t="s">
        <v>603</v>
      </c>
      <c r="D96" s="38" t="s">
        <v>86</v>
      </c>
      <c r="E96" s="38" t="s">
        <v>592</v>
      </c>
      <c r="F96" s="38" t="s">
        <v>592</v>
      </c>
      <c r="G96" s="38" t="s">
        <v>592</v>
      </c>
      <c r="H96" s="38"/>
      <c r="I96" s="37" t="str">
        <f t="shared" si="2"/>
        <v>Elegível</v>
      </c>
    </row>
    <row r="97" spans="1:9" x14ac:dyDescent="0.3">
      <c r="A97" s="38">
        <v>6493</v>
      </c>
      <c r="B97" s="38">
        <v>11</v>
      </c>
      <c r="C97" s="38" t="s">
        <v>644</v>
      </c>
      <c r="D97" s="38" t="s">
        <v>301</v>
      </c>
      <c r="E97" s="38" t="s">
        <v>592</v>
      </c>
      <c r="F97" s="38" t="s">
        <v>592</v>
      </c>
      <c r="G97" s="38" t="s">
        <v>592</v>
      </c>
      <c r="H97" s="38"/>
      <c r="I97" s="37" t="str">
        <f t="shared" si="2"/>
        <v>Elegível</v>
      </c>
    </row>
    <row r="98" spans="1:9" x14ac:dyDescent="0.3">
      <c r="A98" s="38">
        <v>5406</v>
      </c>
      <c r="B98" s="38">
        <v>16</v>
      </c>
      <c r="C98" s="38" t="s">
        <v>643</v>
      </c>
      <c r="D98" s="38" t="s">
        <v>380</v>
      </c>
      <c r="E98" s="38" t="s">
        <v>645</v>
      </c>
      <c r="F98" s="38" t="s">
        <v>645</v>
      </c>
      <c r="G98" s="38" t="s">
        <v>645</v>
      </c>
      <c r="H98" s="38" t="s">
        <v>646</v>
      </c>
      <c r="I98" s="37" t="str">
        <f t="shared" si="2"/>
        <v>Inelegível</v>
      </c>
    </row>
    <row r="99" spans="1:9" x14ac:dyDescent="0.3">
      <c r="A99" s="38">
        <v>5412</v>
      </c>
      <c r="B99" s="38">
        <v>10</v>
      </c>
      <c r="C99" s="38" t="s">
        <v>634</v>
      </c>
      <c r="D99" s="38" t="s">
        <v>85</v>
      </c>
      <c r="E99" s="38" t="s">
        <v>647</v>
      </c>
      <c r="F99" s="38" t="s">
        <v>645</v>
      </c>
      <c r="G99" s="38" t="s">
        <v>645</v>
      </c>
      <c r="H99" s="38" t="s">
        <v>646</v>
      </c>
      <c r="I99" s="37" t="str">
        <f t="shared" si="2"/>
        <v>Inelegível</v>
      </c>
    </row>
    <row r="100" spans="1:9" x14ac:dyDescent="0.3">
      <c r="A100" s="38">
        <v>5413</v>
      </c>
      <c r="B100" s="38">
        <v>11</v>
      </c>
      <c r="C100" s="38" t="s">
        <v>634</v>
      </c>
      <c r="D100" s="38" t="s">
        <v>85</v>
      </c>
      <c r="E100" s="38" t="s">
        <v>647</v>
      </c>
      <c r="F100" s="38" t="s">
        <v>645</v>
      </c>
      <c r="G100" s="38" t="s">
        <v>645</v>
      </c>
      <c r="H100" s="38" t="s">
        <v>646</v>
      </c>
      <c r="I100" s="37" t="str">
        <f t="shared" si="2"/>
        <v>Inelegível</v>
      </c>
    </row>
    <row r="101" spans="1:9" x14ac:dyDescent="0.3">
      <c r="A101" s="38">
        <v>5416</v>
      </c>
      <c r="B101" s="38" t="s">
        <v>597</v>
      </c>
      <c r="C101" s="38">
        <v>3</v>
      </c>
      <c r="D101" s="38" t="s">
        <v>309</v>
      </c>
      <c r="E101" s="38" t="s">
        <v>647</v>
      </c>
      <c r="F101" s="38" t="s">
        <v>645</v>
      </c>
      <c r="G101" s="38" t="s">
        <v>645</v>
      </c>
      <c r="H101" s="38" t="s">
        <v>646</v>
      </c>
      <c r="I101" s="37" t="str">
        <f t="shared" si="2"/>
        <v>Inelegível</v>
      </c>
    </row>
    <row r="102" spans="1:9" x14ac:dyDescent="0.3">
      <c r="A102" s="38">
        <v>5420</v>
      </c>
      <c r="B102" s="38">
        <v>12</v>
      </c>
      <c r="C102" s="38" t="s">
        <v>620</v>
      </c>
      <c r="D102" s="38" t="s">
        <v>90</v>
      </c>
      <c r="E102" s="38" t="s">
        <v>647</v>
      </c>
      <c r="F102" s="38" t="s">
        <v>645</v>
      </c>
      <c r="G102" s="38" t="s">
        <v>645</v>
      </c>
      <c r="H102" s="38" t="s">
        <v>646</v>
      </c>
      <c r="I102" s="37" t="str">
        <f t="shared" si="2"/>
        <v>Inelegível</v>
      </c>
    </row>
  </sheetData>
  <conditionalFormatting sqref="D4">
    <cfRule type="duplicateValues" dxfId="4" priority="3"/>
  </conditionalFormatting>
  <conditionalFormatting sqref="I5:I102">
    <cfRule type="cellIs" dxfId="3" priority="1" operator="equal">
      <formula>"Inelegível"</formula>
    </cfRule>
    <cfRule type="cellIs" dxfId="2" priority="2" operator="equal">
      <formula>"Elegível"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0CFC-DBF0-44BD-97D4-24BC591F206F}">
  <sheetPr>
    <tabColor rgb="FF002060"/>
  </sheetPr>
  <dimension ref="A1:J99"/>
  <sheetViews>
    <sheetView showGridLines="0" zoomScaleNormal="100" workbookViewId="0">
      <selection activeCell="E2" sqref="E2:E12"/>
    </sheetView>
  </sheetViews>
  <sheetFormatPr defaultColWidth="9.109375" defaultRowHeight="14.4" x14ac:dyDescent="0.3"/>
  <cols>
    <col min="1" max="1" width="8.6640625" style="112" bestFit="1" customWidth="1"/>
    <col min="2" max="2" width="5.109375" style="112" bestFit="1" customWidth="1"/>
    <col min="3" max="3" width="48.6640625" style="112" bestFit="1" customWidth="1"/>
    <col min="4" max="4" width="13.5546875" style="112" bestFit="1" customWidth="1"/>
    <col min="5" max="5" width="23.88671875" style="112" bestFit="1" customWidth="1"/>
    <col min="6" max="6" width="9.109375" style="112"/>
    <col min="7" max="7" width="11" style="112" bestFit="1" customWidth="1"/>
    <col min="8" max="9" width="9.109375" style="112"/>
    <col min="10" max="10" width="11" style="112" bestFit="1" customWidth="1"/>
    <col min="11" max="16384" width="9.109375" style="112"/>
  </cols>
  <sheetData>
    <row r="1" spans="1:10" x14ac:dyDescent="0.3">
      <c r="A1" s="110" t="s">
        <v>386</v>
      </c>
      <c r="B1" s="110" t="s">
        <v>648</v>
      </c>
      <c r="C1" s="110" t="s">
        <v>79</v>
      </c>
      <c r="D1" s="110" t="s">
        <v>649</v>
      </c>
      <c r="E1" s="110" t="s">
        <v>650</v>
      </c>
      <c r="F1" s="110" t="s">
        <v>651</v>
      </c>
      <c r="G1" s="111" t="s">
        <v>652</v>
      </c>
      <c r="H1"/>
      <c r="I1" s="113" t="s">
        <v>653</v>
      </c>
      <c r="J1" s="114">
        <f>AVERAGE(G2:G31)</f>
        <v>885.12919963447951</v>
      </c>
    </row>
    <row r="2" spans="1:10" x14ac:dyDescent="0.3">
      <c r="A2" s="115">
        <v>5412</v>
      </c>
      <c r="B2" s="115">
        <v>10</v>
      </c>
      <c r="C2" s="116" t="s">
        <v>85</v>
      </c>
      <c r="D2" s="117">
        <v>45748</v>
      </c>
      <c r="E2" s="118">
        <v>343067.52</v>
      </c>
      <c r="F2" s="118">
        <v>360</v>
      </c>
      <c r="G2" s="148">
        <f t="shared" ref="G2:G5" si="0">E2/F2</f>
        <v>952.96533333333343</v>
      </c>
      <c r="H2"/>
      <c r="I2"/>
      <c r="J2"/>
    </row>
    <row r="3" spans="1:10" x14ac:dyDescent="0.3">
      <c r="A3" s="115">
        <v>5413</v>
      </c>
      <c r="B3" s="115">
        <v>11</v>
      </c>
      <c r="C3" s="116" t="s">
        <v>85</v>
      </c>
      <c r="D3" s="117">
        <v>45748</v>
      </c>
      <c r="E3" s="118">
        <v>337070.59</v>
      </c>
      <c r="F3" s="118">
        <v>413.88</v>
      </c>
      <c r="G3" s="148">
        <f t="shared" si="0"/>
        <v>814.41623175799759</v>
      </c>
      <c r="H3"/>
      <c r="I3"/>
      <c r="J3"/>
    </row>
    <row r="4" spans="1:10" x14ac:dyDescent="0.3">
      <c r="A4" s="115">
        <v>5416</v>
      </c>
      <c r="B4" s="115" t="s">
        <v>597</v>
      </c>
      <c r="C4" s="116" t="s">
        <v>309</v>
      </c>
      <c r="D4" s="117">
        <v>45748</v>
      </c>
      <c r="E4" s="118">
        <v>330048</v>
      </c>
      <c r="F4" s="118">
        <v>360</v>
      </c>
      <c r="G4" s="148">
        <f t="shared" si="0"/>
        <v>916.8</v>
      </c>
      <c r="H4"/>
      <c r="I4"/>
      <c r="J4"/>
    </row>
    <row r="5" spans="1:10" x14ac:dyDescent="0.3">
      <c r="A5" s="115">
        <v>5420</v>
      </c>
      <c r="B5" s="115">
        <v>12</v>
      </c>
      <c r="C5" s="116" t="s">
        <v>90</v>
      </c>
      <c r="D5" s="117">
        <v>45766</v>
      </c>
      <c r="E5" s="118">
        <v>340608.87</v>
      </c>
      <c r="F5" s="118">
        <v>375.43</v>
      </c>
      <c r="G5" s="148">
        <f t="shared" si="0"/>
        <v>907.25000665903099</v>
      </c>
      <c r="H5"/>
      <c r="I5"/>
      <c r="J5"/>
    </row>
    <row r="6" spans="1:10" x14ac:dyDescent="0.3">
      <c r="A6" s="115">
        <v>5406</v>
      </c>
      <c r="B6" s="115">
        <v>16</v>
      </c>
      <c r="C6" s="116" t="s">
        <v>380</v>
      </c>
      <c r="D6" s="117">
        <v>45737</v>
      </c>
      <c r="E6" s="118">
        <v>292230</v>
      </c>
      <c r="F6" s="118">
        <v>360</v>
      </c>
      <c r="G6" s="148">
        <f t="shared" ref="G6:G69" si="1">E6/F6</f>
        <v>811.75</v>
      </c>
      <c r="H6"/>
      <c r="I6"/>
      <c r="J6"/>
    </row>
    <row r="7" spans="1:10" x14ac:dyDescent="0.3">
      <c r="A7" s="115">
        <v>6498</v>
      </c>
      <c r="B7" s="115">
        <v>18</v>
      </c>
      <c r="C7" s="116" t="s">
        <v>86</v>
      </c>
      <c r="D7" s="117">
        <v>45716</v>
      </c>
      <c r="E7" s="118">
        <v>344172.45</v>
      </c>
      <c r="F7" s="118">
        <v>360.39</v>
      </c>
      <c r="G7" s="148">
        <f t="shared" si="1"/>
        <v>955.00000000000011</v>
      </c>
      <c r="H7"/>
      <c r="I7"/>
      <c r="J7"/>
    </row>
    <row r="8" spans="1:10" x14ac:dyDescent="0.3">
      <c r="A8" s="115">
        <v>6497</v>
      </c>
      <c r="B8" s="115">
        <v>11</v>
      </c>
      <c r="C8" s="116" t="s">
        <v>89</v>
      </c>
      <c r="D8" s="117">
        <v>45712</v>
      </c>
      <c r="E8" s="118">
        <v>341851.8</v>
      </c>
      <c r="F8" s="118">
        <v>376.8</v>
      </c>
      <c r="G8" s="148">
        <f t="shared" si="1"/>
        <v>907.24999999999989</v>
      </c>
      <c r="H8"/>
      <c r="I8"/>
      <c r="J8"/>
    </row>
    <row r="9" spans="1:10" x14ac:dyDescent="0.3">
      <c r="A9" s="115">
        <v>6494</v>
      </c>
      <c r="B9" s="115">
        <v>27</v>
      </c>
      <c r="C9" s="116" t="s">
        <v>82</v>
      </c>
      <c r="D9" s="117">
        <v>45701</v>
      </c>
      <c r="E9" s="118">
        <v>375492.63</v>
      </c>
      <c r="F9" s="118">
        <v>413.88</v>
      </c>
      <c r="G9" s="148">
        <f t="shared" si="1"/>
        <v>907.25</v>
      </c>
      <c r="H9"/>
      <c r="I9"/>
      <c r="J9"/>
    </row>
    <row r="10" spans="1:10" x14ac:dyDescent="0.3">
      <c r="A10" s="115">
        <v>6492</v>
      </c>
      <c r="B10" s="115">
        <v>20</v>
      </c>
      <c r="C10" s="116" t="s">
        <v>303</v>
      </c>
      <c r="D10" s="117">
        <v>45685</v>
      </c>
      <c r="E10" s="118">
        <v>309420</v>
      </c>
      <c r="F10" s="118">
        <v>360</v>
      </c>
      <c r="G10" s="148">
        <f t="shared" si="1"/>
        <v>859.5</v>
      </c>
      <c r="H10"/>
      <c r="I10"/>
      <c r="J10"/>
    </row>
    <row r="11" spans="1:10" x14ac:dyDescent="0.3">
      <c r="A11" s="115">
        <v>6493</v>
      </c>
      <c r="B11" s="115">
        <v>11</v>
      </c>
      <c r="C11" s="116" t="s">
        <v>301</v>
      </c>
      <c r="D11" s="117">
        <v>45685</v>
      </c>
      <c r="E11" s="118">
        <v>354235.76250000001</v>
      </c>
      <c r="F11" s="118">
        <v>390.45</v>
      </c>
      <c r="G11" s="148">
        <f t="shared" si="1"/>
        <v>907.25</v>
      </c>
      <c r="H11"/>
      <c r="I11"/>
      <c r="J11"/>
    </row>
    <row r="12" spans="1:10" x14ac:dyDescent="0.3">
      <c r="A12" s="115">
        <v>6487</v>
      </c>
      <c r="B12" s="115">
        <v>14</v>
      </c>
      <c r="C12" s="116" t="s">
        <v>299</v>
      </c>
      <c r="D12" s="117">
        <v>45665</v>
      </c>
      <c r="E12" s="118">
        <v>282680</v>
      </c>
      <c r="F12" s="118">
        <v>360</v>
      </c>
      <c r="G12" s="148">
        <f t="shared" si="1"/>
        <v>785.22222222222217</v>
      </c>
      <c r="H12"/>
      <c r="I12"/>
      <c r="J12"/>
    </row>
    <row r="13" spans="1:10" x14ac:dyDescent="0.3">
      <c r="A13" s="115">
        <v>6488</v>
      </c>
      <c r="B13" s="115">
        <v>15</v>
      </c>
      <c r="C13" s="116" t="s">
        <v>299</v>
      </c>
      <c r="D13" s="117">
        <v>45665</v>
      </c>
      <c r="E13" s="118">
        <v>282680</v>
      </c>
      <c r="F13" s="118">
        <v>360</v>
      </c>
      <c r="G13" s="148">
        <f t="shared" si="1"/>
        <v>785.22222222222217</v>
      </c>
      <c r="H13"/>
      <c r="I13"/>
      <c r="J13"/>
    </row>
    <row r="14" spans="1:10" x14ac:dyDescent="0.3">
      <c r="A14" s="115">
        <v>6483</v>
      </c>
      <c r="B14" s="115">
        <v>14</v>
      </c>
      <c r="C14" s="116" t="s">
        <v>297</v>
      </c>
      <c r="D14" s="117">
        <v>45663</v>
      </c>
      <c r="E14" s="118">
        <v>328515.22499999998</v>
      </c>
      <c r="F14" s="118">
        <v>362.1</v>
      </c>
      <c r="G14" s="148">
        <f t="shared" si="1"/>
        <v>907.24999999999989</v>
      </c>
      <c r="H14"/>
      <c r="I14"/>
      <c r="J14"/>
    </row>
    <row r="15" spans="1:10" x14ac:dyDescent="0.3">
      <c r="A15" s="115">
        <v>6473</v>
      </c>
      <c r="B15" s="115">
        <v>36</v>
      </c>
      <c r="C15" s="116" t="s">
        <v>293</v>
      </c>
      <c r="D15" s="117">
        <v>45656</v>
      </c>
      <c r="E15" s="118">
        <v>332969.82</v>
      </c>
      <c r="F15" s="118">
        <v>367.01</v>
      </c>
      <c r="G15" s="148">
        <f t="shared" si="1"/>
        <v>907.24999318819653</v>
      </c>
      <c r="H15"/>
      <c r="I15"/>
      <c r="J15"/>
    </row>
    <row r="16" spans="1:10" x14ac:dyDescent="0.3">
      <c r="A16" s="115">
        <v>6474</v>
      </c>
      <c r="B16" s="115">
        <v>37</v>
      </c>
      <c r="C16" s="116" t="s">
        <v>293</v>
      </c>
      <c r="D16" s="117">
        <v>45656</v>
      </c>
      <c r="E16" s="118">
        <v>333514.17</v>
      </c>
      <c r="F16" s="118">
        <v>367.61</v>
      </c>
      <c r="G16" s="148">
        <f t="shared" si="1"/>
        <v>907.24999319931442</v>
      </c>
      <c r="H16"/>
      <c r="I16"/>
      <c r="J16"/>
    </row>
    <row r="17" spans="1:7" x14ac:dyDescent="0.3">
      <c r="A17" s="115">
        <v>6484</v>
      </c>
      <c r="B17" s="115">
        <v>8</v>
      </c>
      <c r="C17" s="116" t="s">
        <v>295</v>
      </c>
      <c r="D17" s="117">
        <v>45646</v>
      </c>
      <c r="E17" s="118">
        <v>292230</v>
      </c>
      <c r="F17" s="118">
        <v>360</v>
      </c>
      <c r="G17" s="148">
        <f t="shared" si="1"/>
        <v>811.75</v>
      </c>
    </row>
    <row r="18" spans="1:7" x14ac:dyDescent="0.3">
      <c r="A18" s="115">
        <v>6485</v>
      </c>
      <c r="B18" s="115">
        <v>21</v>
      </c>
      <c r="C18" s="116" t="s">
        <v>281</v>
      </c>
      <c r="D18" s="117">
        <v>45645</v>
      </c>
      <c r="E18" s="118">
        <v>309420</v>
      </c>
      <c r="F18" s="118">
        <v>360</v>
      </c>
      <c r="G18" s="148">
        <f t="shared" si="1"/>
        <v>859.5</v>
      </c>
    </row>
    <row r="19" spans="1:7" x14ac:dyDescent="0.3">
      <c r="A19" s="115">
        <v>6475</v>
      </c>
      <c r="B19" s="115" t="s">
        <v>623</v>
      </c>
      <c r="C19" s="116" t="s">
        <v>242</v>
      </c>
      <c r="D19" s="117">
        <v>45625</v>
      </c>
      <c r="E19" s="118">
        <v>292230</v>
      </c>
      <c r="F19" s="118">
        <v>360</v>
      </c>
      <c r="G19" s="148">
        <f t="shared" si="1"/>
        <v>811.75</v>
      </c>
    </row>
    <row r="20" spans="1:7" x14ac:dyDescent="0.3">
      <c r="A20" s="115">
        <v>6472</v>
      </c>
      <c r="B20" s="115" t="s">
        <v>640</v>
      </c>
      <c r="C20" s="116" t="s">
        <v>257</v>
      </c>
      <c r="D20" s="117">
        <v>45617</v>
      </c>
      <c r="E20" s="118">
        <v>334829.68</v>
      </c>
      <c r="F20" s="118">
        <v>369.06</v>
      </c>
      <c r="G20" s="148">
        <f t="shared" si="1"/>
        <v>907.24998645206745</v>
      </c>
    </row>
    <row r="21" spans="1:7" x14ac:dyDescent="0.3">
      <c r="A21" s="115">
        <v>6466</v>
      </c>
      <c r="B21" s="115" t="s">
        <v>612</v>
      </c>
      <c r="C21" s="116" t="s">
        <v>281</v>
      </c>
      <c r="D21" s="117">
        <v>45589</v>
      </c>
      <c r="E21" s="118">
        <v>309420</v>
      </c>
      <c r="F21" s="118">
        <v>360</v>
      </c>
      <c r="G21" s="148">
        <f t="shared" si="1"/>
        <v>859.5</v>
      </c>
    </row>
    <row r="22" spans="1:7" x14ac:dyDescent="0.3">
      <c r="A22" s="115">
        <v>6454</v>
      </c>
      <c r="B22" s="115" t="s">
        <v>595</v>
      </c>
      <c r="C22" s="116" t="s">
        <v>207</v>
      </c>
      <c r="D22" s="117">
        <v>45582</v>
      </c>
      <c r="E22" s="118">
        <v>326610</v>
      </c>
      <c r="F22" s="118">
        <v>360</v>
      </c>
      <c r="G22" s="148">
        <f t="shared" si="1"/>
        <v>907.25</v>
      </c>
    </row>
    <row r="23" spans="1:7" x14ac:dyDescent="0.3">
      <c r="A23" s="115">
        <v>6453</v>
      </c>
      <c r="B23" s="115" t="s">
        <v>595</v>
      </c>
      <c r="C23" s="116" t="s">
        <v>255</v>
      </c>
      <c r="D23" s="117">
        <v>45558</v>
      </c>
      <c r="E23" s="118">
        <v>341842.72749999998</v>
      </c>
      <c r="F23" s="118">
        <v>376.79</v>
      </c>
      <c r="G23" s="148">
        <f t="shared" si="1"/>
        <v>907.24999999999989</v>
      </c>
    </row>
    <row r="24" spans="1:7" x14ac:dyDescent="0.3">
      <c r="A24" s="115">
        <v>6451</v>
      </c>
      <c r="B24" s="115" t="s">
        <v>598</v>
      </c>
      <c r="C24" s="116" t="s">
        <v>83</v>
      </c>
      <c r="D24" s="117">
        <v>45544</v>
      </c>
      <c r="E24" s="118">
        <v>370602.55249999999</v>
      </c>
      <c r="F24" s="118">
        <v>408.49</v>
      </c>
      <c r="G24" s="148">
        <f t="shared" si="1"/>
        <v>907.25</v>
      </c>
    </row>
    <row r="25" spans="1:7" x14ac:dyDescent="0.3">
      <c r="A25" s="115">
        <v>6442</v>
      </c>
      <c r="B25" s="115" t="s">
        <v>624</v>
      </c>
      <c r="C25" s="116" t="s">
        <v>224</v>
      </c>
      <c r="D25" s="117">
        <v>45518</v>
      </c>
      <c r="E25" s="118">
        <v>329640.21500000003</v>
      </c>
      <c r="F25" s="118">
        <v>363.34</v>
      </c>
      <c r="G25" s="148">
        <f t="shared" si="1"/>
        <v>907.25000000000011</v>
      </c>
    </row>
    <row r="26" spans="1:7" x14ac:dyDescent="0.3">
      <c r="A26" s="115">
        <v>6448</v>
      </c>
      <c r="B26" s="115" t="s">
        <v>624</v>
      </c>
      <c r="C26" s="116" t="s">
        <v>215</v>
      </c>
      <c r="D26" s="117">
        <v>45513</v>
      </c>
      <c r="E26" s="118">
        <v>341271.16</v>
      </c>
      <c r="F26" s="118">
        <v>376.16</v>
      </c>
      <c r="G26" s="148">
        <f t="shared" si="1"/>
        <v>907.24999999999989</v>
      </c>
    </row>
    <row r="27" spans="1:7" x14ac:dyDescent="0.3">
      <c r="A27" s="115">
        <v>6447</v>
      </c>
      <c r="B27" s="115" t="s">
        <v>622</v>
      </c>
      <c r="C27" s="116" t="s">
        <v>315</v>
      </c>
      <c r="D27" s="117">
        <v>45512</v>
      </c>
      <c r="E27" s="118">
        <v>326610</v>
      </c>
      <c r="F27" s="118">
        <v>360</v>
      </c>
      <c r="G27" s="148">
        <f t="shared" si="1"/>
        <v>907.25</v>
      </c>
    </row>
    <row r="28" spans="1:7" x14ac:dyDescent="0.3">
      <c r="A28" s="115">
        <v>6444</v>
      </c>
      <c r="B28" s="115" t="s">
        <v>609</v>
      </c>
      <c r="C28" s="116" t="s">
        <v>230</v>
      </c>
      <c r="D28" s="117">
        <v>45510</v>
      </c>
      <c r="E28" s="118">
        <v>329549.49</v>
      </c>
      <c r="F28" s="118">
        <v>363.24</v>
      </c>
      <c r="G28" s="148">
        <f t="shared" si="1"/>
        <v>907.25</v>
      </c>
    </row>
    <row r="29" spans="1:7" x14ac:dyDescent="0.3">
      <c r="A29" s="115">
        <v>6445</v>
      </c>
      <c r="B29" s="115" t="s">
        <v>616</v>
      </c>
      <c r="C29" s="116" t="s">
        <v>230</v>
      </c>
      <c r="D29" s="117">
        <v>45510</v>
      </c>
      <c r="E29" s="118">
        <v>330139.20250000001</v>
      </c>
      <c r="F29" s="118">
        <v>363.89</v>
      </c>
      <c r="G29" s="148">
        <f t="shared" si="1"/>
        <v>907.25000000000011</v>
      </c>
    </row>
    <row r="30" spans="1:7" x14ac:dyDescent="0.3">
      <c r="A30" s="115">
        <v>6446</v>
      </c>
      <c r="B30" s="115" t="s">
        <v>611</v>
      </c>
      <c r="C30" s="116" t="s">
        <v>195</v>
      </c>
      <c r="D30" s="117">
        <v>45505</v>
      </c>
      <c r="E30" s="118">
        <v>364868.73249999998</v>
      </c>
      <c r="F30" s="118">
        <v>402.17</v>
      </c>
      <c r="G30" s="148">
        <f t="shared" si="1"/>
        <v>907.24999999999989</v>
      </c>
    </row>
    <row r="31" spans="1:7" x14ac:dyDescent="0.3">
      <c r="A31" s="115">
        <v>6441</v>
      </c>
      <c r="B31" s="115" t="s">
        <v>605</v>
      </c>
      <c r="C31" s="116" t="s">
        <v>312</v>
      </c>
      <c r="D31" s="117">
        <v>45483</v>
      </c>
      <c r="E31" s="118">
        <v>326610</v>
      </c>
      <c r="F31" s="118">
        <v>360</v>
      </c>
      <c r="G31" s="148">
        <f t="shared" si="1"/>
        <v>907.25</v>
      </c>
    </row>
    <row r="32" spans="1:7" x14ac:dyDescent="0.3">
      <c r="A32" s="115">
        <v>6440</v>
      </c>
      <c r="B32" s="115" t="s">
        <v>609</v>
      </c>
      <c r="C32" s="116" t="s">
        <v>185</v>
      </c>
      <c r="D32" s="117">
        <v>45471</v>
      </c>
      <c r="E32" s="118">
        <v>326610</v>
      </c>
      <c r="F32" s="118">
        <v>360</v>
      </c>
      <c r="G32" s="148">
        <f t="shared" si="1"/>
        <v>907.25</v>
      </c>
    </row>
    <row r="33" spans="1:7" x14ac:dyDescent="0.3">
      <c r="A33" s="115">
        <v>6436</v>
      </c>
      <c r="B33" s="115" t="s">
        <v>598</v>
      </c>
      <c r="C33" s="116" t="s">
        <v>263</v>
      </c>
      <c r="D33" s="117">
        <v>45457</v>
      </c>
      <c r="E33" s="118">
        <v>326610</v>
      </c>
      <c r="F33" s="118">
        <v>360</v>
      </c>
      <c r="G33" s="148">
        <f t="shared" si="1"/>
        <v>907.25</v>
      </c>
    </row>
    <row r="34" spans="1:7" x14ac:dyDescent="0.3">
      <c r="A34" s="115">
        <v>6437</v>
      </c>
      <c r="B34" s="115" t="s">
        <v>621</v>
      </c>
      <c r="C34" s="116" t="s">
        <v>205</v>
      </c>
      <c r="D34" s="117">
        <v>45456</v>
      </c>
      <c r="E34" s="118">
        <v>326610</v>
      </c>
      <c r="F34" s="118">
        <v>360</v>
      </c>
      <c r="G34" s="148">
        <f t="shared" si="1"/>
        <v>907.25</v>
      </c>
    </row>
    <row r="35" spans="1:7" x14ac:dyDescent="0.3">
      <c r="A35" s="115">
        <v>6435</v>
      </c>
      <c r="B35" s="115" t="s">
        <v>604</v>
      </c>
      <c r="C35" s="116" t="s">
        <v>240</v>
      </c>
      <c r="D35" s="117">
        <v>45453</v>
      </c>
      <c r="E35" s="118">
        <v>331999.065</v>
      </c>
      <c r="F35" s="118">
        <v>365.94</v>
      </c>
      <c r="G35" s="148">
        <f t="shared" si="1"/>
        <v>907.25</v>
      </c>
    </row>
    <row r="36" spans="1:7" x14ac:dyDescent="0.3">
      <c r="A36" s="115">
        <v>6430</v>
      </c>
      <c r="B36" s="115" t="s">
        <v>612</v>
      </c>
      <c r="C36" s="116" t="s">
        <v>189</v>
      </c>
      <c r="D36" s="117">
        <v>45447</v>
      </c>
      <c r="E36" s="118">
        <v>320077.8</v>
      </c>
      <c r="F36" s="118">
        <v>360</v>
      </c>
      <c r="G36" s="148">
        <f t="shared" si="1"/>
        <v>889.10500000000002</v>
      </c>
    </row>
    <row r="37" spans="1:7" x14ac:dyDescent="0.3">
      <c r="A37" s="115">
        <v>6424</v>
      </c>
      <c r="B37" s="115" t="s">
        <v>616</v>
      </c>
      <c r="C37" s="116" t="s">
        <v>277</v>
      </c>
      <c r="D37" s="117">
        <v>45447</v>
      </c>
      <c r="E37" s="118">
        <v>337751.03</v>
      </c>
      <c r="F37" s="118">
        <v>372.28</v>
      </c>
      <c r="G37" s="148">
        <f t="shared" si="1"/>
        <v>907.25000000000011</v>
      </c>
    </row>
    <row r="38" spans="1:7" x14ac:dyDescent="0.3">
      <c r="A38" s="115">
        <v>6426</v>
      </c>
      <c r="B38" s="115" t="s">
        <v>614</v>
      </c>
      <c r="C38" s="116" t="s">
        <v>193</v>
      </c>
      <c r="D38" s="117">
        <v>45419</v>
      </c>
      <c r="E38" s="118">
        <v>326655.36249999999</v>
      </c>
      <c r="F38" s="118">
        <v>360.05</v>
      </c>
      <c r="G38" s="148">
        <f t="shared" si="1"/>
        <v>907.24999999999989</v>
      </c>
    </row>
    <row r="39" spans="1:7" x14ac:dyDescent="0.3">
      <c r="A39" s="115">
        <v>6428</v>
      </c>
      <c r="B39" s="115" t="s">
        <v>598</v>
      </c>
      <c r="C39" s="116" t="s">
        <v>573</v>
      </c>
      <c r="D39" s="117">
        <v>45418</v>
      </c>
      <c r="E39" s="118">
        <v>311518.14</v>
      </c>
      <c r="F39" s="118">
        <v>361.26</v>
      </c>
      <c r="G39" s="148">
        <f t="shared" si="1"/>
        <v>862.31008138183029</v>
      </c>
    </row>
    <row r="40" spans="1:7" x14ac:dyDescent="0.3">
      <c r="A40" s="115">
        <v>6427</v>
      </c>
      <c r="B40" s="115" t="s">
        <v>619</v>
      </c>
      <c r="C40" s="116" t="s">
        <v>203</v>
      </c>
      <c r="D40" s="117">
        <v>45412</v>
      </c>
      <c r="E40" s="118">
        <v>342269.13500000001</v>
      </c>
      <c r="F40" s="118">
        <v>377.26</v>
      </c>
      <c r="G40" s="148">
        <f t="shared" si="1"/>
        <v>907.25</v>
      </c>
    </row>
    <row r="41" spans="1:7" x14ac:dyDescent="0.3">
      <c r="A41" s="115">
        <v>6425</v>
      </c>
      <c r="B41" s="115" t="s">
        <v>622</v>
      </c>
      <c r="C41" s="116" t="s">
        <v>261</v>
      </c>
      <c r="D41" s="117">
        <v>45411</v>
      </c>
      <c r="E41" s="118">
        <v>326610</v>
      </c>
      <c r="F41" s="118">
        <v>360</v>
      </c>
      <c r="G41" s="148">
        <f t="shared" si="1"/>
        <v>907.25</v>
      </c>
    </row>
    <row r="42" spans="1:7" x14ac:dyDescent="0.3">
      <c r="A42" s="115">
        <v>6417</v>
      </c>
      <c r="B42" s="115" t="s">
        <v>633</v>
      </c>
      <c r="C42" s="116" t="s">
        <v>238</v>
      </c>
      <c r="D42" s="117">
        <v>45397</v>
      </c>
      <c r="E42" s="118">
        <v>350398.09499999997</v>
      </c>
      <c r="F42" s="118">
        <v>386.22</v>
      </c>
      <c r="G42" s="148">
        <f t="shared" si="1"/>
        <v>907.24999999999989</v>
      </c>
    </row>
    <row r="43" spans="1:7" x14ac:dyDescent="0.3">
      <c r="A43" s="115">
        <v>6411</v>
      </c>
      <c r="B43" s="115" t="s">
        <v>624</v>
      </c>
      <c r="C43" s="116" t="s">
        <v>289</v>
      </c>
      <c r="D43" s="117">
        <v>45394</v>
      </c>
      <c r="E43" s="118">
        <v>292230</v>
      </c>
      <c r="F43" s="118">
        <v>360</v>
      </c>
      <c r="G43" s="148">
        <f t="shared" si="1"/>
        <v>811.75</v>
      </c>
    </row>
    <row r="44" spans="1:7" x14ac:dyDescent="0.3">
      <c r="A44" s="115">
        <v>6414</v>
      </c>
      <c r="B44" s="115" t="s">
        <v>628</v>
      </c>
      <c r="C44" s="116" t="s">
        <v>88</v>
      </c>
      <c r="D44" s="117">
        <v>45390</v>
      </c>
      <c r="E44" s="118">
        <v>349989.83250000002</v>
      </c>
      <c r="F44" s="118">
        <v>385.77</v>
      </c>
      <c r="G44" s="148">
        <f t="shared" si="1"/>
        <v>907.25000000000011</v>
      </c>
    </row>
    <row r="45" spans="1:7" x14ac:dyDescent="0.3">
      <c r="A45" s="115">
        <v>6381</v>
      </c>
      <c r="B45" s="115" t="s">
        <v>623</v>
      </c>
      <c r="C45" s="116" t="s">
        <v>271</v>
      </c>
      <c r="D45" s="117">
        <v>45387</v>
      </c>
      <c r="E45" s="118">
        <v>358720.44</v>
      </c>
      <c r="F45" s="118">
        <v>441.71</v>
      </c>
      <c r="G45" s="148">
        <f t="shared" si="1"/>
        <v>812.1175431844423</v>
      </c>
    </row>
    <row r="46" spans="1:7" x14ac:dyDescent="0.3">
      <c r="A46" s="115">
        <v>6415</v>
      </c>
      <c r="B46" s="115" t="s">
        <v>604</v>
      </c>
      <c r="C46" s="116" t="s">
        <v>224</v>
      </c>
      <c r="D46" s="117">
        <v>45386</v>
      </c>
      <c r="E46" s="118">
        <v>326610</v>
      </c>
      <c r="F46" s="118">
        <v>360</v>
      </c>
      <c r="G46" s="148">
        <f t="shared" si="1"/>
        <v>907.25</v>
      </c>
    </row>
    <row r="47" spans="1:7" x14ac:dyDescent="0.3">
      <c r="A47" s="115">
        <v>6416</v>
      </c>
      <c r="B47" s="115" t="s">
        <v>614</v>
      </c>
      <c r="C47" s="116" t="s">
        <v>224</v>
      </c>
      <c r="D47" s="117">
        <v>45386</v>
      </c>
      <c r="E47" s="118">
        <v>326610</v>
      </c>
      <c r="F47" s="118">
        <v>360</v>
      </c>
      <c r="G47" s="148">
        <f t="shared" si="1"/>
        <v>907.25</v>
      </c>
    </row>
    <row r="48" spans="1:7" x14ac:dyDescent="0.3">
      <c r="A48" s="115">
        <v>6379</v>
      </c>
      <c r="B48" s="115" t="s">
        <v>623</v>
      </c>
      <c r="C48" s="116" t="s">
        <v>87</v>
      </c>
      <c r="D48" s="117">
        <v>45385</v>
      </c>
      <c r="E48" s="118">
        <v>368290.98</v>
      </c>
      <c r="F48" s="118">
        <v>453.7</v>
      </c>
      <c r="G48" s="148">
        <f t="shared" si="1"/>
        <v>811.75001102049805</v>
      </c>
    </row>
    <row r="49" spans="1:7" x14ac:dyDescent="0.3">
      <c r="A49" s="115">
        <v>6406</v>
      </c>
      <c r="B49" s="115" t="s">
        <v>636</v>
      </c>
      <c r="C49" s="116" t="s">
        <v>253</v>
      </c>
      <c r="D49" s="117">
        <v>45385</v>
      </c>
      <c r="E49" s="118">
        <v>300115.99</v>
      </c>
      <c r="F49" s="118">
        <v>377.26</v>
      </c>
      <c r="G49" s="148">
        <f t="shared" si="1"/>
        <v>795.51500291576099</v>
      </c>
    </row>
    <row r="50" spans="1:7" x14ac:dyDescent="0.3">
      <c r="A50" s="115">
        <v>6405</v>
      </c>
      <c r="B50" s="115" t="s">
        <v>605</v>
      </c>
      <c r="C50" s="116" t="s">
        <v>569</v>
      </c>
      <c r="D50" s="117">
        <v>45383</v>
      </c>
      <c r="E50" s="118">
        <v>304560.48</v>
      </c>
      <c r="F50" s="118">
        <v>375.19</v>
      </c>
      <c r="G50" s="148">
        <f t="shared" si="1"/>
        <v>811.74999333670939</v>
      </c>
    </row>
    <row r="51" spans="1:7" x14ac:dyDescent="0.3">
      <c r="A51" s="115">
        <v>6398</v>
      </c>
      <c r="B51" s="115" t="s">
        <v>598</v>
      </c>
      <c r="C51" s="116" t="s">
        <v>370</v>
      </c>
      <c r="D51" s="117">
        <v>45379</v>
      </c>
      <c r="E51" s="118">
        <v>335975.21</v>
      </c>
      <c r="F51" s="118">
        <v>413.89</v>
      </c>
      <c r="G51" s="148">
        <f t="shared" si="1"/>
        <v>811.75000604025229</v>
      </c>
    </row>
    <row r="52" spans="1:7" x14ac:dyDescent="0.3">
      <c r="A52" s="115">
        <v>6399</v>
      </c>
      <c r="B52" s="115" t="s">
        <v>600</v>
      </c>
      <c r="C52" s="116" t="s">
        <v>370</v>
      </c>
      <c r="D52" s="117">
        <v>45379</v>
      </c>
      <c r="E52" s="118">
        <v>352754.08</v>
      </c>
      <c r="F52" s="118">
        <v>434.56</v>
      </c>
      <c r="G52" s="148">
        <f t="shared" si="1"/>
        <v>811.75</v>
      </c>
    </row>
    <row r="53" spans="1:7" x14ac:dyDescent="0.3">
      <c r="A53" s="115">
        <v>6400</v>
      </c>
      <c r="B53" s="115" t="s">
        <v>591</v>
      </c>
      <c r="C53" s="116" t="s">
        <v>370</v>
      </c>
      <c r="D53" s="117">
        <v>45379</v>
      </c>
      <c r="E53" s="118">
        <v>330690.71999999997</v>
      </c>
      <c r="F53" s="118">
        <v>407.38</v>
      </c>
      <c r="G53" s="148">
        <f t="shared" si="1"/>
        <v>811.7500122735529</v>
      </c>
    </row>
    <row r="54" spans="1:7" x14ac:dyDescent="0.3">
      <c r="A54" s="115">
        <v>6401</v>
      </c>
      <c r="B54" s="115" t="s">
        <v>611</v>
      </c>
      <c r="C54" s="116" t="s">
        <v>187</v>
      </c>
      <c r="D54" s="117">
        <v>45379</v>
      </c>
      <c r="E54" s="118">
        <v>319269.39</v>
      </c>
      <c r="F54" s="118">
        <v>393.31</v>
      </c>
      <c r="G54" s="148">
        <f t="shared" si="1"/>
        <v>811.7499936436908</v>
      </c>
    </row>
    <row r="55" spans="1:7" x14ac:dyDescent="0.3">
      <c r="A55" s="115">
        <v>6395</v>
      </c>
      <c r="B55" s="115" t="s">
        <v>600</v>
      </c>
      <c r="C55" s="116" t="s">
        <v>227</v>
      </c>
      <c r="D55" s="117">
        <v>45379</v>
      </c>
      <c r="E55" s="118">
        <v>319423.62</v>
      </c>
      <c r="F55" s="118">
        <v>393.5</v>
      </c>
      <c r="G55" s="148">
        <f t="shared" si="1"/>
        <v>811.74998729351967</v>
      </c>
    </row>
    <row r="56" spans="1:7" x14ac:dyDescent="0.3">
      <c r="A56" s="115">
        <v>6409</v>
      </c>
      <c r="B56" s="115" t="s">
        <v>632</v>
      </c>
      <c r="C56" s="116" t="s">
        <v>236</v>
      </c>
      <c r="D56" s="117">
        <v>45379</v>
      </c>
      <c r="E56" s="118">
        <v>292230</v>
      </c>
      <c r="F56" s="118">
        <v>360</v>
      </c>
      <c r="G56" s="148">
        <f t="shared" si="1"/>
        <v>811.75</v>
      </c>
    </row>
    <row r="57" spans="1:7" x14ac:dyDescent="0.3">
      <c r="A57" s="115">
        <v>6410</v>
      </c>
      <c r="B57" s="115" t="s">
        <v>621</v>
      </c>
      <c r="C57" s="116" t="s">
        <v>236</v>
      </c>
      <c r="D57" s="117">
        <v>45379</v>
      </c>
      <c r="E57" s="118">
        <v>292230</v>
      </c>
      <c r="F57" s="118">
        <v>360</v>
      </c>
      <c r="G57" s="148">
        <f t="shared" si="1"/>
        <v>811.75</v>
      </c>
    </row>
    <row r="58" spans="1:7" x14ac:dyDescent="0.3">
      <c r="A58" s="115">
        <v>6412</v>
      </c>
      <c r="B58" s="115" t="s">
        <v>613</v>
      </c>
      <c r="C58" s="116" t="s">
        <v>232</v>
      </c>
      <c r="D58" s="117">
        <v>45378</v>
      </c>
      <c r="E58" s="118">
        <v>326610</v>
      </c>
      <c r="F58" s="118">
        <v>360</v>
      </c>
      <c r="G58" s="148">
        <f t="shared" si="1"/>
        <v>907.25</v>
      </c>
    </row>
    <row r="59" spans="1:7" x14ac:dyDescent="0.3">
      <c r="A59" s="115">
        <v>6404</v>
      </c>
      <c r="B59" s="115" t="s">
        <v>623</v>
      </c>
      <c r="C59" s="116" t="s">
        <v>571</v>
      </c>
      <c r="D59" s="117">
        <v>45377</v>
      </c>
      <c r="E59" s="118">
        <v>292230</v>
      </c>
      <c r="F59" s="118">
        <v>360</v>
      </c>
      <c r="G59" s="148">
        <f t="shared" si="1"/>
        <v>811.75</v>
      </c>
    </row>
    <row r="60" spans="1:7" x14ac:dyDescent="0.3">
      <c r="A60" s="115">
        <v>6407</v>
      </c>
      <c r="B60" s="115" t="s">
        <v>595</v>
      </c>
      <c r="C60" s="116" t="s">
        <v>169</v>
      </c>
      <c r="D60" s="117">
        <v>45376</v>
      </c>
      <c r="E60" s="118">
        <v>292230</v>
      </c>
      <c r="F60" s="118">
        <v>360</v>
      </c>
      <c r="G60" s="148">
        <f t="shared" si="1"/>
        <v>811.75</v>
      </c>
    </row>
    <row r="61" spans="1:7" x14ac:dyDescent="0.3">
      <c r="A61" s="115">
        <v>6397</v>
      </c>
      <c r="B61" s="115" t="s">
        <v>625</v>
      </c>
      <c r="C61" s="116" t="s">
        <v>626</v>
      </c>
      <c r="D61" s="117">
        <v>45376</v>
      </c>
      <c r="E61" s="118">
        <v>292230</v>
      </c>
      <c r="F61" s="118">
        <v>360</v>
      </c>
      <c r="G61" s="148">
        <f t="shared" si="1"/>
        <v>811.75</v>
      </c>
    </row>
    <row r="62" spans="1:7" x14ac:dyDescent="0.3">
      <c r="A62" s="115">
        <v>6408</v>
      </c>
      <c r="B62" s="115" t="s">
        <v>638</v>
      </c>
      <c r="C62" s="116" t="s">
        <v>639</v>
      </c>
      <c r="D62" s="117">
        <v>45376</v>
      </c>
      <c r="E62" s="118">
        <v>405486.315</v>
      </c>
      <c r="F62" s="118">
        <v>446.94</v>
      </c>
      <c r="G62" s="148">
        <f t="shared" si="1"/>
        <v>907.25</v>
      </c>
    </row>
    <row r="63" spans="1:7" x14ac:dyDescent="0.3">
      <c r="A63" s="115">
        <v>6389</v>
      </c>
      <c r="B63" s="115" t="s">
        <v>613</v>
      </c>
      <c r="C63" s="116" t="s">
        <v>191</v>
      </c>
      <c r="D63" s="117">
        <v>45373</v>
      </c>
      <c r="E63" s="118">
        <v>292230</v>
      </c>
      <c r="F63" s="118">
        <v>360</v>
      </c>
      <c r="G63" s="148">
        <f t="shared" si="1"/>
        <v>811.75</v>
      </c>
    </row>
    <row r="64" spans="1:7" x14ac:dyDescent="0.3">
      <c r="A64" s="115">
        <v>6360</v>
      </c>
      <c r="B64" s="115" t="s">
        <v>631</v>
      </c>
      <c r="C64" s="116" t="s">
        <v>283</v>
      </c>
      <c r="D64" s="117">
        <v>45373</v>
      </c>
      <c r="E64" s="118">
        <v>292230</v>
      </c>
      <c r="F64" s="118">
        <v>360</v>
      </c>
      <c r="G64" s="148">
        <f t="shared" si="1"/>
        <v>811.75</v>
      </c>
    </row>
    <row r="65" spans="1:7" x14ac:dyDescent="0.3">
      <c r="A65" s="115">
        <v>6393</v>
      </c>
      <c r="B65" s="115" t="s">
        <v>638</v>
      </c>
      <c r="C65" s="116" t="s">
        <v>259</v>
      </c>
      <c r="D65" s="117">
        <v>45373</v>
      </c>
      <c r="E65" s="118">
        <v>292230</v>
      </c>
      <c r="F65" s="118">
        <v>360</v>
      </c>
      <c r="G65" s="148">
        <f t="shared" si="1"/>
        <v>811.75</v>
      </c>
    </row>
    <row r="66" spans="1:7" x14ac:dyDescent="0.3">
      <c r="A66" s="115">
        <v>6385</v>
      </c>
      <c r="B66" s="115" t="s">
        <v>591</v>
      </c>
      <c r="C66" s="116" t="s">
        <v>179</v>
      </c>
      <c r="D66" s="117">
        <v>45372</v>
      </c>
      <c r="E66" s="118">
        <v>292230</v>
      </c>
      <c r="F66" s="118">
        <v>360</v>
      </c>
      <c r="G66" s="148">
        <f t="shared" si="1"/>
        <v>811.75</v>
      </c>
    </row>
    <row r="67" spans="1:7" x14ac:dyDescent="0.3">
      <c r="A67" s="115">
        <v>6394</v>
      </c>
      <c r="B67" s="115" t="s">
        <v>616</v>
      </c>
      <c r="C67" s="116" t="s">
        <v>217</v>
      </c>
      <c r="D67" s="117">
        <v>45371</v>
      </c>
      <c r="E67" s="118">
        <v>305291.06</v>
      </c>
      <c r="F67" s="118">
        <v>376.09</v>
      </c>
      <c r="G67" s="148">
        <f t="shared" si="1"/>
        <v>811.75000664734512</v>
      </c>
    </row>
    <row r="68" spans="1:7" x14ac:dyDescent="0.3">
      <c r="A68" s="115">
        <v>6396</v>
      </c>
      <c r="B68" s="115" t="s">
        <v>624</v>
      </c>
      <c r="C68" s="116" t="s">
        <v>217</v>
      </c>
      <c r="D68" s="117">
        <v>45371</v>
      </c>
      <c r="E68" s="118">
        <v>292351.76</v>
      </c>
      <c r="F68" s="118">
        <v>360.15</v>
      </c>
      <c r="G68" s="148">
        <f t="shared" si="1"/>
        <v>811.7499930584479</v>
      </c>
    </row>
    <row r="69" spans="1:7" x14ac:dyDescent="0.3">
      <c r="A69" s="115">
        <v>6361</v>
      </c>
      <c r="B69" s="115" t="s">
        <v>631</v>
      </c>
      <c r="C69" s="116" t="s">
        <v>234</v>
      </c>
      <c r="D69" s="117">
        <v>45370</v>
      </c>
      <c r="E69" s="118">
        <v>292230</v>
      </c>
      <c r="F69" s="118">
        <v>360</v>
      </c>
      <c r="G69" s="148">
        <f t="shared" si="1"/>
        <v>811.75</v>
      </c>
    </row>
    <row r="70" spans="1:7" x14ac:dyDescent="0.3">
      <c r="A70" s="115">
        <v>6388</v>
      </c>
      <c r="B70" s="115" t="s">
        <v>601</v>
      </c>
      <c r="C70" s="116" t="s">
        <v>171</v>
      </c>
      <c r="D70" s="117">
        <v>45369</v>
      </c>
      <c r="E70" s="118">
        <v>292230</v>
      </c>
      <c r="F70" s="118">
        <v>360</v>
      </c>
      <c r="G70" s="148">
        <f t="shared" ref="G70:G99" si="2">E70/F70</f>
        <v>811.75</v>
      </c>
    </row>
    <row r="71" spans="1:7" x14ac:dyDescent="0.3">
      <c r="A71" s="115">
        <v>6387</v>
      </c>
      <c r="B71" s="115" t="s">
        <v>608</v>
      </c>
      <c r="C71" s="116" t="s">
        <v>183</v>
      </c>
      <c r="D71" s="117">
        <v>45369</v>
      </c>
      <c r="E71" s="118">
        <v>323863.90000000002</v>
      </c>
      <c r="F71" s="118">
        <v>398.97</v>
      </c>
      <c r="G71" s="148">
        <f t="shared" si="2"/>
        <v>811.7500062661353</v>
      </c>
    </row>
    <row r="72" spans="1:7" x14ac:dyDescent="0.3">
      <c r="A72" s="115">
        <v>6402</v>
      </c>
      <c r="B72" s="115" t="s">
        <v>600</v>
      </c>
      <c r="C72" s="116" t="s">
        <v>84</v>
      </c>
      <c r="D72" s="117">
        <v>45369</v>
      </c>
      <c r="E72" s="118">
        <v>374208.63</v>
      </c>
      <c r="F72" s="118">
        <v>460.99</v>
      </c>
      <c r="G72" s="148">
        <f t="shared" si="2"/>
        <v>811.74999457688887</v>
      </c>
    </row>
    <row r="73" spans="1:7" x14ac:dyDescent="0.3">
      <c r="A73" s="115">
        <v>6390</v>
      </c>
      <c r="B73" s="115" t="s">
        <v>606</v>
      </c>
      <c r="C73" s="116" t="s">
        <v>181</v>
      </c>
      <c r="D73" s="117">
        <v>45366</v>
      </c>
      <c r="E73" s="118">
        <v>302287.58</v>
      </c>
      <c r="F73" s="118">
        <v>372.39</v>
      </c>
      <c r="G73" s="148">
        <f t="shared" si="2"/>
        <v>811.74999328660817</v>
      </c>
    </row>
    <row r="74" spans="1:7" x14ac:dyDescent="0.3">
      <c r="A74" s="115">
        <v>6372</v>
      </c>
      <c r="B74" s="115" t="s">
        <v>628</v>
      </c>
      <c r="C74" s="116" t="s">
        <v>269</v>
      </c>
      <c r="D74" s="117">
        <v>45366</v>
      </c>
      <c r="E74" s="118">
        <v>292230</v>
      </c>
      <c r="F74" s="118">
        <v>360</v>
      </c>
      <c r="G74" s="148">
        <f t="shared" si="2"/>
        <v>811.75</v>
      </c>
    </row>
    <row r="75" spans="1:7" x14ac:dyDescent="0.3">
      <c r="A75" s="115">
        <v>6383</v>
      </c>
      <c r="B75" s="115" t="s">
        <v>604</v>
      </c>
      <c r="C75" s="116" t="s">
        <v>267</v>
      </c>
      <c r="D75" s="117">
        <v>45366</v>
      </c>
      <c r="E75" s="118">
        <v>322004.99</v>
      </c>
      <c r="F75" s="118">
        <v>396.68</v>
      </c>
      <c r="G75" s="148">
        <f t="shared" si="2"/>
        <v>811.75</v>
      </c>
    </row>
    <row r="76" spans="1:7" x14ac:dyDescent="0.3">
      <c r="A76" s="115">
        <v>6378</v>
      </c>
      <c r="B76" s="115" t="s">
        <v>632</v>
      </c>
      <c r="C76" s="116" t="s">
        <v>247</v>
      </c>
      <c r="D76" s="117">
        <v>45366</v>
      </c>
      <c r="E76" s="118">
        <v>326610</v>
      </c>
      <c r="F76" s="118">
        <v>360</v>
      </c>
      <c r="G76" s="148">
        <f t="shared" si="2"/>
        <v>907.25</v>
      </c>
    </row>
    <row r="77" spans="1:7" x14ac:dyDescent="0.3">
      <c r="A77" s="115">
        <v>6382</v>
      </c>
      <c r="B77" s="115" t="s">
        <v>602</v>
      </c>
      <c r="C77" s="116" t="s">
        <v>174</v>
      </c>
      <c r="D77" s="117">
        <v>45364</v>
      </c>
      <c r="E77" s="118">
        <v>292230</v>
      </c>
      <c r="F77" s="118">
        <v>360</v>
      </c>
      <c r="G77" s="148">
        <f t="shared" si="2"/>
        <v>811.75</v>
      </c>
    </row>
    <row r="78" spans="1:7" x14ac:dyDescent="0.3">
      <c r="A78" s="115">
        <v>6403</v>
      </c>
      <c r="B78" s="115" t="s">
        <v>616</v>
      </c>
      <c r="C78" s="116" t="s">
        <v>197</v>
      </c>
      <c r="D78" s="117">
        <v>45364</v>
      </c>
      <c r="E78" s="118">
        <v>292230</v>
      </c>
      <c r="F78" s="118">
        <v>360</v>
      </c>
      <c r="G78" s="148">
        <f t="shared" si="2"/>
        <v>811.75</v>
      </c>
    </row>
    <row r="79" spans="1:7" x14ac:dyDescent="0.3">
      <c r="A79" s="115">
        <v>6352</v>
      </c>
      <c r="B79" s="115" t="s">
        <v>609</v>
      </c>
      <c r="C79" s="116" t="s">
        <v>287</v>
      </c>
      <c r="D79" s="117">
        <v>45364</v>
      </c>
      <c r="E79" s="118">
        <v>294713.95</v>
      </c>
      <c r="F79" s="118">
        <v>363.06</v>
      </c>
      <c r="G79" s="148">
        <f t="shared" si="2"/>
        <v>811.74998622817168</v>
      </c>
    </row>
    <row r="80" spans="1:7" x14ac:dyDescent="0.3">
      <c r="A80" s="115">
        <v>6353</v>
      </c>
      <c r="B80" s="115" t="s">
        <v>633</v>
      </c>
      <c r="C80" s="116" t="s">
        <v>287</v>
      </c>
      <c r="D80" s="117">
        <v>45364</v>
      </c>
      <c r="E80" s="118">
        <v>292903.75</v>
      </c>
      <c r="F80" s="118">
        <v>360.83</v>
      </c>
      <c r="G80" s="148">
        <f t="shared" si="2"/>
        <v>811.74999307152962</v>
      </c>
    </row>
    <row r="81" spans="1:7" x14ac:dyDescent="0.3">
      <c r="A81" s="115">
        <v>6380</v>
      </c>
      <c r="B81" s="115" t="s">
        <v>621</v>
      </c>
      <c r="C81" s="116" t="s">
        <v>211</v>
      </c>
      <c r="D81" s="117">
        <v>45363</v>
      </c>
      <c r="E81" s="118">
        <v>292230</v>
      </c>
      <c r="F81" s="118">
        <v>360</v>
      </c>
      <c r="G81" s="148">
        <f t="shared" si="2"/>
        <v>811.75</v>
      </c>
    </row>
    <row r="82" spans="1:7" x14ac:dyDescent="0.3">
      <c r="A82" s="115">
        <v>6369</v>
      </c>
      <c r="B82" s="115" t="s">
        <v>632</v>
      </c>
      <c r="C82" s="116" t="s">
        <v>251</v>
      </c>
      <c r="D82" s="117">
        <v>45362</v>
      </c>
      <c r="E82" s="118">
        <v>292230</v>
      </c>
      <c r="F82" s="118">
        <v>360</v>
      </c>
      <c r="G82" s="148">
        <f t="shared" si="2"/>
        <v>811.75</v>
      </c>
    </row>
    <row r="83" spans="1:7" x14ac:dyDescent="0.3">
      <c r="A83" s="115">
        <v>6377</v>
      </c>
      <c r="B83" s="115" t="s">
        <v>616</v>
      </c>
      <c r="C83" s="116" t="s">
        <v>199</v>
      </c>
      <c r="D83" s="117">
        <v>45358</v>
      </c>
      <c r="E83" s="118">
        <v>292230</v>
      </c>
      <c r="F83" s="118">
        <v>360</v>
      </c>
      <c r="G83" s="148">
        <f t="shared" si="2"/>
        <v>811.75</v>
      </c>
    </row>
    <row r="84" spans="1:7" x14ac:dyDescent="0.3">
      <c r="A84" s="115">
        <v>6354</v>
      </c>
      <c r="B84" s="115" t="s">
        <v>604</v>
      </c>
      <c r="C84" s="116" t="s">
        <v>209</v>
      </c>
      <c r="D84" s="117">
        <v>45358</v>
      </c>
      <c r="E84" s="118">
        <v>292230</v>
      </c>
      <c r="F84" s="118">
        <v>360</v>
      </c>
      <c r="G84" s="148">
        <f t="shared" si="2"/>
        <v>811.75</v>
      </c>
    </row>
    <row r="85" spans="1:7" x14ac:dyDescent="0.3">
      <c r="A85" s="115">
        <v>6355</v>
      </c>
      <c r="B85" s="115" t="s">
        <v>614</v>
      </c>
      <c r="C85" s="116" t="s">
        <v>213</v>
      </c>
      <c r="D85" s="117">
        <v>45358</v>
      </c>
      <c r="E85" s="118">
        <v>292230</v>
      </c>
      <c r="F85" s="118">
        <v>360</v>
      </c>
      <c r="G85" s="148">
        <f t="shared" si="2"/>
        <v>811.75</v>
      </c>
    </row>
    <row r="86" spans="1:7" x14ac:dyDescent="0.3">
      <c r="A86" s="115">
        <v>6371</v>
      </c>
      <c r="B86" s="115" t="s">
        <v>625</v>
      </c>
      <c r="C86" s="116" t="s">
        <v>630</v>
      </c>
      <c r="D86" s="117">
        <v>45357</v>
      </c>
      <c r="E86" s="118">
        <v>292230</v>
      </c>
      <c r="F86" s="118">
        <v>360</v>
      </c>
      <c r="G86" s="148">
        <f t="shared" si="2"/>
        <v>811.75</v>
      </c>
    </row>
    <row r="87" spans="1:7" x14ac:dyDescent="0.3">
      <c r="A87" s="115">
        <v>6370</v>
      </c>
      <c r="B87" s="115" t="s">
        <v>617</v>
      </c>
      <c r="C87" s="116" t="s">
        <v>201</v>
      </c>
      <c r="D87" s="117">
        <v>45356</v>
      </c>
      <c r="E87" s="118">
        <v>292230</v>
      </c>
      <c r="F87" s="118">
        <v>360</v>
      </c>
      <c r="G87" s="148">
        <f t="shared" si="2"/>
        <v>811.75</v>
      </c>
    </row>
    <row r="88" spans="1:7" x14ac:dyDescent="0.3">
      <c r="A88" s="115">
        <v>6368</v>
      </c>
      <c r="B88" s="115" t="s">
        <v>642</v>
      </c>
      <c r="C88" s="116" t="s">
        <v>285</v>
      </c>
      <c r="D88" s="117">
        <v>45356</v>
      </c>
      <c r="E88" s="118">
        <v>351471.52</v>
      </c>
      <c r="F88" s="118">
        <v>432.98</v>
      </c>
      <c r="G88" s="148">
        <f t="shared" si="2"/>
        <v>811.75001154787753</v>
      </c>
    </row>
    <row r="89" spans="1:7" x14ac:dyDescent="0.3">
      <c r="A89" s="115">
        <v>6373</v>
      </c>
      <c r="B89" s="115" t="s">
        <v>636</v>
      </c>
      <c r="C89" s="116" t="s">
        <v>265</v>
      </c>
      <c r="D89" s="117">
        <v>45356</v>
      </c>
      <c r="E89" s="118">
        <v>292230</v>
      </c>
      <c r="F89" s="118">
        <v>360</v>
      </c>
      <c r="G89" s="148">
        <f t="shared" si="2"/>
        <v>811.75</v>
      </c>
    </row>
    <row r="90" spans="1:7" x14ac:dyDescent="0.3">
      <c r="A90" s="115">
        <v>6366</v>
      </c>
      <c r="B90" s="115" t="s">
        <v>604</v>
      </c>
      <c r="C90" s="116" t="s">
        <v>177</v>
      </c>
      <c r="D90" s="117">
        <v>45355</v>
      </c>
      <c r="E90" s="118">
        <v>297051.8</v>
      </c>
      <c r="F90" s="118">
        <v>365.94</v>
      </c>
      <c r="G90" s="148">
        <f t="shared" si="2"/>
        <v>811.75001366344202</v>
      </c>
    </row>
    <row r="91" spans="1:7" x14ac:dyDescent="0.3">
      <c r="A91" s="115">
        <v>6375</v>
      </c>
      <c r="B91" s="115" t="s">
        <v>609</v>
      </c>
      <c r="C91" s="116" t="s">
        <v>220</v>
      </c>
      <c r="D91" s="117">
        <v>45355</v>
      </c>
      <c r="E91" s="118">
        <v>388787.66</v>
      </c>
      <c r="F91" s="118">
        <v>478.95</v>
      </c>
      <c r="G91" s="148">
        <f t="shared" si="2"/>
        <v>811.74999478024847</v>
      </c>
    </row>
    <row r="92" spans="1:7" x14ac:dyDescent="0.3">
      <c r="A92" s="115">
        <v>6376</v>
      </c>
      <c r="B92" s="115" t="s">
        <v>598</v>
      </c>
      <c r="C92" s="116" t="s">
        <v>244</v>
      </c>
      <c r="D92" s="117">
        <v>45355</v>
      </c>
      <c r="E92" s="118">
        <v>324805.53000000003</v>
      </c>
      <c r="F92" s="118">
        <v>400.13</v>
      </c>
      <c r="G92" s="148">
        <f t="shared" si="2"/>
        <v>811.75000624796951</v>
      </c>
    </row>
    <row r="93" spans="1:7" x14ac:dyDescent="0.3">
      <c r="A93" s="115">
        <v>6359</v>
      </c>
      <c r="B93" s="115" t="s">
        <v>602</v>
      </c>
      <c r="C93" s="116" t="s">
        <v>222</v>
      </c>
      <c r="D93" s="117">
        <v>45352</v>
      </c>
      <c r="E93" s="118">
        <v>292230</v>
      </c>
      <c r="F93" s="118">
        <v>360</v>
      </c>
      <c r="G93" s="148">
        <f t="shared" si="2"/>
        <v>811.75</v>
      </c>
    </row>
    <row r="94" spans="1:7" x14ac:dyDescent="0.3">
      <c r="A94" s="115">
        <v>6374</v>
      </c>
      <c r="B94" s="115" t="s">
        <v>631</v>
      </c>
      <c r="C94" s="116" t="s">
        <v>291</v>
      </c>
      <c r="D94" s="117">
        <v>45352</v>
      </c>
      <c r="E94" s="118">
        <v>292230</v>
      </c>
      <c r="F94" s="118">
        <v>360</v>
      </c>
      <c r="G94" s="148">
        <f t="shared" si="2"/>
        <v>811.75</v>
      </c>
    </row>
    <row r="95" spans="1:7" x14ac:dyDescent="0.3">
      <c r="A95" s="115">
        <v>6351</v>
      </c>
      <c r="B95" s="115" t="s">
        <v>612</v>
      </c>
      <c r="C95" s="116" t="s">
        <v>279</v>
      </c>
      <c r="D95" s="117">
        <v>45352</v>
      </c>
      <c r="E95" s="118">
        <v>292230</v>
      </c>
      <c r="F95" s="118">
        <v>360</v>
      </c>
      <c r="G95" s="148">
        <f t="shared" si="2"/>
        <v>811.75</v>
      </c>
    </row>
    <row r="96" spans="1:7" x14ac:dyDescent="0.3">
      <c r="A96" s="115">
        <v>6358</v>
      </c>
      <c r="B96" s="115" t="s">
        <v>591</v>
      </c>
      <c r="C96" s="116" t="s">
        <v>162</v>
      </c>
      <c r="D96" s="117">
        <v>45351</v>
      </c>
      <c r="E96" s="118">
        <v>298074.59999999998</v>
      </c>
      <c r="F96" s="118">
        <v>367.2</v>
      </c>
      <c r="G96" s="148">
        <f t="shared" si="2"/>
        <v>811.75</v>
      </c>
    </row>
    <row r="97" spans="1:7" x14ac:dyDescent="0.3">
      <c r="A97" s="115">
        <v>6367</v>
      </c>
      <c r="B97" s="115" t="s">
        <v>616</v>
      </c>
      <c r="C97" s="116" t="s">
        <v>249</v>
      </c>
      <c r="D97" s="117">
        <v>45351</v>
      </c>
      <c r="E97" s="118">
        <v>307977.95</v>
      </c>
      <c r="F97" s="118">
        <v>379.4</v>
      </c>
      <c r="G97" s="148">
        <f t="shared" si="2"/>
        <v>811.75000000000011</v>
      </c>
    </row>
    <row r="98" spans="1:7" x14ac:dyDescent="0.3">
      <c r="A98" s="115">
        <v>6356</v>
      </c>
      <c r="B98" s="115" t="s">
        <v>641</v>
      </c>
      <c r="C98" s="116" t="s">
        <v>275</v>
      </c>
      <c r="D98" s="117">
        <v>45350</v>
      </c>
      <c r="E98" s="118">
        <v>292230</v>
      </c>
      <c r="F98" s="118">
        <v>360</v>
      </c>
      <c r="G98" s="148">
        <f t="shared" si="2"/>
        <v>811.75</v>
      </c>
    </row>
    <row r="99" spans="1:7" x14ac:dyDescent="0.3">
      <c r="A99" s="115">
        <v>6357</v>
      </c>
      <c r="B99" s="115" t="s">
        <v>595</v>
      </c>
      <c r="C99" s="116" t="s">
        <v>273</v>
      </c>
      <c r="D99" s="117">
        <v>45350</v>
      </c>
      <c r="E99" s="118">
        <v>364102.34</v>
      </c>
      <c r="F99" s="118">
        <v>448.54</v>
      </c>
      <c r="G99" s="148">
        <f t="shared" si="2"/>
        <v>811.74998885272214</v>
      </c>
    </row>
  </sheetData>
  <conditionalFormatting sqref="A2:A21">
    <cfRule type="duplicateValues" dxfId="1" priority="1"/>
  </conditionalFormatting>
  <conditionalFormatting sqref="A22:A99">
    <cfRule type="duplicateValues" dxfId="0" priority="2"/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D58F-CFF8-4659-842E-57680EFE1FFB}">
  <dimension ref="A1:BR91"/>
  <sheetViews>
    <sheetView topLeftCell="AA1" workbookViewId="0">
      <selection activeCell="AK2" sqref="AK2"/>
    </sheetView>
  </sheetViews>
  <sheetFormatPr defaultRowHeight="14.4" x14ac:dyDescent="0.3"/>
  <cols>
    <col min="1" max="1" width="14.44140625" bestFit="1" customWidth="1"/>
    <col min="2" max="2" width="19" bestFit="1" customWidth="1"/>
    <col min="3" max="3" width="11" bestFit="1" customWidth="1"/>
    <col min="4" max="4" width="20.44140625" bestFit="1" customWidth="1"/>
    <col min="5" max="5" width="5" bestFit="1" customWidth="1"/>
    <col min="6" max="6" width="7.33203125" bestFit="1" customWidth="1"/>
    <col min="7" max="7" width="12.33203125" bestFit="1" customWidth="1"/>
    <col min="8" max="8" width="12.44140625" bestFit="1" customWidth="1"/>
    <col min="9" max="9" width="16.88671875" bestFit="1" customWidth="1"/>
    <col min="10" max="10" width="32.5546875" bestFit="1" customWidth="1"/>
    <col min="11" max="11" width="13.44140625" bestFit="1" customWidth="1"/>
    <col min="12" max="12" width="17.5546875" bestFit="1" customWidth="1"/>
    <col min="13" max="13" width="6.109375" bestFit="1" customWidth="1"/>
    <col min="14" max="14" width="18.88671875" bestFit="1" customWidth="1"/>
    <col min="15" max="15" width="19.109375" bestFit="1" customWidth="1"/>
    <col min="16" max="16" width="17.5546875" bestFit="1" customWidth="1"/>
    <col min="17" max="17" width="14.88671875" bestFit="1" customWidth="1"/>
    <col min="18" max="18" width="10.44140625" bestFit="1" customWidth="1"/>
    <col min="19" max="19" width="15" bestFit="1" customWidth="1"/>
    <col min="20" max="20" width="16" bestFit="1" customWidth="1"/>
    <col min="21" max="21" width="20.5546875" bestFit="1" customWidth="1"/>
    <col min="22" max="22" width="16.33203125" bestFit="1" customWidth="1"/>
    <col min="23" max="23" width="7.88671875" bestFit="1" customWidth="1"/>
    <col min="24" max="24" width="14.109375" bestFit="1" customWidth="1"/>
    <col min="25" max="25" width="22.88671875" bestFit="1" customWidth="1"/>
    <col min="26" max="26" width="18.44140625" bestFit="1" customWidth="1"/>
    <col min="27" max="27" width="19.6640625" bestFit="1" customWidth="1"/>
    <col min="28" max="28" width="19" bestFit="1" customWidth="1"/>
    <col min="29" max="29" width="16.33203125" bestFit="1" customWidth="1"/>
    <col min="30" max="30" width="11.88671875" bestFit="1" customWidth="1"/>
    <col min="31" max="31" width="14.33203125" bestFit="1" customWidth="1"/>
    <col min="32" max="33" width="11.5546875" bestFit="1" customWidth="1"/>
    <col min="34" max="34" width="16.6640625" hidden="1" customWidth="1"/>
    <col min="35" max="35" width="12.6640625" hidden="1" customWidth="1"/>
    <col min="36" max="36" width="15.5546875" hidden="1" customWidth="1"/>
    <col min="37" max="37" width="17.5546875" bestFit="1" customWidth="1"/>
    <col min="38" max="38" width="12.33203125" bestFit="1" customWidth="1"/>
    <col min="39" max="39" width="13.5546875" bestFit="1" customWidth="1"/>
    <col min="40" max="40" width="17" bestFit="1" customWidth="1"/>
    <col min="41" max="41" width="16.6640625" bestFit="1" customWidth="1"/>
    <col min="42" max="42" width="23.5546875" bestFit="1" customWidth="1"/>
    <col min="43" max="43" width="20.44140625" bestFit="1" customWidth="1"/>
    <col min="44" max="44" width="5.33203125" bestFit="1" customWidth="1"/>
    <col min="45" max="45" width="11.44140625" bestFit="1" customWidth="1"/>
    <col min="46" max="46" width="17.5546875" bestFit="1" customWidth="1"/>
    <col min="47" max="47" width="16.5546875" bestFit="1" customWidth="1"/>
    <col min="48" max="48" width="12.5546875" bestFit="1" customWidth="1"/>
    <col min="49" max="49" width="15.5546875" bestFit="1" customWidth="1"/>
    <col min="50" max="50" width="12.5546875" bestFit="1" customWidth="1"/>
    <col min="51" max="51" width="17.88671875" bestFit="1" customWidth="1"/>
    <col min="52" max="52" width="12.5546875" bestFit="1" customWidth="1"/>
    <col min="53" max="53" width="11.44140625" bestFit="1" customWidth="1"/>
    <col min="54" max="54" width="11.109375" bestFit="1" customWidth="1"/>
    <col min="55" max="55" width="22.33203125" bestFit="1" customWidth="1"/>
    <col min="56" max="56" width="13.88671875" bestFit="1" customWidth="1"/>
    <col min="57" max="57" width="12.88671875" bestFit="1" customWidth="1"/>
    <col min="58" max="58" width="12.44140625" bestFit="1" customWidth="1"/>
    <col min="59" max="59" width="12.5546875" bestFit="1" customWidth="1"/>
    <col min="60" max="60" width="13.6640625" bestFit="1" customWidth="1"/>
    <col min="61" max="61" width="11.6640625" bestFit="1" customWidth="1"/>
    <col min="62" max="62" width="8.44140625" bestFit="1" customWidth="1"/>
    <col min="63" max="63" width="5.5546875" bestFit="1" customWidth="1"/>
    <col min="64" max="64" width="12.44140625" bestFit="1" customWidth="1"/>
    <col min="65" max="65" width="24.5546875" bestFit="1" customWidth="1"/>
    <col min="66" max="66" width="5.44140625" bestFit="1" customWidth="1"/>
    <col min="67" max="67" width="7" bestFit="1" customWidth="1"/>
    <col min="68" max="68" width="6.44140625" bestFit="1" customWidth="1"/>
    <col min="69" max="69" width="38.6640625" bestFit="1" customWidth="1"/>
    <col min="70" max="70" width="17.5546875" bestFit="1" customWidth="1"/>
  </cols>
  <sheetData>
    <row r="1" spans="1:70" x14ac:dyDescent="0.3">
      <c r="AK1" s="128">
        <f>SUBTOTAL(9,AK3:AK91)</f>
        <v>396124.70000000007</v>
      </c>
      <c r="AL1" s="128">
        <f>SUBTOTAL(9,AL3:AL91)</f>
        <v>139517.18000000002</v>
      </c>
      <c r="AM1" s="128">
        <f>SUBTOTAL(9,AM3:AM91)</f>
        <v>535641.88000000035</v>
      </c>
    </row>
    <row r="2" spans="1:70" x14ac:dyDescent="0.3">
      <c r="A2" s="119" t="s">
        <v>654</v>
      </c>
      <c r="B2" s="119" t="s">
        <v>655</v>
      </c>
      <c r="C2" s="119" t="s">
        <v>656</v>
      </c>
      <c r="D2" s="119" t="s">
        <v>130</v>
      </c>
      <c r="E2" s="119" t="s">
        <v>576</v>
      </c>
      <c r="F2" s="119" t="s">
        <v>577</v>
      </c>
      <c r="G2" s="119" t="s">
        <v>657</v>
      </c>
      <c r="H2" s="119" t="s">
        <v>658</v>
      </c>
      <c r="I2" s="119" t="s">
        <v>659</v>
      </c>
      <c r="J2" s="119" t="s">
        <v>584</v>
      </c>
      <c r="K2" s="119" t="s">
        <v>660</v>
      </c>
      <c r="L2" s="119" t="s">
        <v>128</v>
      </c>
      <c r="M2" s="119" t="s">
        <v>661</v>
      </c>
      <c r="N2" s="119" t="s">
        <v>662</v>
      </c>
      <c r="O2" s="119" t="s">
        <v>663</v>
      </c>
      <c r="P2" s="119" t="s">
        <v>664</v>
      </c>
      <c r="Q2" s="119" t="s">
        <v>665</v>
      </c>
      <c r="R2" s="119" t="s">
        <v>666</v>
      </c>
      <c r="S2" s="119" t="s">
        <v>667</v>
      </c>
      <c r="T2" s="119" t="s">
        <v>668</v>
      </c>
      <c r="U2" s="119" t="s">
        <v>669</v>
      </c>
      <c r="V2" s="119" t="s">
        <v>670</v>
      </c>
      <c r="W2" s="119" t="s">
        <v>671</v>
      </c>
      <c r="X2" s="119" t="s">
        <v>672</v>
      </c>
      <c r="Y2" s="119" t="s">
        <v>673</v>
      </c>
      <c r="Z2" s="119" t="s">
        <v>674</v>
      </c>
      <c r="AA2" s="119" t="s">
        <v>675</v>
      </c>
      <c r="AB2" s="119" t="s">
        <v>676</v>
      </c>
      <c r="AC2" s="119" t="s">
        <v>677</v>
      </c>
      <c r="AD2" s="119" t="s">
        <v>678</v>
      </c>
      <c r="AE2" s="119" t="s">
        <v>679</v>
      </c>
      <c r="AF2" s="119" t="s">
        <v>680</v>
      </c>
      <c r="AG2" s="119" t="s">
        <v>136</v>
      </c>
      <c r="AH2" s="119" t="s">
        <v>681</v>
      </c>
      <c r="AI2" s="119" t="s">
        <v>682</v>
      </c>
      <c r="AJ2" s="119" t="s">
        <v>683</v>
      </c>
      <c r="AK2" s="126" t="s">
        <v>359</v>
      </c>
      <c r="AL2" s="126" t="s">
        <v>360</v>
      </c>
      <c r="AM2" s="126" t="s">
        <v>684</v>
      </c>
      <c r="AN2" s="119" t="s">
        <v>685</v>
      </c>
      <c r="AO2" s="119" t="s">
        <v>686</v>
      </c>
      <c r="AP2" s="119" t="s">
        <v>687</v>
      </c>
      <c r="AQ2" s="119" t="s">
        <v>361</v>
      </c>
      <c r="AR2" s="119" t="s">
        <v>139</v>
      </c>
      <c r="AS2" s="119" t="s">
        <v>140</v>
      </c>
      <c r="AT2" s="119" t="s">
        <v>688</v>
      </c>
      <c r="AU2" s="119" t="s">
        <v>689</v>
      </c>
      <c r="AV2" s="119" t="s">
        <v>137</v>
      </c>
      <c r="AW2" s="119" t="s">
        <v>133</v>
      </c>
      <c r="AX2" s="119" t="s">
        <v>690</v>
      </c>
      <c r="AY2" s="119" t="s">
        <v>150</v>
      </c>
      <c r="AZ2" s="119" t="s">
        <v>151</v>
      </c>
      <c r="BA2" s="119" t="s">
        <v>152</v>
      </c>
      <c r="BB2" s="119" t="s">
        <v>153</v>
      </c>
      <c r="BC2" s="119" t="s">
        <v>691</v>
      </c>
      <c r="BD2" s="119" t="s">
        <v>155</v>
      </c>
      <c r="BE2" s="119" t="s">
        <v>156</v>
      </c>
      <c r="BF2" s="119" t="s">
        <v>157</v>
      </c>
      <c r="BG2" s="119" t="s">
        <v>158</v>
      </c>
      <c r="BH2" s="119" t="s">
        <v>692</v>
      </c>
      <c r="BI2" s="119" t="s">
        <v>91</v>
      </c>
      <c r="BJ2" s="119" t="s">
        <v>693</v>
      </c>
      <c r="BK2" s="119" t="s">
        <v>368</v>
      </c>
      <c r="BL2" s="119" t="s">
        <v>694</v>
      </c>
      <c r="BM2" s="119" t="s">
        <v>131</v>
      </c>
      <c r="BN2" s="119" t="s">
        <v>695</v>
      </c>
      <c r="BO2" s="119" t="s">
        <v>696</v>
      </c>
      <c r="BP2" s="119" t="s">
        <v>697</v>
      </c>
      <c r="BQ2" s="119" t="s">
        <v>698</v>
      </c>
      <c r="BR2" s="119" t="s">
        <v>699</v>
      </c>
    </row>
    <row r="3" spans="1:70" ht="15" x14ac:dyDescent="0.3">
      <c r="A3" s="120">
        <v>2411854</v>
      </c>
      <c r="B3" s="120"/>
      <c r="C3" s="120"/>
      <c r="D3" s="120" t="s">
        <v>164</v>
      </c>
      <c r="E3" s="120" t="s">
        <v>590</v>
      </c>
      <c r="F3" s="120" t="s">
        <v>591</v>
      </c>
      <c r="G3" s="120">
        <v>135613</v>
      </c>
      <c r="H3" s="120">
        <v>6358</v>
      </c>
      <c r="I3" s="120" t="s">
        <v>700</v>
      </c>
      <c r="J3" s="121" t="s">
        <v>162</v>
      </c>
      <c r="K3" s="120" t="s">
        <v>60</v>
      </c>
      <c r="L3" s="120" t="s">
        <v>163</v>
      </c>
      <c r="M3" s="120">
        <v>15</v>
      </c>
      <c r="N3" s="120"/>
      <c r="O3" s="120" t="s">
        <v>701</v>
      </c>
      <c r="P3" s="120"/>
      <c r="Q3" s="120"/>
      <c r="R3" s="122">
        <v>45323</v>
      </c>
      <c r="S3" s="120" t="s">
        <v>702</v>
      </c>
      <c r="T3" s="120">
        <v>2</v>
      </c>
      <c r="U3" s="120" t="s">
        <v>701</v>
      </c>
      <c r="V3" s="122">
        <v>45748.0314260417</v>
      </c>
      <c r="W3" s="123">
        <v>2</v>
      </c>
      <c r="X3" s="123">
        <v>1</v>
      </c>
      <c r="Y3" s="120"/>
      <c r="Z3" s="123">
        <v>0</v>
      </c>
      <c r="AA3" s="120"/>
      <c r="AB3" s="120"/>
      <c r="AC3" s="120"/>
      <c r="AD3" s="120"/>
      <c r="AE3" s="120"/>
      <c r="AF3" s="120"/>
      <c r="AG3" s="124">
        <v>7757.1</v>
      </c>
      <c r="AH3" s="120">
        <v>7757.1</v>
      </c>
      <c r="AI3" s="120">
        <v>0</v>
      </c>
      <c r="AJ3" s="120">
        <v>494.47</v>
      </c>
      <c r="AK3" s="124">
        <v>8251.57</v>
      </c>
      <c r="AL3" s="124">
        <v>0</v>
      </c>
      <c r="AM3" s="124">
        <v>8251.57</v>
      </c>
      <c r="AN3" s="120"/>
      <c r="AO3" s="120"/>
      <c r="AP3" s="120"/>
      <c r="AQ3" s="120"/>
      <c r="AR3" s="120"/>
      <c r="AS3" s="120"/>
      <c r="AT3" s="120"/>
      <c r="AU3" s="124">
        <v>8251.57</v>
      </c>
      <c r="AV3" s="120"/>
      <c r="AW3" s="120"/>
      <c r="AX3" s="120"/>
      <c r="AY3" s="120"/>
      <c r="AZ3" s="120"/>
      <c r="BA3" s="120"/>
      <c r="BB3" s="120"/>
      <c r="BC3" s="125">
        <v>0</v>
      </c>
      <c r="BD3" s="120"/>
      <c r="BE3" s="120"/>
      <c r="BF3" s="120"/>
      <c r="BG3" s="120"/>
      <c r="BH3" s="122">
        <v>45757</v>
      </c>
      <c r="BI3" s="124">
        <v>8251.57</v>
      </c>
      <c r="BJ3" s="120" t="s">
        <v>703</v>
      </c>
      <c r="BK3" s="120" t="s">
        <v>704</v>
      </c>
      <c r="BL3" s="120" t="s">
        <v>705</v>
      </c>
      <c r="BM3" s="120" t="s">
        <v>165</v>
      </c>
      <c r="BN3" s="120" t="s">
        <v>60</v>
      </c>
      <c r="BO3" s="120" t="s">
        <v>706</v>
      </c>
      <c r="BP3" s="120" t="s">
        <v>707</v>
      </c>
      <c r="BQ3" s="120" t="s">
        <v>708</v>
      </c>
      <c r="BR3" s="120" t="s">
        <v>709</v>
      </c>
    </row>
    <row r="4" spans="1:70" ht="15" x14ac:dyDescent="0.3">
      <c r="A4" s="120">
        <v>2415688</v>
      </c>
      <c r="B4" s="120"/>
      <c r="C4" s="120"/>
      <c r="D4" s="120" t="s">
        <v>164</v>
      </c>
      <c r="E4" s="120" t="s">
        <v>594</v>
      </c>
      <c r="F4" s="120" t="s">
        <v>710</v>
      </c>
      <c r="G4" s="120">
        <v>135614</v>
      </c>
      <c r="H4" s="120">
        <v>6407</v>
      </c>
      <c r="I4" s="120" t="s">
        <v>711</v>
      </c>
      <c r="J4" s="121" t="s">
        <v>169</v>
      </c>
      <c r="K4" s="120" t="s">
        <v>60</v>
      </c>
      <c r="L4" s="120" t="s">
        <v>170</v>
      </c>
      <c r="M4" s="120">
        <v>14</v>
      </c>
      <c r="N4" s="120"/>
      <c r="O4" s="120" t="s">
        <v>701</v>
      </c>
      <c r="P4" s="120"/>
      <c r="Q4" s="120"/>
      <c r="R4" s="122">
        <v>45352</v>
      </c>
      <c r="S4" s="120" t="s">
        <v>702</v>
      </c>
      <c r="T4" s="120">
        <v>2</v>
      </c>
      <c r="U4" s="120" t="s">
        <v>701</v>
      </c>
      <c r="V4" s="122">
        <v>45748.0314287847</v>
      </c>
      <c r="W4" s="123">
        <v>2</v>
      </c>
      <c r="X4" s="123">
        <v>1</v>
      </c>
      <c r="Y4" s="120"/>
      <c r="Z4" s="123">
        <v>0</v>
      </c>
      <c r="AA4" s="120"/>
      <c r="AB4" s="120"/>
      <c r="AC4" s="120"/>
      <c r="AD4" s="120"/>
      <c r="AE4" s="120"/>
      <c r="AF4" s="120"/>
      <c r="AG4" s="124">
        <v>7605</v>
      </c>
      <c r="AH4" s="120">
        <v>7605</v>
      </c>
      <c r="AI4" s="120">
        <v>0</v>
      </c>
      <c r="AJ4" s="120">
        <v>450.94</v>
      </c>
      <c r="AK4" s="124">
        <v>8055.94</v>
      </c>
      <c r="AL4" s="124">
        <v>0</v>
      </c>
      <c r="AM4" s="124">
        <v>8055.94</v>
      </c>
      <c r="AN4" s="120"/>
      <c r="AO4" s="120"/>
      <c r="AP4" s="120"/>
      <c r="AQ4" s="120"/>
      <c r="AR4" s="120"/>
      <c r="AS4" s="120"/>
      <c r="AT4" s="120"/>
      <c r="AU4" s="124">
        <v>8055.94</v>
      </c>
      <c r="AV4" s="120"/>
      <c r="AW4" s="120"/>
      <c r="AX4" s="120"/>
      <c r="AY4" s="120"/>
      <c r="AZ4" s="120"/>
      <c r="BA4" s="120"/>
      <c r="BB4" s="120"/>
      <c r="BC4" s="125">
        <v>0</v>
      </c>
      <c r="BD4" s="120"/>
      <c r="BE4" s="120"/>
      <c r="BF4" s="120"/>
      <c r="BG4" s="120"/>
      <c r="BH4" s="122">
        <v>45768</v>
      </c>
      <c r="BI4" s="124">
        <v>8055.94</v>
      </c>
      <c r="BJ4" s="120" t="s">
        <v>703</v>
      </c>
      <c r="BK4" s="120" t="s">
        <v>704</v>
      </c>
      <c r="BL4" s="120" t="s">
        <v>705</v>
      </c>
      <c r="BM4" s="120" t="s">
        <v>165</v>
      </c>
      <c r="BN4" s="120" t="s">
        <v>60</v>
      </c>
      <c r="BO4" s="120" t="s">
        <v>706</v>
      </c>
      <c r="BP4" s="120" t="s">
        <v>707</v>
      </c>
      <c r="BQ4" s="120" t="s">
        <v>708</v>
      </c>
      <c r="BR4" s="120" t="s">
        <v>709</v>
      </c>
    </row>
    <row r="5" spans="1:70" ht="15" x14ac:dyDescent="0.3">
      <c r="A5" s="120">
        <v>2414845</v>
      </c>
      <c r="B5" s="120"/>
      <c r="C5" s="120"/>
      <c r="D5" s="120" t="s">
        <v>164</v>
      </c>
      <c r="E5" s="120" t="s">
        <v>599</v>
      </c>
      <c r="F5" s="120" t="s">
        <v>600</v>
      </c>
      <c r="G5" s="120">
        <v>135616</v>
      </c>
      <c r="H5" s="120">
        <v>6399</v>
      </c>
      <c r="I5" s="120" t="s">
        <v>374</v>
      </c>
      <c r="J5" s="121" t="s">
        <v>370</v>
      </c>
      <c r="K5" s="120" t="s">
        <v>60</v>
      </c>
      <c r="L5" s="120" t="s">
        <v>371</v>
      </c>
      <c r="M5" s="120">
        <v>14</v>
      </c>
      <c r="N5" s="120" t="s">
        <v>712</v>
      </c>
      <c r="O5" s="120" t="s">
        <v>701</v>
      </c>
      <c r="P5" s="120"/>
      <c r="Q5" s="120"/>
      <c r="R5" s="122">
        <v>45352</v>
      </c>
      <c r="S5" s="120" t="s">
        <v>702</v>
      </c>
      <c r="T5" s="120">
        <v>2</v>
      </c>
      <c r="U5" s="120" t="s">
        <v>701</v>
      </c>
      <c r="V5" s="122">
        <v>45748.031440544</v>
      </c>
      <c r="W5" s="123">
        <v>2</v>
      </c>
      <c r="X5" s="123">
        <v>1</v>
      </c>
      <c r="Y5" s="120"/>
      <c r="Z5" s="123">
        <v>10.029999999999999</v>
      </c>
      <c r="AA5" s="120"/>
      <c r="AB5" s="120"/>
      <c r="AC5" s="120"/>
      <c r="AD5" s="120"/>
      <c r="AE5" s="120"/>
      <c r="AF5" s="120"/>
      <c r="AG5" s="124">
        <v>3541.92</v>
      </c>
      <c r="AH5" s="120">
        <v>1040.3900000000001</v>
      </c>
      <c r="AI5" s="120">
        <v>2501.5300000000002</v>
      </c>
      <c r="AJ5" s="120">
        <v>210.02</v>
      </c>
      <c r="AK5" s="124">
        <v>1102.08</v>
      </c>
      <c r="AL5" s="124">
        <v>2649.86</v>
      </c>
      <c r="AM5" s="124">
        <v>3751.94</v>
      </c>
      <c r="AN5" s="120"/>
      <c r="AO5" s="120"/>
      <c r="AP5" s="120"/>
      <c r="AQ5" s="120"/>
      <c r="AR5" s="120"/>
      <c r="AS5" s="120"/>
      <c r="AT5" s="120"/>
      <c r="AU5" s="124">
        <v>3751.94</v>
      </c>
      <c r="AV5" s="120"/>
      <c r="AW5" s="120"/>
      <c r="AX5" s="120"/>
      <c r="AY5" s="120"/>
      <c r="AZ5" s="120"/>
      <c r="BA5" s="120"/>
      <c r="BB5" s="120"/>
      <c r="BC5" s="125">
        <v>0</v>
      </c>
      <c r="BD5" s="120"/>
      <c r="BE5" s="120"/>
      <c r="BF5" s="120"/>
      <c r="BG5" s="120"/>
      <c r="BH5" s="122">
        <v>45757</v>
      </c>
      <c r="BI5" s="124">
        <v>3749.95</v>
      </c>
      <c r="BJ5" s="120" t="s">
        <v>703</v>
      </c>
      <c r="BK5" s="120" t="s">
        <v>704</v>
      </c>
      <c r="BL5" s="120" t="s">
        <v>705</v>
      </c>
      <c r="BM5" s="120" t="s">
        <v>165</v>
      </c>
      <c r="BN5" s="120" t="s">
        <v>60</v>
      </c>
      <c r="BO5" s="120" t="s">
        <v>706</v>
      </c>
      <c r="BP5" s="120" t="s">
        <v>707</v>
      </c>
      <c r="BQ5" s="120" t="s">
        <v>708</v>
      </c>
      <c r="BR5" s="120" t="s">
        <v>709</v>
      </c>
    </row>
    <row r="6" spans="1:70" ht="15" x14ac:dyDescent="0.3">
      <c r="A6" s="120">
        <v>2415008</v>
      </c>
      <c r="B6" s="120"/>
      <c r="C6" s="120"/>
      <c r="D6" s="120" t="s">
        <v>164</v>
      </c>
      <c r="E6" s="120" t="s">
        <v>599</v>
      </c>
      <c r="F6" s="120" t="s">
        <v>591</v>
      </c>
      <c r="G6" s="120">
        <v>135617</v>
      </c>
      <c r="H6" s="120">
        <v>6400</v>
      </c>
      <c r="I6" s="120" t="s">
        <v>375</v>
      </c>
      <c r="J6" s="121" t="s">
        <v>370</v>
      </c>
      <c r="K6" s="120" t="s">
        <v>60</v>
      </c>
      <c r="L6" s="120" t="s">
        <v>371</v>
      </c>
      <c r="M6" s="120">
        <v>14</v>
      </c>
      <c r="N6" s="120" t="s">
        <v>712</v>
      </c>
      <c r="O6" s="120" t="s">
        <v>701</v>
      </c>
      <c r="P6" s="120"/>
      <c r="Q6" s="120"/>
      <c r="R6" s="122">
        <v>45352</v>
      </c>
      <c r="S6" s="120" t="s">
        <v>702</v>
      </c>
      <c r="T6" s="120">
        <v>2</v>
      </c>
      <c r="U6" s="120" t="s">
        <v>701</v>
      </c>
      <c r="V6" s="122">
        <v>45748.031451423602</v>
      </c>
      <c r="W6" s="123">
        <v>2</v>
      </c>
      <c r="X6" s="123">
        <v>1</v>
      </c>
      <c r="Y6" s="120"/>
      <c r="Z6" s="123">
        <v>10.029999999999999</v>
      </c>
      <c r="AA6" s="120"/>
      <c r="AB6" s="120"/>
      <c r="AC6" s="120"/>
      <c r="AD6" s="120"/>
      <c r="AE6" s="120"/>
      <c r="AF6" s="120"/>
      <c r="AG6" s="124">
        <v>3320.39</v>
      </c>
      <c r="AH6" s="120">
        <v>975.32</v>
      </c>
      <c r="AI6" s="120">
        <v>2345.0700000000002</v>
      </c>
      <c r="AJ6" s="120">
        <v>196.88</v>
      </c>
      <c r="AK6" s="124">
        <v>1033.1500000000001</v>
      </c>
      <c r="AL6" s="124">
        <v>2484.12</v>
      </c>
      <c r="AM6" s="124">
        <v>3517.27</v>
      </c>
      <c r="AN6" s="120"/>
      <c r="AO6" s="120"/>
      <c r="AP6" s="120"/>
      <c r="AQ6" s="120"/>
      <c r="AR6" s="120"/>
      <c r="AS6" s="120"/>
      <c r="AT6" s="120"/>
      <c r="AU6" s="124">
        <v>3517.27</v>
      </c>
      <c r="AV6" s="120"/>
      <c r="AW6" s="120"/>
      <c r="AX6" s="120"/>
      <c r="AY6" s="120"/>
      <c r="AZ6" s="120"/>
      <c r="BA6" s="120"/>
      <c r="BB6" s="120"/>
      <c r="BC6" s="125">
        <v>0</v>
      </c>
      <c r="BD6" s="120"/>
      <c r="BE6" s="120"/>
      <c r="BF6" s="120"/>
      <c r="BG6" s="120"/>
      <c r="BH6" s="122">
        <v>45757</v>
      </c>
      <c r="BI6" s="124">
        <v>3515.4</v>
      </c>
      <c r="BJ6" s="120" t="s">
        <v>703</v>
      </c>
      <c r="BK6" s="120" t="s">
        <v>704</v>
      </c>
      <c r="BL6" s="120" t="s">
        <v>705</v>
      </c>
      <c r="BM6" s="120" t="s">
        <v>165</v>
      </c>
      <c r="BN6" s="120" t="s">
        <v>60</v>
      </c>
      <c r="BO6" s="120" t="s">
        <v>706</v>
      </c>
      <c r="BP6" s="120" t="s">
        <v>707</v>
      </c>
      <c r="BQ6" s="120" t="s">
        <v>708</v>
      </c>
      <c r="BR6" s="120" t="s">
        <v>709</v>
      </c>
    </row>
    <row r="7" spans="1:70" ht="15" x14ac:dyDescent="0.3">
      <c r="A7" s="120">
        <v>2414682</v>
      </c>
      <c r="B7" s="120"/>
      <c r="C7" s="120"/>
      <c r="D7" s="120" t="s">
        <v>164</v>
      </c>
      <c r="E7" s="120" t="s">
        <v>597</v>
      </c>
      <c r="F7" s="120" t="s">
        <v>598</v>
      </c>
      <c r="G7" s="120">
        <v>135615</v>
      </c>
      <c r="H7" s="120">
        <v>6398</v>
      </c>
      <c r="I7" s="120" t="s">
        <v>369</v>
      </c>
      <c r="J7" s="121" t="s">
        <v>370</v>
      </c>
      <c r="K7" s="120" t="s">
        <v>60</v>
      </c>
      <c r="L7" s="120" t="s">
        <v>371</v>
      </c>
      <c r="M7" s="120">
        <v>14</v>
      </c>
      <c r="N7" s="120" t="s">
        <v>712</v>
      </c>
      <c r="O7" s="120" t="s">
        <v>701</v>
      </c>
      <c r="P7" s="120"/>
      <c r="Q7" s="120"/>
      <c r="R7" s="122">
        <v>45352</v>
      </c>
      <c r="S7" s="120" t="s">
        <v>702</v>
      </c>
      <c r="T7" s="120">
        <v>2</v>
      </c>
      <c r="U7" s="120" t="s">
        <v>701</v>
      </c>
      <c r="V7" s="122">
        <v>45748.031430590301</v>
      </c>
      <c r="W7" s="123">
        <v>2</v>
      </c>
      <c r="X7" s="123">
        <v>1</v>
      </c>
      <c r="Y7" s="120"/>
      <c r="Z7" s="123">
        <v>10.029999999999999</v>
      </c>
      <c r="AA7" s="120"/>
      <c r="AB7" s="120"/>
      <c r="AC7" s="120"/>
      <c r="AD7" s="120"/>
      <c r="AE7" s="120"/>
      <c r="AF7" s="120"/>
      <c r="AG7" s="124">
        <v>3373.45</v>
      </c>
      <c r="AH7" s="120">
        <v>990.9</v>
      </c>
      <c r="AI7" s="120">
        <v>2382.5500000000002</v>
      </c>
      <c r="AJ7" s="120">
        <v>200.03</v>
      </c>
      <c r="AK7" s="124">
        <v>1049.6600000000001</v>
      </c>
      <c r="AL7" s="124">
        <v>2523.8200000000002</v>
      </c>
      <c r="AM7" s="124">
        <v>3573.48</v>
      </c>
      <c r="AN7" s="120"/>
      <c r="AO7" s="120"/>
      <c r="AP7" s="120"/>
      <c r="AQ7" s="120"/>
      <c r="AR7" s="120"/>
      <c r="AS7" s="120"/>
      <c r="AT7" s="120"/>
      <c r="AU7" s="124">
        <v>3573.48</v>
      </c>
      <c r="AV7" s="120"/>
      <c r="AW7" s="120"/>
      <c r="AX7" s="120"/>
      <c r="AY7" s="120"/>
      <c r="AZ7" s="120"/>
      <c r="BA7" s="120"/>
      <c r="BB7" s="120"/>
      <c r="BC7" s="125">
        <v>0</v>
      </c>
      <c r="BD7" s="120"/>
      <c r="BE7" s="120"/>
      <c r="BF7" s="120"/>
      <c r="BG7" s="120"/>
      <c r="BH7" s="122">
        <v>45757</v>
      </c>
      <c r="BI7" s="124">
        <v>3571.58</v>
      </c>
      <c r="BJ7" s="120" t="s">
        <v>703</v>
      </c>
      <c r="BK7" s="120" t="s">
        <v>704</v>
      </c>
      <c r="BL7" s="120" t="s">
        <v>705</v>
      </c>
      <c r="BM7" s="120" t="s">
        <v>165</v>
      </c>
      <c r="BN7" s="120" t="s">
        <v>60</v>
      </c>
      <c r="BO7" s="120" t="s">
        <v>706</v>
      </c>
      <c r="BP7" s="120" t="s">
        <v>707</v>
      </c>
      <c r="BQ7" s="120" t="s">
        <v>708</v>
      </c>
      <c r="BR7" s="120" t="s">
        <v>709</v>
      </c>
    </row>
    <row r="8" spans="1:70" ht="15" x14ac:dyDescent="0.3">
      <c r="A8" s="120">
        <v>2413846</v>
      </c>
      <c r="B8" s="120"/>
      <c r="C8" s="120"/>
      <c r="D8" s="120" t="s">
        <v>164</v>
      </c>
      <c r="E8" s="120" t="s">
        <v>597</v>
      </c>
      <c r="F8" s="120" t="s">
        <v>601</v>
      </c>
      <c r="G8" s="120">
        <v>135618</v>
      </c>
      <c r="H8" s="120">
        <v>6388</v>
      </c>
      <c r="I8" s="120" t="s">
        <v>376</v>
      </c>
      <c r="J8" s="121" t="s">
        <v>171</v>
      </c>
      <c r="K8" s="120" t="s">
        <v>60</v>
      </c>
      <c r="L8" s="120" t="s">
        <v>172</v>
      </c>
      <c r="M8" s="120">
        <v>15</v>
      </c>
      <c r="N8" s="120"/>
      <c r="O8" s="120" t="s">
        <v>701</v>
      </c>
      <c r="P8" s="120"/>
      <c r="Q8" s="120"/>
      <c r="R8" s="122">
        <v>45352</v>
      </c>
      <c r="S8" s="120" t="s">
        <v>702</v>
      </c>
      <c r="T8" s="120">
        <v>2</v>
      </c>
      <c r="U8" s="120" t="s">
        <v>701</v>
      </c>
      <c r="V8" s="122">
        <v>45748.031463541702</v>
      </c>
      <c r="W8" s="123">
        <v>2</v>
      </c>
      <c r="X8" s="123">
        <v>1</v>
      </c>
      <c r="Y8" s="120"/>
      <c r="Z8" s="123">
        <v>0</v>
      </c>
      <c r="AA8" s="120"/>
      <c r="AB8" s="120"/>
      <c r="AC8" s="120"/>
      <c r="AD8" s="120"/>
      <c r="AE8" s="120"/>
      <c r="AF8" s="120"/>
      <c r="AG8" s="124">
        <v>7605</v>
      </c>
      <c r="AH8" s="120">
        <v>7605</v>
      </c>
      <c r="AI8" s="120">
        <v>0</v>
      </c>
      <c r="AJ8" s="120">
        <v>450.94</v>
      </c>
      <c r="AK8" s="124">
        <v>8055.94</v>
      </c>
      <c r="AL8" s="124">
        <v>0</v>
      </c>
      <c r="AM8" s="124">
        <v>8055.94</v>
      </c>
      <c r="AN8" s="120"/>
      <c r="AO8" s="120"/>
      <c r="AP8" s="120"/>
      <c r="AQ8" s="120"/>
      <c r="AR8" s="120"/>
      <c r="AS8" s="120"/>
      <c r="AT8" s="120"/>
      <c r="AU8" s="124">
        <v>8055.94</v>
      </c>
      <c r="AV8" s="120"/>
      <c r="AW8" s="120"/>
      <c r="AX8" s="120"/>
      <c r="AY8" s="120"/>
      <c r="AZ8" s="120"/>
      <c r="BA8" s="120"/>
      <c r="BB8" s="120"/>
      <c r="BC8" s="125">
        <v>0</v>
      </c>
      <c r="BD8" s="120"/>
      <c r="BE8" s="120"/>
      <c r="BF8" s="120"/>
      <c r="BG8" s="120"/>
      <c r="BH8" s="122">
        <v>45768</v>
      </c>
      <c r="BI8" s="124">
        <v>8055.94</v>
      </c>
      <c r="BJ8" s="120" t="s">
        <v>703</v>
      </c>
      <c r="BK8" s="120" t="s">
        <v>704</v>
      </c>
      <c r="BL8" s="120" t="s">
        <v>705</v>
      </c>
      <c r="BM8" s="120" t="s">
        <v>165</v>
      </c>
      <c r="BN8" s="120" t="s">
        <v>60</v>
      </c>
      <c r="BO8" s="120" t="s">
        <v>706</v>
      </c>
      <c r="BP8" s="120" t="s">
        <v>707</v>
      </c>
      <c r="BQ8" s="120" t="s">
        <v>708</v>
      </c>
      <c r="BR8" s="120" t="s">
        <v>709</v>
      </c>
    </row>
    <row r="9" spans="1:70" ht="15" x14ac:dyDescent="0.3">
      <c r="A9" s="120">
        <v>2413444</v>
      </c>
      <c r="B9" s="120"/>
      <c r="C9" s="120"/>
      <c r="D9" s="120" t="s">
        <v>164</v>
      </c>
      <c r="E9" s="120" t="s">
        <v>594</v>
      </c>
      <c r="F9" s="120" t="s">
        <v>713</v>
      </c>
      <c r="G9" s="120">
        <v>135619</v>
      </c>
      <c r="H9" s="120">
        <v>6382</v>
      </c>
      <c r="I9" s="120" t="s">
        <v>714</v>
      </c>
      <c r="J9" s="121" t="s">
        <v>174</v>
      </c>
      <c r="K9" s="120" t="s">
        <v>60</v>
      </c>
      <c r="L9" s="120" t="s">
        <v>175</v>
      </c>
      <c r="M9" s="120">
        <v>14</v>
      </c>
      <c r="N9" s="120" t="s">
        <v>712</v>
      </c>
      <c r="O9" s="120" t="s">
        <v>701</v>
      </c>
      <c r="P9" s="120"/>
      <c r="Q9" s="120"/>
      <c r="R9" s="122">
        <v>45352</v>
      </c>
      <c r="S9" s="120" t="s">
        <v>702</v>
      </c>
      <c r="T9" s="120">
        <v>2</v>
      </c>
      <c r="U9" s="120" t="s">
        <v>701</v>
      </c>
      <c r="V9" s="122">
        <v>45748.031465509303</v>
      </c>
      <c r="W9" s="123">
        <v>2</v>
      </c>
      <c r="X9" s="123">
        <v>1</v>
      </c>
      <c r="Y9" s="120"/>
      <c r="Z9" s="123">
        <v>10.029999999999999</v>
      </c>
      <c r="AA9" s="120"/>
      <c r="AB9" s="120"/>
      <c r="AC9" s="120"/>
      <c r="AD9" s="120"/>
      <c r="AE9" s="120"/>
      <c r="AF9" s="120"/>
      <c r="AG9" s="124">
        <v>3986.12</v>
      </c>
      <c r="AH9" s="120">
        <v>1927.35</v>
      </c>
      <c r="AI9" s="120">
        <v>2058.77</v>
      </c>
      <c r="AJ9" s="120">
        <v>236.36</v>
      </c>
      <c r="AK9" s="124">
        <v>2041.63</v>
      </c>
      <c r="AL9" s="124">
        <v>2180.85</v>
      </c>
      <c r="AM9" s="124">
        <v>4222.4799999999996</v>
      </c>
      <c r="AN9" s="120"/>
      <c r="AO9" s="120"/>
      <c r="AP9" s="120"/>
      <c r="AQ9" s="120"/>
      <c r="AR9" s="120"/>
      <c r="AS9" s="120"/>
      <c r="AT9" s="120"/>
      <c r="AU9" s="124">
        <v>4222.4799999999996</v>
      </c>
      <c r="AV9" s="120"/>
      <c r="AW9" s="120"/>
      <c r="AX9" s="120"/>
      <c r="AY9" s="120"/>
      <c r="AZ9" s="120"/>
      <c r="BA9" s="120"/>
      <c r="BB9" s="120"/>
      <c r="BC9" s="125">
        <v>0</v>
      </c>
      <c r="BD9" s="120"/>
      <c r="BE9" s="120"/>
      <c r="BF9" s="120"/>
      <c r="BG9" s="120"/>
      <c r="BH9" s="122">
        <v>45768</v>
      </c>
      <c r="BI9" s="124">
        <v>4207.93</v>
      </c>
      <c r="BJ9" s="120" t="s">
        <v>703</v>
      </c>
      <c r="BK9" s="120" t="s">
        <v>704</v>
      </c>
      <c r="BL9" s="120" t="s">
        <v>705</v>
      </c>
      <c r="BM9" s="120" t="s">
        <v>165</v>
      </c>
      <c r="BN9" s="120" t="s">
        <v>60</v>
      </c>
      <c r="BO9" s="120" t="s">
        <v>706</v>
      </c>
      <c r="BP9" s="120" t="s">
        <v>707</v>
      </c>
      <c r="BQ9" s="120" t="s">
        <v>708</v>
      </c>
      <c r="BR9" s="120" t="s">
        <v>709</v>
      </c>
    </row>
    <row r="10" spans="1:70" ht="15" x14ac:dyDescent="0.3">
      <c r="A10" s="120">
        <v>2412001</v>
      </c>
      <c r="B10" s="120"/>
      <c r="C10" s="120"/>
      <c r="D10" s="120" t="s">
        <v>164</v>
      </c>
      <c r="E10" s="120" t="s">
        <v>603</v>
      </c>
      <c r="F10" s="120" t="s">
        <v>715</v>
      </c>
      <c r="G10" s="120">
        <v>135620</v>
      </c>
      <c r="H10" s="120">
        <v>6366</v>
      </c>
      <c r="I10" s="120" t="s">
        <v>716</v>
      </c>
      <c r="J10" s="121" t="s">
        <v>177</v>
      </c>
      <c r="K10" s="120" t="s">
        <v>60</v>
      </c>
      <c r="L10" s="120" t="s">
        <v>178</v>
      </c>
      <c r="M10" s="120">
        <v>14</v>
      </c>
      <c r="N10" s="120"/>
      <c r="O10" s="120" t="s">
        <v>701</v>
      </c>
      <c r="P10" s="120"/>
      <c r="Q10" s="120"/>
      <c r="R10" s="122">
        <v>45352</v>
      </c>
      <c r="S10" s="120" t="s">
        <v>702</v>
      </c>
      <c r="T10" s="120">
        <v>2</v>
      </c>
      <c r="U10" s="120" t="s">
        <v>701</v>
      </c>
      <c r="V10" s="122">
        <v>45748.031470219903</v>
      </c>
      <c r="W10" s="123">
        <v>2</v>
      </c>
      <c r="X10" s="123">
        <v>1</v>
      </c>
      <c r="Y10" s="120"/>
      <c r="Z10" s="123">
        <v>0</v>
      </c>
      <c r="AA10" s="120"/>
      <c r="AB10" s="120"/>
      <c r="AC10" s="120"/>
      <c r="AD10" s="120"/>
      <c r="AE10" s="120"/>
      <c r="AF10" s="120"/>
      <c r="AG10" s="124">
        <v>7730.48</v>
      </c>
      <c r="AH10" s="120">
        <v>7730.48</v>
      </c>
      <c r="AI10" s="120">
        <v>0</v>
      </c>
      <c r="AJ10" s="120">
        <v>458.38</v>
      </c>
      <c r="AK10" s="124">
        <v>8188.86</v>
      </c>
      <c r="AL10" s="124">
        <v>0</v>
      </c>
      <c r="AM10" s="124">
        <v>8188.86</v>
      </c>
      <c r="AN10" s="120"/>
      <c r="AO10" s="120"/>
      <c r="AP10" s="120"/>
      <c r="AQ10" s="120"/>
      <c r="AR10" s="120"/>
      <c r="AS10" s="120"/>
      <c r="AT10" s="120"/>
      <c r="AU10" s="124">
        <v>8188.86</v>
      </c>
      <c r="AV10" s="120"/>
      <c r="AW10" s="120"/>
      <c r="AX10" s="120"/>
      <c r="AY10" s="120"/>
      <c r="AZ10" s="120"/>
      <c r="BA10" s="120"/>
      <c r="BB10" s="120"/>
      <c r="BC10" s="125">
        <v>0</v>
      </c>
      <c r="BD10" s="120"/>
      <c r="BE10" s="120"/>
      <c r="BF10" s="120"/>
      <c r="BG10" s="120"/>
      <c r="BH10" s="122">
        <v>45768</v>
      </c>
      <c r="BI10" s="124">
        <v>8188.86</v>
      </c>
      <c r="BJ10" s="120" t="s">
        <v>703</v>
      </c>
      <c r="BK10" s="120" t="s">
        <v>704</v>
      </c>
      <c r="BL10" s="120" t="s">
        <v>705</v>
      </c>
      <c r="BM10" s="120" t="s">
        <v>165</v>
      </c>
      <c r="BN10" s="120" t="s">
        <v>60</v>
      </c>
      <c r="BO10" s="120" t="s">
        <v>706</v>
      </c>
      <c r="BP10" s="120" t="s">
        <v>707</v>
      </c>
      <c r="BQ10" s="120" t="s">
        <v>708</v>
      </c>
      <c r="BR10" s="120" t="s">
        <v>709</v>
      </c>
    </row>
    <row r="11" spans="1:70" ht="15" x14ac:dyDescent="0.3">
      <c r="A11" s="120">
        <v>2468568</v>
      </c>
      <c r="B11" s="120"/>
      <c r="C11" s="120"/>
      <c r="D11" s="120" t="s">
        <v>164</v>
      </c>
      <c r="E11" s="120" t="s">
        <v>603</v>
      </c>
      <c r="F11" s="120" t="s">
        <v>611</v>
      </c>
      <c r="G11" s="120">
        <v>135924</v>
      </c>
      <c r="H11" s="120">
        <v>6498</v>
      </c>
      <c r="I11" s="120" t="s">
        <v>717</v>
      </c>
      <c r="J11" s="121" t="s">
        <v>86</v>
      </c>
      <c r="K11" s="120" t="s">
        <v>60</v>
      </c>
      <c r="L11" s="120" t="s">
        <v>307</v>
      </c>
      <c r="M11" s="120">
        <v>3</v>
      </c>
      <c r="N11" s="120" t="s">
        <v>712</v>
      </c>
      <c r="O11" s="120" t="s">
        <v>718</v>
      </c>
      <c r="P11" s="120"/>
      <c r="Q11" s="120"/>
      <c r="R11" s="122">
        <v>45689</v>
      </c>
      <c r="S11" s="120" t="s">
        <v>702</v>
      </c>
      <c r="T11" s="120">
        <v>2</v>
      </c>
      <c r="U11" s="120" t="s">
        <v>701</v>
      </c>
      <c r="V11" s="122">
        <v>45748.030237847197</v>
      </c>
      <c r="W11" s="123">
        <v>2</v>
      </c>
      <c r="X11" s="123">
        <v>1</v>
      </c>
      <c r="Y11" s="120"/>
      <c r="Z11" s="123">
        <v>10.033899999999999</v>
      </c>
      <c r="AA11" s="120"/>
      <c r="AB11" s="120"/>
      <c r="AC11" s="120"/>
      <c r="AD11" s="120"/>
      <c r="AE11" s="120"/>
      <c r="AF11" s="120"/>
      <c r="AG11" s="124">
        <v>4068.57</v>
      </c>
      <c r="AH11" s="120">
        <f>4004.25</f>
        <v>4004.25</v>
      </c>
      <c r="AI11" s="120">
        <v>64.319999999999993</v>
      </c>
      <c r="AJ11" s="120">
        <v>59.9</v>
      </c>
      <c r="AK11" s="124">
        <v>3973.2599999999998</v>
      </c>
      <c r="AL11" s="124">
        <v>65.27</v>
      </c>
      <c r="AM11" s="124">
        <v>4038.53</v>
      </c>
      <c r="AN11" s="120"/>
      <c r="AO11" s="120"/>
      <c r="AP11" s="120"/>
      <c r="AQ11" s="120"/>
      <c r="AR11" s="120"/>
      <c r="AS11" s="120"/>
      <c r="AT11" s="120"/>
      <c r="AU11" s="124">
        <v>4128.47</v>
      </c>
      <c r="AV11" s="120"/>
      <c r="AW11" s="120"/>
      <c r="AX11" s="120"/>
      <c r="AY11" s="120"/>
      <c r="AZ11" s="120"/>
      <c r="BA11" s="120"/>
      <c r="BB11" s="120"/>
      <c r="BC11" s="125">
        <v>0</v>
      </c>
      <c r="BD11" s="120"/>
      <c r="BE11" s="120"/>
      <c r="BF11" s="120"/>
      <c r="BG11" s="120"/>
      <c r="BH11" s="122">
        <v>45768</v>
      </c>
      <c r="BI11" s="124">
        <v>4114.24</v>
      </c>
      <c r="BJ11" s="120" t="s">
        <v>703</v>
      </c>
      <c r="BK11" s="120" t="s">
        <v>704</v>
      </c>
      <c r="BL11" s="120" t="s">
        <v>705</v>
      </c>
      <c r="BM11" s="120" t="s">
        <v>165</v>
      </c>
      <c r="BN11" s="120" t="s">
        <v>60</v>
      </c>
      <c r="BO11" s="120" t="s">
        <v>706</v>
      </c>
      <c r="BP11" s="120" t="s">
        <v>707</v>
      </c>
      <c r="BQ11" s="120" t="s">
        <v>708</v>
      </c>
      <c r="BR11" s="120" t="s">
        <v>709</v>
      </c>
    </row>
    <row r="12" spans="1:70" ht="15" x14ac:dyDescent="0.3">
      <c r="A12" s="120">
        <v>2417857</v>
      </c>
      <c r="B12" s="120"/>
      <c r="C12" s="120"/>
      <c r="D12" s="120" t="s">
        <v>164</v>
      </c>
      <c r="E12" s="120" t="s">
        <v>590</v>
      </c>
      <c r="F12" s="120" t="s">
        <v>719</v>
      </c>
      <c r="G12" s="120">
        <v>135621</v>
      </c>
      <c r="H12" s="120">
        <v>6441</v>
      </c>
      <c r="I12" s="120" t="s">
        <v>720</v>
      </c>
      <c r="J12" s="121" t="s">
        <v>312</v>
      </c>
      <c r="K12" s="120" t="s">
        <v>60</v>
      </c>
      <c r="L12" s="120" t="s">
        <v>313</v>
      </c>
      <c r="M12" s="120">
        <v>10</v>
      </c>
      <c r="N12" s="120" t="s">
        <v>712</v>
      </c>
      <c r="O12" s="120" t="s">
        <v>701</v>
      </c>
      <c r="P12" s="120"/>
      <c r="Q12" s="120"/>
      <c r="R12" s="122">
        <v>45474</v>
      </c>
      <c r="S12" s="120" t="s">
        <v>702</v>
      </c>
      <c r="T12" s="120">
        <v>2</v>
      </c>
      <c r="U12" s="120" t="s">
        <v>701</v>
      </c>
      <c r="V12" s="122">
        <v>45748.031471840302</v>
      </c>
      <c r="W12" s="123">
        <v>2</v>
      </c>
      <c r="X12" s="123">
        <v>1</v>
      </c>
      <c r="Y12" s="120"/>
      <c r="Z12" s="123">
        <v>10.029999999999999</v>
      </c>
      <c r="AA12" s="120"/>
      <c r="AB12" s="120"/>
      <c r="AC12" s="120"/>
      <c r="AD12" s="120"/>
      <c r="AE12" s="120"/>
      <c r="AF12" s="120"/>
      <c r="AG12" s="124">
        <v>2470.7800000000002</v>
      </c>
      <c r="AH12" s="120">
        <v>702.3</v>
      </c>
      <c r="AI12" s="120">
        <v>1768.48</v>
      </c>
      <c r="AJ12" s="120">
        <v>99.18</v>
      </c>
      <c r="AK12" s="124">
        <v>730.49</v>
      </c>
      <c r="AL12" s="124">
        <v>1839.47</v>
      </c>
      <c r="AM12" s="124">
        <v>2569.96</v>
      </c>
      <c r="AN12" s="120"/>
      <c r="AO12" s="120"/>
      <c r="AP12" s="120"/>
      <c r="AQ12" s="120"/>
      <c r="AR12" s="120"/>
      <c r="AS12" s="120"/>
      <c r="AT12" s="120"/>
      <c r="AU12" s="124">
        <v>2569.96</v>
      </c>
      <c r="AV12" s="120"/>
      <c r="AW12" s="120"/>
      <c r="AX12" s="120"/>
      <c r="AY12" s="120"/>
      <c r="AZ12" s="120"/>
      <c r="BA12" s="120"/>
      <c r="BB12" s="120"/>
      <c r="BC12" s="125">
        <v>0</v>
      </c>
      <c r="BD12" s="120"/>
      <c r="BE12" s="120"/>
      <c r="BF12" s="120"/>
      <c r="BG12" s="120"/>
      <c r="BH12" s="122">
        <v>45768</v>
      </c>
      <c r="BI12" s="124">
        <v>2561.1</v>
      </c>
      <c r="BJ12" s="120" t="s">
        <v>703</v>
      </c>
      <c r="BK12" s="120" t="s">
        <v>704</v>
      </c>
      <c r="BL12" s="120" t="s">
        <v>705</v>
      </c>
      <c r="BM12" s="120" t="s">
        <v>165</v>
      </c>
      <c r="BN12" s="120" t="s">
        <v>60</v>
      </c>
      <c r="BO12" s="120" t="s">
        <v>706</v>
      </c>
      <c r="BP12" s="120" t="s">
        <v>707</v>
      </c>
      <c r="BQ12" s="120" t="s">
        <v>708</v>
      </c>
      <c r="BR12" s="120" t="s">
        <v>709</v>
      </c>
    </row>
    <row r="13" spans="1:70" ht="15" x14ac:dyDescent="0.3">
      <c r="A13" s="120">
        <v>2413644</v>
      </c>
      <c r="B13" s="120"/>
      <c r="C13" s="120"/>
      <c r="D13" s="120" t="s">
        <v>164</v>
      </c>
      <c r="E13" s="120" t="s">
        <v>594</v>
      </c>
      <c r="F13" s="120" t="s">
        <v>591</v>
      </c>
      <c r="G13" s="120">
        <v>135622</v>
      </c>
      <c r="H13" s="120">
        <v>6385</v>
      </c>
      <c r="I13" s="120" t="s">
        <v>721</v>
      </c>
      <c r="J13" s="121" t="s">
        <v>179</v>
      </c>
      <c r="K13" s="120" t="s">
        <v>60</v>
      </c>
      <c r="L13" s="120" t="s">
        <v>180</v>
      </c>
      <c r="M13" s="120">
        <v>14</v>
      </c>
      <c r="N13" s="120"/>
      <c r="O13" s="120" t="s">
        <v>701</v>
      </c>
      <c r="P13" s="120"/>
      <c r="Q13" s="120"/>
      <c r="R13" s="122">
        <v>45352</v>
      </c>
      <c r="S13" s="120" t="s">
        <v>702</v>
      </c>
      <c r="T13" s="120">
        <v>2</v>
      </c>
      <c r="U13" s="120" t="s">
        <v>701</v>
      </c>
      <c r="V13" s="122">
        <v>45748.031484525498</v>
      </c>
      <c r="W13" s="123">
        <v>2</v>
      </c>
      <c r="X13" s="123">
        <v>1</v>
      </c>
      <c r="Y13" s="120"/>
      <c r="Z13" s="123">
        <v>0</v>
      </c>
      <c r="AA13" s="120"/>
      <c r="AB13" s="120"/>
      <c r="AC13" s="120"/>
      <c r="AD13" s="120"/>
      <c r="AE13" s="120"/>
      <c r="AF13" s="120"/>
      <c r="AG13" s="124">
        <v>7605</v>
      </c>
      <c r="AH13" s="120">
        <v>7605</v>
      </c>
      <c r="AI13" s="120">
        <v>0</v>
      </c>
      <c r="AJ13" s="120">
        <v>450.94</v>
      </c>
      <c r="AK13" s="124">
        <v>8055.94</v>
      </c>
      <c r="AL13" s="124">
        <v>0</v>
      </c>
      <c r="AM13" s="124">
        <v>8055.94</v>
      </c>
      <c r="AN13" s="120"/>
      <c r="AO13" s="120"/>
      <c r="AP13" s="120"/>
      <c r="AQ13" s="120"/>
      <c r="AR13" s="120"/>
      <c r="AS13" s="120"/>
      <c r="AT13" s="120"/>
      <c r="AU13" s="124">
        <v>8055.94</v>
      </c>
      <c r="AV13" s="120"/>
      <c r="AW13" s="120"/>
      <c r="AX13" s="120"/>
      <c r="AY13" s="120"/>
      <c r="AZ13" s="120"/>
      <c r="BA13" s="120"/>
      <c r="BB13" s="120"/>
      <c r="BC13" s="125">
        <v>0</v>
      </c>
      <c r="BD13" s="120"/>
      <c r="BE13" s="120"/>
      <c r="BF13" s="120"/>
      <c r="BG13" s="120"/>
      <c r="BH13" s="122">
        <v>45768</v>
      </c>
      <c r="BI13" s="124">
        <v>8055.94</v>
      </c>
      <c r="BJ13" s="120" t="s">
        <v>703</v>
      </c>
      <c r="BK13" s="120" t="s">
        <v>704</v>
      </c>
      <c r="BL13" s="120" t="s">
        <v>705</v>
      </c>
      <c r="BM13" s="120" t="s">
        <v>165</v>
      </c>
      <c r="BN13" s="120" t="s">
        <v>60</v>
      </c>
      <c r="BO13" s="120" t="s">
        <v>706</v>
      </c>
      <c r="BP13" s="120" t="s">
        <v>707</v>
      </c>
      <c r="BQ13" s="120" t="s">
        <v>708</v>
      </c>
      <c r="BR13" s="120" t="s">
        <v>709</v>
      </c>
    </row>
    <row r="14" spans="1:70" ht="15" x14ac:dyDescent="0.3">
      <c r="A14" s="120">
        <v>2414048</v>
      </c>
      <c r="B14" s="120"/>
      <c r="C14" s="120"/>
      <c r="D14" s="120" t="s">
        <v>164</v>
      </c>
      <c r="E14" s="120" t="s">
        <v>597</v>
      </c>
      <c r="F14" s="120" t="s">
        <v>606</v>
      </c>
      <c r="G14" s="120">
        <v>135623</v>
      </c>
      <c r="H14" s="120">
        <v>6390</v>
      </c>
      <c r="I14" s="120" t="s">
        <v>722</v>
      </c>
      <c r="J14" s="121" t="s">
        <v>181</v>
      </c>
      <c r="K14" s="120" t="s">
        <v>60</v>
      </c>
      <c r="L14" s="120" t="s">
        <v>182</v>
      </c>
      <c r="M14" s="120">
        <v>14</v>
      </c>
      <c r="N14" s="120"/>
      <c r="O14" s="120" t="s">
        <v>701</v>
      </c>
      <c r="P14" s="120"/>
      <c r="Q14" s="120"/>
      <c r="R14" s="122">
        <v>45352</v>
      </c>
      <c r="S14" s="120" t="s">
        <v>702</v>
      </c>
      <c r="T14" s="120">
        <v>2</v>
      </c>
      <c r="U14" s="120" t="s">
        <v>701</v>
      </c>
      <c r="V14" s="122">
        <v>45748.031487036998</v>
      </c>
      <c r="W14" s="123">
        <v>2</v>
      </c>
      <c r="X14" s="123">
        <v>1</v>
      </c>
      <c r="Y14" s="120"/>
      <c r="Z14" s="123">
        <v>0</v>
      </c>
      <c r="AA14" s="120"/>
      <c r="AB14" s="120"/>
      <c r="AC14" s="120"/>
      <c r="AD14" s="120"/>
      <c r="AE14" s="120"/>
      <c r="AF14" s="120"/>
      <c r="AG14" s="124">
        <v>7866.74</v>
      </c>
      <c r="AH14" s="120">
        <v>7866.74</v>
      </c>
      <c r="AI14" s="120">
        <v>0</v>
      </c>
      <c r="AJ14" s="120">
        <v>466.46</v>
      </c>
      <c r="AK14" s="124">
        <v>8333.2000000000007</v>
      </c>
      <c r="AL14" s="124">
        <v>0</v>
      </c>
      <c r="AM14" s="124">
        <v>8333.2000000000007</v>
      </c>
      <c r="AN14" s="120"/>
      <c r="AO14" s="120"/>
      <c r="AP14" s="120"/>
      <c r="AQ14" s="120"/>
      <c r="AR14" s="120"/>
      <c r="AS14" s="120"/>
      <c r="AT14" s="120"/>
      <c r="AU14" s="124">
        <v>8333.2000000000007</v>
      </c>
      <c r="AV14" s="120"/>
      <c r="AW14" s="120"/>
      <c r="AX14" s="120"/>
      <c r="AY14" s="120"/>
      <c r="AZ14" s="120"/>
      <c r="BA14" s="120"/>
      <c r="BB14" s="120"/>
      <c r="BC14" s="125">
        <v>0</v>
      </c>
      <c r="BD14" s="120"/>
      <c r="BE14" s="120"/>
      <c r="BF14" s="120"/>
      <c r="BG14" s="120"/>
      <c r="BH14" s="122">
        <v>45757</v>
      </c>
      <c r="BI14" s="124">
        <v>8333.2000000000007</v>
      </c>
      <c r="BJ14" s="120" t="s">
        <v>703</v>
      </c>
      <c r="BK14" s="120" t="s">
        <v>704</v>
      </c>
      <c r="BL14" s="120" t="s">
        <v>705</v>
      </c>
      <c r="BM14" s="120" t="s">
        <v>165</v>
      </c>
      <c r="BN14" s="120" t="s">
        <v>60</v>
      </c>
      <c r="BO14" s="120" t="s">
        <v>706</v>
      </c>
      <c r="BP14" s="120" t="s">
        <v>707</v>
      </c>
      <c r="BQ14" s="120" t="s">
        <v>708</v>
      </c>
      <c r="BR14" s="120" t="s">
        <v>709</v>
      </c>
    </row>
    <row r="15" spans="1:70" ht="15" x14ac:dyDescent="0.3">
      <c r="A15" s="120">
        <v>2413681</v>
      </c>
      <c r="B15" s="120"/>
      <c r="C15" s="120"/>
      <c r="D15" s="120" t="s">
        <v>164</v>
      </c>
      <c r="E15" s="120" t="s">
        <v>607</v>
      </c>
      <c r="F15" s="120" t="s">
        <v>608</v>
      </c>
      <c r="G15" s="120">
        <v>135624</v>
      </c>
      <c r="H15" s="120">
        <v>6387</v>
      </c>
      <c r="I15" s="120" t="s">
        <v>723</v>
      </c>
      <c r="J15" s="121" t="s">
        <v>183</v>
      </c>
      <c r="K15" s="120" t="s">
        <v>60</v>
      </c>
      <c r="L15" s="120" t="s">
        <v>184</v>
      </c>
      <c r="M15" s="120">
        <v>14</v>
      </c>
      <c r="N15" s="120" t="s">
        <v>712</v>
      </c>
      <c r="O15" s="120" t="s">
        <v>701</v>
      </c>
      <c r="P15" s="120"/>
      <c r="Q15" s="120"/>
      <c r="R15" s="122">
        <v>45352</v>
      </c>
      <c r="S15" s="120" t="s">
        <v>702</v>
      </c>
      <c r="T15" s="120">
        <v>2</v>
      </c>
      <c r="U15" s="120" t="s">
        <v>701</v>
      </c>
      <c r="V15" s="122">
        <v>45748.0314895833</v>
      </c>
      <c r="W15" s="123">
        <v>2</v>
      </c>
      <c r="X15" s="123">
        <v>1</v>
      </c>
      <c r="Y15" s="120"/>
      <c r="Z15" s="123">
        <v>10.029999999999999</v>
      </c>
      <c r="AA15" s="120"/>
      <c r="AB15" s="120"/>
      <c r="AC15" s="120"/>
      <c r="AD15" s="120"/>
      <c r="AE15" s="120"/>
      <c r="AF15" s="120"/>
      <c r="AG15" s="124">
        <v>3277.85</v>
      </c>
      <c r="AH15" s="120">
        <v>940.54</v>
      </c>
      <c r="AI15" s="120">
        <v>2337.31</v>
      </c>
      <c r="AJ15" s="120">
        <v>194.36</v>
      </c>
      <c r="AK15" s="124">
        <v>996.31</v>
      </c>
      <c r="AL15" s="124">
        <v>2475.9</v>
      </c>
      <c r="AM15" s="124">
        <v>3472.21</v>
      </c>
      <c r="AN15" s="120"/>
      <c r="AO15" s="120"/>
      <c r="AP15" s="120"/>
      <c r="AQ15" s="120"/>
      <c r="AR15" s="120"/>
      <c r="AS15" s="120"/>
      <c r="AT15" s="120"/>
      <c r="AU15" s="124">
        <v>3472.21</v>
      </c>
      <c r="AV15" s="120"/>
      <c r="AW15" s="120"/>
      <c r="AX15" s="120"/>
      <c r="AY15" s="120"/>
      <c r="AZ15" s="120"/>
      <c r="BA15" s="120"/>
      <c r="BB15" s="120"/>
      <c r="BC15" s="125">
        <v>0</v>
      </c>
      <c r="BD15" s="120"/>
      <c r="BE15" s="120"/>
      <c r="BF15" s="120"/>
      <c r="BG15" s="120"/>
      <c r="BH15" s="122">
        <v>45757</v>
      </c>
      <c r="BI15" s="124">
        <v>3470.37</v>
      </c>
      <c r="BJ15" s="120" t="s">
        <v>703</v>
      </c>
      <c r="BK15" s="120" t="s">
        <v>704</v>
      </c>
      <c r="BL15" s="120" t="s">
        <v>705</v>
      </c>
      <c r="BM15" s="120" t="s">
        <v>165</v>
      </c>
      <c r="BN15" s="120" t="s">
        <v>60</v>
      </c>
      <c r="BO15" s="120" t="s">
        <v>706</v>
      </c>
      <c r="BP15" s="120" t="s">
        <v>707</v>
      </c>
      <c r="BQ15" s="120" t="s">
        <v>708</v>
      </c>
      <c r="BR15" s="120" t="s">
        <v>709</v>
      </c>
    </row>
    <row r="16" spans="1:70" ht="15" x14ac:dyDescent="0.3">
      <c r="A16" s="120">
        <v>2417694</v>
      </c>
      <c r="B16" s="120"/>
      <c r="C16" s="120"/>
      <c r="D16" s="120" t="s">
        <v>164</v>
      </c>
      <c r="E16" s="120" t="s">
        <v>594</v>
      </c>
      <c r="F16" s="120" t="s">
        <v>609</v>
      </c>
      <c r="G16" s="120">
        <v>135625</v>
      </c>
      <c r="H16" s="120">
        <v>6440</v>
      </c>
      <c r="I16" s="120" t="s">
        <v>724</v>
      </c>
      <c r="J16" s="121" t="s">
        <v>185</v>
      </c>
      <c r="K16" s="120" t="s">
        <v>60</v>
      </c>
      <c r="L16" s="120" t="s">
        <v>186</v>
      </c>
      <c r="M16" s="120">
        <v>11</v>
      </c>
      <c r="N16" s="120" t="s">
        <v>712</v>
      </c>
      <c r="O16" s="120" t="s">
        <v>701</v>
      </c>
      <c r="P16" s="120"/>
      <c r="Q16" s="120"/>
      <c r="R16" s="122">
        <v>45444</v>
      </c>
      <c r="S16" s="120" t="s">
        <v>702</v>
      </c>
      <c r="T16" s="120">
        <v>2</v>
      </c>
      <c r="U16" s="120" t="s">
        <v>701</v>
      </c>
      <c r="V16" s="122">
        <v>45748.0315035069</v>
      </c>
      <c r="W16" s="123">
        <v>2</v>
      </c>
      <c r="X16" s="123">
        <v>1</v>
      </c>
      <c r="Y16" s="120"/>
      <c r="Z16" s="123">
        <v>10.029999999999999</v>
      </c>
      <c r="AA16" s="120"/>
      <c r="AB16" s="120"/>
      <c r="AC16" s="120"/>
      <c r="AD16" s="120"/>
      <c r="AE16" s="120"/>
      <c r="AF16" s="120"/>
      <c r="AG16" s="124">
        <v>3305.65</v>
      </c>
      <c r="AH16" s="120">
        <v>925.07</v>
      </c>
      <c r="AI16" s="120">
        <v>2380.58</v>
      </c>
      <c r="AJ16" s="120">
        <v>148.52000000000001</v>
      </c>
      <c r="AK16" s="124">
        <v>966.63</v>
      </c>
      <c r="AL16" s="124">
        <v>2487.54</v>
      </c>
      <c r="AM16" s="124">
        <v>3454.17</v>
      </c>
      <c r="AN16" s="120"/>
      <c r="AO16" s="120"/>
      <c r="AP16" s="120"/>
      <c r="AQ16" s="120"/>
      <c r="AR16" s="120"/>
      <c r="AS16" s="120"/>
      <c r="AT16" s="120"/>
      <c r="AU16" s="124">
        <v>3454.17</v>
      </c>
      <c r="AV16" s="120"/>
      <c r="AW16" s="120"/>
      <c r="AX16" s="120"/>
      <c r="AY16" s="120"/>
      <c r="AZ16" s="120"/>
      <c r="BA16" s="120"/>
      <c r="BB16" s="120"/>
      <c r="BC16" s="125">
        <v>0</v>
      </c>
      <c r="BD16" s="120"/>
      <c r="BE16" s="120"/>
      <c r="BF16" s="120"/>
      <c r="BG16" s="120"/>
      <c r="BH16" s="122">
        <v>45757</v>
      </c>
      <c r="BI16" s="124">
        <v>3452.34</v>
      </c>
      <c r="BJ16" s="120" t="s">
        <v>703</v>
      </c>
      <c r="BK16" s="120" t="s">
        <v>704</v>
      </c>
      <c r="BL16" s="120" t="s">
        <v>705</v>
      </c>
      <c r="BM16" s="120" t="s">
        <v>165</v>
      </c>
      <c r="BN16" s="120" t="s">
        <v>60</v>
      </c>
      <c r="BO16" s="120" t="s">
        <v>706</v>
      </c>
      <c r="BP16" s="120" t="s">
        <v>707</v>
      </c>
      <c r="BQ16" s="120" t="s">
        <v>708</v>
      </c>
      <c r="BR16" s="120" t="s">
        <v>709</v>
      </c>
    </row>
    <row r="17" spans="1:70" ht="15" x14ac:dyDescent="0.3">
      <c r="A17" s="120">
        <v>2415171</v>
      </c>
      <c r="B17" s="120"/>
      <c r="C17" s="120"/>
      <c r="D17" s="120" t="s">
        <v>164</v>
      </c>
      <c r="E17" s="120" t="s">
        <v>610</v>
      </c>
      <c r="F17" s="120" t="s">
        <v>611</v>
      </c>
      <c r="G17" s="120">
        <v>135626</v>
      </c>
      <c r="H17" s="120">
        <v>6401</v>
      </c>
      <c r="I17" s="120" t="s">
        <v>725</v>
      </c>
      <c r="J17" s="121" t="s">
        <v>187</v>
      </c>
      <c r="K17" s="120" t="s">
        <v>60</v>
      </c>
      <c r="L17" s="120" t="s">
        <v>188</v>
      </c>
      <c r="M17" s="120">
        <v>14</v>
      </c>
      <c r="N17" s="120" t="s">
        <v>712</v>
      </c>
      <c r="O17" s="120" t="s">
        <v>701</v>
      </c>
      <c r="P17" s="120"/>
      <c r="Q17" s="120"/>
      <c r="R17" s="122">
        <v>45352</v>
      </c>
      <c r="S17" s="120" t="s">
        <v>702</v>
      </c>
      <c r="T17" s="120">
        <v>2</v>
      </c>
      <c r="U17" s="120" t="s">
        <v>701</v>
      </c>
      <c r="V17" s="122">
        <v>45748.031514155096</v>
      </c>
      <c r="W17" s="123">
        <v>2</v>
      </c>
      <c r="X17" s="123">
        <v>1</v>
      </c>
      <c r="Y17" s="120"/>
      <c r="Z17" s="123">
        <v>10.029999999999999</v>
      </c>
      <c r="AA17" s="120"/>
      <c r="AB17" s="120"/>
      <c r="AC17" s="120"/>
      <c r="AD17" s="120"/>
      <c r="AE17" s="120"/>
      <c r="AF17" s="120"/>
      <c r="AG17" s="124">
        <v>4354.95</v>
      </c>
      <c r="AH17" s="120">
        <v>2105.6799999999998</v>
      </c>
      <c r="AI17" s="120">
        <v>2249.27</v>
      </c>
      <c r="AJ17" s="120">
        <v>258.23</v>
      </c>
      <c r="AK17" s="124">
        <v>2230.54</v>
      </c>
      <c r="AL17" s="124">
        <v>2382.64</v>
      </c>
      <c r="AM17" s="124">
        <v>4613.18</v>
      </c>
      <c r="AN17" s="120"/>
      <c r="AO17" s="120"/>
      <c r="AP17" s="120"/>
      <c r="AQ17" s="120"/>
      <c r="AR17" s="120"/>
      <c r="AS17" s="120"/>
      <c r="AT17" s="120"/>
      <c r="AU17" s="124">
        <v>4613.18</v>
      </c>
      <c r="AV17" s="120"/>
      <c r="AW17" s="120"/>
      <c r="AX17" s="120"/>
      <c r="AY17" s="120"/>
      <c r="AZ17" s="120"/>
      <c r="BA17" s="120"/>
      <c r="BB17" s="120"/>
      <c r="BC17" s="125">
        <v>0</v>
      </c>
      <c r="BD17" s="120"/>
      <c r="BE17" s="120"/>
      <c r="BF17" s="120"/>
      <c r="BG17" s="120"/>
      <c r="BH17" s="122">
        <v>45768</v>
      </c>
      <c r="BI17" s="124">
        <v>4597.28</v>
      </c>
      <c r="BJ17" s="120" t="s">
        <v>703</v>
      </c>
      <c r="BK17" s="120" t="s">
        <v>704</v>
      </c>
      <c r="BL17" s="120" t="s">
        <v>705</v>
      </c>
      <c r="BM17" s="120" t="s">
        <v>165</v>
      </c>
      <c r="BN17" s="120" t="s">
        <v>60</v>
      </c>
      <c r="BO17" s="120" t="s">
        <v>706</v>
      </c>
      <c r="BP17" s="120" t="s">
        <v>707</v>
      </c>
      <c r="BQ17" s="120" t="s">
        <v>708</v>
      </c>
      <c r="BR17" s="120" t="s">
        <v>709</v>
      </c>
    </row>
    <row r="18" spans="1:70" ht="15" x14ac:dyDescent="0.3">
      <c r="A18" s="120">
        <v>2419422</v>
      </c>
      <c r="B18" s="120"/>
      <c r="C18" s="120"/>
      <c r="D18" s="120" t="s">
        <v>164</v>
      </c>
      <c r="E18" s="120" t="s">
        <v>607</v>
      </c>
      <c r="F18" s="120" t="s">
        <v>609</v>
      </c>
      <c r="G18" s="120">
        <v>135698</v>
      </c>
      <c r="H18" s="120">
        <v>6483</v>
      </c>
      <c r="I18" s="120" t="s">
        <v>726</v>
      </c>
      <c r="J18" s="121" t="s">
        <v>297</v>
      </c>
      <c r="K18" s="120" t="s">
        <v>60</v>
      </c>
      <c r="L18" s="120" t="s">
        <v>298</v>
      </c>
      <c r="M18" s="120">
        <v>4</v>
      </c>
      <c r="N18" s="120" t="s">
        <v>712</v>
      </c>
      <c r="O18" s="120" t="s">
        <v>718</v>
      </c>
      <c r="P18" s="120"/>
      <c r="Q18" s="120"/>
      <c r="R18" s="122">
        <v>45658</v>
      </c>
      <c r="S18" s="120" t="s">
        <v>702</v>
      </c>
      <c r="T18" s="120">
        <v>2</v>
      </c>
      <c r="U18" s="120" t="s">
        <v>701</v>
      </c>
      <c r="V18" s="122">
        <v>45748.031913738399</v>
      </c>
      <c r="W18" s="123">
        <v>2</v>
      </c>
      <c r="X18" s="123">
        <v>1</v>
      </c>
      <c r="Y18" s="120"/>
      <c r="Z18" s="123">
        <v>10.029999999999999</v>
      </c>
      <c r="AA18" s="120"/>
      <c r="AB18" s="120"/>
      <c r="AC18" s="120"/>
      <c r="AD18" s="120"/>
      <c r="AE18" s="120"/>
      <c r="AF18" s="120"/>
      <c r="AG18" s="124">
        <v>3883.48</v>
      </c>
      <c r="AH18" s="120">
        <v>3852.66</v>
      </c>
      <c r="AI18" s="120">
        <v>30.82</v>
      </c>
      <c r="AJ18" s="120">
        <v>77.66</v>
      </c>
      <c r="AK18" s="124">
        <v>3929.7</v>
      </c>
      <c r="AL18" s="124">
        <v>31.44</v>
      </c>
      <c r="AM18" s="124">
        <v>3961.14</v>
      </c>
      <c r="AN18" s="120"/>
      <c r="AO18" s="120"/>
      <c r="AP18" s="120"/>
      <c r="AQ18" s="120"/>
      <c r="AR18" s="120"/>
      <c r="AS18" s="120"/>
      <c r="AT18" s="120"/>
      <c r="AU18" s="124">
        <v>3961.14</v>
      </c>
      <c r="AV18" s="120"/>
      <c r="AW18" s="120"/>
      <c r="AX18" s="120"/>
      <c r="AY18" s="120"/>
      <c r="AZ18" s="120"/>
      <c r="BA18" s="120"/>
      <c r="BB18" s="120"/>
      <c r="BC18" s="125">
        <v>0</v>
      </c>
      <c r="BD18" s="120"/>
      <c r="BE18" s="120"/>
      <c r="BF18" s="120"/>
      <c r="BG18" s="120"/>
      <c r="BH18" s="122">
        <v>45768</v>
      </c>
      <c r="BI18" s="124">
        <v>3947.49</v>
      </c>
      <c r="BJ18" s="120" t="s">
        <v>703</v>
      </c>
      <c r="BK18" s="120" t="s">
        <v>704</v>
      </c>
      <c r="BL18" s="120" t="s">
        <v>705</v>
      </c>
      <c r="BM18" s="120" t="s">
        <v>165</v>
      </c>
      <c r="BN18" s="120" t="s">
        <v>60</v>
      </c>
      <c r="BO18" s="120" t="s">
        <v>706</v>
      </c>
      <c r="BP18" s="120" t="s">
        <v>707</v>
      </c>
      <c r="BQ18" s="120" t="s">
        <v>708</v>
      </c>
      <c r="BR18" s="120" t="s">
        <v>709</v>
      </c>
    </row>
    <row r="19" spans="1:70" ht="15" x14ac:dyDescent="0.3">
      <c r="A19" s="120">
        <v>2413884</v>
      </c>
      <c r="B19" s="120"/>
      <c r="C19" s="120"/>
      <c r="D19" s="120" t="s">
        <v>164</v>
      </c>
      <c r="E19" s="120" t="s">
        <v>597</v>
      </c>
      <c r="F19" s="120" t="s">
        <v>613</v>
      </c>
      <c r="G19" s="120">
        <v>135628</v>
      </c>
      <c r="H19" s="120">
        <v>6389</v>
      </c>
      <c r="I19" s="120" t="s">
        <v>727</v>
      </c>
      <c r="J19" s="121" t="s">
        <v>191</v>
      </c>
      <c r="K19" s="120" t="s">
        <v>60</v>
      </c>
      <c r="L19" s="120" t="s">
        <v>192</v>
      </c>
      <c r="M19" s="120">
        <v>15</v>
      </c>
      <c r="N19" s="120" t="s">
        <v>712</v>
      </c>
      <c r="O19" s="120" t="s">
        <v>701</v>
      </c>
      <c r="P19" s="120"/>
      <c r="Q19" s="120"/>
      <c r="R19" s="122">
        <v>45352</v>
      </c>
      <c r="S19" s="120" t="s">
        <v>702</v>
      </c>
      <c r="T19" s="120">
        <v>2</v>
      </c>
      <c r="U19" s="120" t="s">
        <v>701</v>
      </c>
      <c r="V19" s="122">
        <v>45748.031522141202</v>
      </c>
      <c r="W19" s="123">
        <v>2</v>
      </c>
      <c r="X19" s="123">
        <v>1</v>
      </c>
      <c r="Y19" s="120"/>
      <c r="Z19" s="123">
        <v>10.029999999999999</v>
      </c>
      <c r="AA19" s="120"/>
      <c r="AB19" s="120"/>
      <c r="AC19" s="120"/>
      <c r="AD19" s="120"/>
      <c r="AE19" s="120"/>
      <c r="AF19" s="120"/>
      <c r="AG19" s="124">
        <v>2957.69</v>
      </c>
      <c r="AH19" s="120">
        <v>848.67</v>
      </c>
      <c r="AI19" s="120">
        <v>2109.02</v>
      </c>
      <c r="AJ19" s="120">
        <v>175.38</v>
      </c>
      <c r="AK19" s="124">
        <v>898.99</v>
      </c>
      <c r="AL19" s="124">
        <v>2234.08</v>
      </c>
      <c r="AM19" s="124">
        <v>3133.07</v>
      </c>
      <c r="AN19" s="120"/>
      <c r="AO19" s="120"/>
      <c r="AP19" s="120"/>
      <c r="AQ19" s="120"/>
      <c r="AR19" s="120"/>
      <c r="AS19" s="120"/>
      <c r="AT19" s="120"/>
      <c r="AU19" s="124">
        <v>3133.07</v>
      </c>
      <c r="AV19" s="120"/>
      <c r="AW19" s="120"/>
      <c r="AX19" s="120"/>
      <c r="AY19" s="120"/>
      <c r="AZ19" s="120"/>
      <c r="BA19" s="120"/>
      <c r="BB19" s="120"/>
      <c r="BC19" s="125">
        <v>0</v>
      </c>
      <c r="BD19" s="120"/>
      <c r="BE19" s="120"/>
      <c r="BF19" s="120"/>
      <c r="BG19" s="120"/>
      <c r="BH19" s="122">
        <v>45768</v>
      </c>
      <c r="BI19" s="124">
        <v>3122.27</v>
      </c>
      <c r="BJ19" s="120" t="s">
        <v>703</v>
      </c>
      <c r="BK19" s="120" t="s">
        <v>704</v>
      </c>
      <c r="BL19" s="120" t="s">
        <v>705</v>
      </c>
      <c r="BM19" s="120" t="s">
        <v>165</v>
      </c>
      <c r="BN19" s="120" t="s">
        <v>60</v>
      </c>
      <c r="BO19" s="120" t="s">
        <v>706</v>
      </c>
      <c r="BP19" s="120" t="s">
        <v>707</v>
      </c>
      <c r="BQ19" s="120" t="s">
        <v>708</v>
      </c>
      <c r="BR19" s="120" t="s">
        <v>709</v>
      </c>
    </row>
    <row r="20" spans="1:70" ht="15" x14ac:dyDescent="0.3">
      <c r="A20" s="120">
        <v>2416906</v>
      </c>
      <c r="B20" s="120"/>
      <c r="C20" s="120"/>
      <c r="D20" s="120" t="s">
        <v>164</v>
      </c>
      <c r="E20" s="120" t="s">
        <v>590</v>
      </c>
      <c r="F20" s="120" t="s">
        <v>728</v>
      </c>
      <c r="G20" s="120">
        <v>135629</v>
      </c>
      <c r="H20" s="120">
        <v>6426</v>
      </c>
      <c r="I20" s="120" t="s">
        <v>729</v>
      </c>
      <c r="J20" s="121" t="s">
        <v>193</v>
      </c>
      <c r="K20" s="120" t="s">
        <v>60</v>
      </c>
      <c r="L20" s="120" t="s">
        <v>194</v>
      </c>
      <c r="M20" s="120">
        <v>12</v>
      </c>
      <c r="N20" s="120" t="s">
        <v>712</v>
      </c>
      <c r="O20" s="120" t="s">
        <v>701</v>
      </c>
      <c r="P20" s="120"/>
      <c r="Q20" s="120"/>
      <c r="R20" s="122">
        <v>45413</v>
      </c>
      <c r="S20" s="120" t="s">
        <v>702</v>
      </c>
      <c r="T20" s="120">
        <v>2</v>
      </c>
      <c r="U20" s="120" t="s">
        <v>701</v>
      </c>
      <c r="V20" s="122">
        <v>45748.031531909699</v>
      </c>
      <c r="W20" s="123">
        <v>2</v>
      </c>
      <c r="X20" s="123">
        <v>1</v>
      </c>
      <c r="Y20" s="120"/>
      <c r="Z20" s="123">
        <v>10.029999999999999</v>
      </c>
      <c r="AA20" s="120"/>
      <c r="AB20" s="120"/>
      <c r="AC20" s="120"/>
      <c r="AD20" s="120"/>
      <c r="AE20" s="120"/>
      <c r="AF20" s="120"/>
      <c r="AG20" s="124">
        <v>2325.69</v>
      </c>
      <c r="AH20" s="120">
        <v>625.21</v>
      </c>
      <c r="AI20" s="120">
        <v>1700.48</v>
      </c>
      <c r="AJ20" s="120">
        <v>113.72</v>
      </c>
      <c r="AK20" s="124">
        <v>655.78</v>
      </c>
      <c r="AL20" s="124">
        <v>1783.63</v>
      </c>
      <c r="AM20" s="124">
        <v>2439.41</v>
      </c>
      <c r="AN20" s="120"/>
      <c r="AO20" s="120"/>
      <c r="AP20" s="120"/>
      <c r="AQ20" s="120"/>
      <c r="AR20" s="120"/>
      <c r="AS20" s="120"/>
      <c r="AT20" s="120"/>
      <c r="AU20" s="124">
        <v>2439.41</v>
      </c>
      <c r="AV20" s="120"/>
      <c r="AW20" s="120"/>
      <c r="AX20" s="120"/>
      <c r="AY20" s="120"/>
      <c r="AZ20" s="120"/>
      <c r="BA20" s="120"/>
      <c r="BB20" s="120"/>
      <c r="BC20" s="125">
        <v>0</v>
      </c>
      <c r="BD20" s="120"/>
      <c r="BE20" s="120"/>
      <c r="BF20" s="120"/>
      <c r="BG20" s="120"/>
      <c r="BH20" s="122">
        <v>45757</v>
      </c>
      <c r="BI20" s="124">
        <v>2438.11</v>
      </c>
      <c r="BJ20" s="120" t="s">
        <v>703</v>
      </c>
      <c r="BK20" s="120" t="s">
        <v>704</v>
      </c>
      <c r="BL20" s="120" t="s">
        <v>705</v>
      </c>
      <c r="BM20" s="120" t="s">
        <v>165</v>
      </c>
      <c r="BN20" s="120" t="s">
        <v>60</v>
      </c>
      <c r="BO20" s="120" t="s">
        <v>706</v>
      </c>
      <c r="BP20" s="120" t="s">
        <v>707</v>
      </c>
      <c r="BQ20" s="120" t="s">
        <v>708</v>
      </c>
      <c r="BR20" s="120" t="s">
        <v>709</v>
      </c>
    </row>
    <row r="21" spans="1:70" ht="15" x14ac:dyDescent="0.3">
      <c r="A21" s="120">
        <v>2418281</v>
      </c>
      <c r="B21" s="120"/>
      <c r="C21" s="120"/>
      <c r="D21" s="120" t="s">
        <v>164</v>
      </c>
      <c r="E21" s="120" t="s">
        <v>615</v>
      </c>
      <c r="F21" s="120" t="s">
        <v>611</v>
      </c>
      <c r="G21" s="120">
        <v>135630</v>
      </c>
      <c r="H21" s="120">
        <v>6446</v>
      </c>
      <c r="I21" s="120" t="s">
        <v>730</v>
      </c>
      <c r="J21" s="121" t="s">
        <v>195</v>
      </c>
      <c r="K21" s="120" t="s">
        <v>60</v>
      </c>
      <c r="L21" s="120" t="s">
        <v>196</v>
      </c>
      <c r="M21" s="120">
        <v>9</v>
      </c>
      <c r="N21" s="120"/>
      <c r="O21" s="120" t="s">
        <v>701</v>
      </c>
      <c r="P21" s="120"/>
      <c r="Q21" s="120"/>
      <c r="R21" s="122">
        <v>45505</v>
      </c>
      <c r="S21" s="120" t="s">
        <v>702</v>
      </c>
      <c r="T21" s="120">
        <v>2</v>
      </c>
      <c r="U21" s="120" t="s">
        <v>701</v>
      </c>
      <c r="V21" s="122">
        <v>45748.031543286997</v>
      </c>
      <c r="W21" s="123">
        <v>2</v>
      </c>
      <c r="X21" s="123">
        <v>1</v>
      </c>
      <c r="Y21" s="120"/>
      <c r="Z21" s="123">
        <v>0</v>
      </c>
      <c r="AA21" s="120"/>
      <c r="AB21" s="120"/>
      <c r="AC21" s="120"/>
      <c r="AD21" s="120"/>
      <c r="AE21" s="120"/>
      <c r="AF21" s="120"/>
      <c r="AG21" s="124">
        <v>9495.35</v>
      </c>
      <c r="AH21" s="120">
        <v>9495.35</v>
      </c>
      <c r="AI21" s="120">
        <v>0</v>
      </c>
      <c r="AJ21" s="120">
        <v>360.47</v>
      </c>
      <c r="AK21" s="124">
        <v>9855.82</v>
      </c>
      <c r="AL21" s="124">
        <v>0</v>
      </c>
      <c r="AM21" s="124">
        <v>9855.82</v>
      </c>
      <c r="AN21" s="120"/>
      <c r="AO21" s="120"/>
      <c r="AP21" s="120"/>
      <c r="AQ21" s="120"/>
      <c r="AR21" s="120"/>
      <c r="AS21" s="120"/>
      <c r="AT21" s="120"/>
      <c r="AU21" s="124">
        <v>9855.82</v>
      </c>
      <c r="AV21" s="120"/>
      <c r="AW21" s="120"/>
      <c r="AX21" s="120"/>
      <c r="AY21" s="120"/>
      <c r="AZ21" s="120"/>
      <c r="BA21" s="120"/>
      <c r="BB21" s="120"/>
      <c r="BC21" s="125">
        <v>0</v>
      </c>
      <c r="BD21" s="120"/>
      <c r="BE21" s="120"/>
      <c r="BF21" s="120"/>
      <c r="BG21" s="120"/>
      <c r="BH21" s="122">
        <v>45757</v>
      </c>
      <c r="BI21" s="124">
        <v>9855.82</v>
      </c>
      <c r="BJ21" s="120" t="s">
        <v>703</v>
      </c>
      <c r="BK21" s="120" t="s">
        <v>704</v>
      </c>
      <c r="BL21" s="120" t="s">
        <v>705</v>
      </c>
      <c r="BM21" s="120" t="s">
        <v>165</v>
      </c>
      <c r="BN21" s="120" t="s">
        <v>60</v>
      </c>
      <c r="BO21" s="120" t="s">
        <v>706</v>
      </c>
      <c r="BP21" s="120" t="s">
        <v>707</v>
      </c>
      <c r="BQ21" s="120" t="s">
        <v>708</v>
      </c>
      <c r="BR21" s="120" t="s">
        <v>709</v>
      </c>
    </row>
    <row r="22" spans="1:70" ht="15" x14ac:dyDescent="0.3">
      <c r="A22" s="120">
        <v>2415435</v>
      </c>
      <c r="B22" s="120"/>
      <c r="C22" s="120"/>
      <c r="D22" s="120" t="s">
        <v>164</v>
      </c>
      <c r="E22" s="120" t="s">
        <v>594</v>
      </c>
      <c r="F22" s="120" t="s">
        <v>616</v>
      </c>
      <c r="G22" s="120">
        <v>135631</v>
      </c>
      <c r="H22" s="120">
        <v>6403</v>
      </c>
      <c r="I22" s="120" t="s">
        <v>731</v>
      </c>
      <c r="J22" s="121" t="s">
        <v>197</v>
      </c>
      <c r="K22" s="120" t="s">
        <v>60</v>
      </c>
      <c r="L22" s="120" t="s">
        <v>198</v>
      </c>
      <c r="M22" s="120">
        <v>14</v>
      </c>
      <c r="N22" s="120" t="s">
        <v>712</v>
      </c>
      <c r="O22" s="120" t="s">
        <v>701</v>
      </c>
      <c r="P22" s="120"/>
      <c r="Q22" s="120"/>
      <c r="R22" s="122">
        <v>45352</v>
      </c>
      <c r="S22" s="120" t="s">
        <v>702</v>
      </c>
      <c r="T22" s="120">
        <v>2</v>
      </c>
      <c r="U22" s="120" t="s">
        <v>701</v>
      </c>
      <c r="V22" s="122">
        <v>45748.031545833299</v>
      </c>
      <c r="W22" s="123">
        <v>2</v>
      </c>
      <c r="X22" s="123">
        <v>1</v>
      </c>
      <c r="Y22" s="120"/>
      <c r="Z22" s="123">
        <v>10.029999999999999</v>
      </c>
      <c r="AA22" s="120"/>
      <c r="AB22" s="120"/>
      <c r="AC22" s="120"/>
      <c r="AD22" s="120"/>
      <c r="AE22" s="120"/>
      <c r="AF22" s="120"/>
      <c r="AG22" s="124">
        <v>2957.69</v>
      </c>
      <c r="AH22" s="120">
        <v>848.67</v>
      </c>
      <c r="AI22" s="120">
        <v>2109.02</v>
      </c>
      <c r="AJ22" s="120">
        <v>175.38</v>
      </c>
      <c r="AK22" s="124">
        <v>898.99</v>
      </c>
      <c r="AL22" s="124">
        <v>2234.08</v>
      </c>
      <c r="AM22" s="124">
        <v>3133.07</v>
      </c>
      <c r="AN22" s="120"/>
      <c r="AO22" s="120"/>
      <c r="AP22" s="120"/>
      <c r="AQ22" s="120"/>
      <c r="AR22" s="120"/>
      <c r="AS22" s="120"/>
      <c r="AT22" s="120"/>
      <c r="AU22" s="124">
        <v>3133.07</v>
      </c>
      <c r="AV22" s="120"/>
      <c r="AW22" s="120"/>
      <c r="AX22" s="120"/>
      <c r="AY22" s="120"/>
      <c r="AZ22" s="120"/>
      <c r="BA22" s="120"/>
      <c r="BB22" s="120"/>
      <c r="BC22" s="125">
        <v>0</v>
      </c>
      <c r="BD22" s="120"/>
      <c r="BE22" s="120"/>
      <c r="BF22" s="120"/>
      <c r="BG22" s="120"/>
      <c r="BH22" s="122">
        <v>45757</v>
      </c>
      <c r="BI22" s="124">
        <v>3131.41</v>
      </c>
      <c r="BJ22" s="120" t="s">
        <v>703</v>
      </c>
      <c r="BK22" s="120" t="s">
        <v>704</v>
      </c>
      <c r="BL22" s="120" t="s">
        <v>705</v>
      </c>
      <c r="BM22" s="120" t="s">
        <v>165</v>
      </c>
      <c r="BN22" s="120" t="s">
        <v>60</v>
      </c>
      <c r="BO22" s="120" t="s">
        <v>706</v>
      </c>
      <c r="BP22" s="120" t="s">
        <v>707</v>
      </c>
      <c r="BQ22" s="120" t="s">
        <v>708</v>
      </c>
      <c r="BR22" s="120" t="s">
        <v>709</v>
      </c>
    </row>
    <row r="23" spans="1:70" ht="15" x14ac:dyDescent="0.3">
      <c r="A23" s="120">
        <v>2468180</v>
      </c>
      <c r="B23" s="120"/>
      <c r="C23" s="120"/>
      <c r="D23" s="120" t="s">
        <v>164</v>
      </c>
      <c r="E23" s="120" t="s">
        <v>599</v>
      </c>
      <c r="F23" s="120" t="s">
        <v>625</v>
      </c>
      <c r="G23" s="120">
        <v>135921</v>
      </c>
      <c r="H23" s="120">
        <v>6492</v>
      </c>
      <c r="I23" s="120" t="s">
        <v>732</v>
      </c>
      <c r="J23" s="121" t="s">
        <v>303</v>
      </c>
      <c r="K23" s="120" t="s">
        <v>60</v>
      </c>
      <c r="L23" s="120" t="s">
        <v>304</v>
      </c>
      <c r="M23" s="120">
        <v>4</v>
      </c>
      <c r="N23" s="120"/>
      <c r="O23" s="120" t="s">
        <v>701</v>
      </c>
      <c r="P23" s="120"/>
      <c r="Q23" s="120"/>
      <c r="R23" s="122">
        <v>45658</v>
      </c>
      <c r="S23" s="120" t="s">
        <v>702</v>
      </c>
      <c r="T23" s="120">
        <v>2</v>
      </c>
      <c r="U23" s="120" t="s">
        <v>701</v>
      </c>
      <c r="V23" s="122">
        <v>45748.030212847203</v>
      </c>
      <c r="W23" s="123">
        <v>2</v>
      </c>
      <c r="X23" s="123">
        <v>1</v>
      </c>
      <c r="Y23" s="120"/>
      <c r="Z23" s="123">
        <v>0</v>
      </c>
      <c r="AA23" s="120"/>
      <c r="AB23" s="120"/>
      <c r="AC23" s="120"/>
      <c r="AD23" s="120"/>
      <c r="AE23" s="120"/>
      <c r="AF23" s="120"/>
      <c r="AG23" s="124">
        <v>8015</v>
      </c>
      <c r="AH23" s="120">
        <v>8015</v>
      </c>
      <c r="AI23" s="120">
        <v>0</v>
      </c>
      <c r="AJ23" s="120">
        <v>160.28</v>
      </c>
      <c r="AK23" s="124">
        <v>8175.28</v>
      </c>
      <c r="AL23" s="124">
        <v>0</v>
      </c>
      <c r="AM23" s="124">
        <v>8175.28</v>
      </c>
      <c r="AN23" s="120"/>
      <c r="AO23" s="120"/>
      <c r="AP23" s="120"/>
      <c r="AQ23" s="120"/>
      <c r="AR23" s="120"/>
      <c r="AS23" s="120"/>
      <c r="AT23" s="120"/>
      <c r="AU23" s="124">
        <v>8175.28</v>
      </c>
      <c r="AV23" s="120"/>
      <c r="AW23" s="120"/>
      <c r="AX23" s="120"/>
      <c r="AY23" s="120"/>
      <c r="AZ23" s="120"/>
      <c r="BA23" s="120"/>
      <c r="BB23" s="120"/>
      <c r="BC23" s="125">
        <v>0</v>
      </c>
      <c r="BD23" s="120"/>
      <c r="BE23" s="120"/>
      <c r="BF23" s="120"/>
      <c r="BG23" s="120"/>
      <c r="BH23" s="122">
        <v>45768</v>
      </c>
      <c r="BI23" s="124">
        <v>8175.28</v>
      </c>
      <c r="BJ23" s="120" t="s">
        <v>703</v>
      </c>
      <c r="BK23" s="120" t="s">
        <v>704</v>
      </c>
      <c r="BL23" s="120" t="s">
        <v>705</v>
      </c>
      <c r="BM23" s="120" t="s">
        <v>165</v>
      </c>
      <c r="BN23" s="120" t="s">
        <v>60</v>
      </c>
      <c r="BO23" s="120" t="s">
        <v>706</v>
      </c>
      <c r="BP23" s="120" t="s">
        <v>707</v>
      </c>
      <c r="BQ23" s="120" t="s">
        <v>708</v>
      </c>
      <c r="BR23" s="120" t="s">
        <v>709</v>
      </c>
    </row>
    <row r="24" spans="1:70" ht="15" x14ac:dyDescent="0.3">
      <c r="A24" s="120">
        <v>2412879</v>
      </c>
      <c r="B24" s="120"/>
      <c r="C24" s="120"/>
      <c r="D24" s="120" t="s">
        <v>164</v>
      </c>
      <c r="E24" s="120" t="s">
        <v>603</v>
      </c>
      <c r="F24" s="120" t="s">
        <v>616</v>
      </c>
      <c r="G24" s="120">
        <v>135632</v>
      </c>
      <c r="H24" s="120">
        <v>6377</v>
      </c>
      <c r="I24" s="120" t="s">
        <v>733</v>
      </c>
      <c r="J24" s="121" t="s">
        <v>199</v>
      </c>
      <c r="K24" s="120" t="s">
        <v>60</v>
      </c>
      <c r="L24" s="120" t="s">
        <v>200</v>
      </c>
      <c r="M24" s="120">
        <v>14</v>
      </c>
      <c r="N24" s="120" t="s">
        <v>712</v>
      </c>
      <c r="O24" s="120" t="s">
        <v>701</v>
      </c>
      <c r="P24" s="120"/>
      <c r="Q24" s="120"/>
      <c r="R24" s="122">
        <v>45352</v>
      </c>
      <c r="S24" s="120" t="s">
        <v>702</v>
      </c>
      <c r="T24" s="120">
        <v>2</v>
      </c>
      <c r="U24" s="120" t="s">
        <v>701</v>
      </c>
      <c r="V24" s="122">
        <v>45748.031554664398</v>
      </c>
      <c r="W24" s="123">
        <v>2</v>
      </c>
      <c r="X24" s="123">
        <v>1</v>
      </c>
      <c r="Y24" s="120"/>
      <c r="Z24" s="123">
        <v>10.029999999999999</v>
      </c>
      <c r="AA24" s="120"/>
      <c r="AB24" s="120"/>
      <c r="AC24" s="120"/>
      <c r="AD24" s="120"/>
      <c r="AE24" s="120"/>
      <c r="AF24" s="120"/>
      <c r="AG24" s="124">
        <v>2957.69</v>
      </c>
      <c r="AH24" s="120">
        <v>848.67</v>
      </c>
      <c r="AI24" s="120">
        <v>2109.02</v>
      </c>
      <c r="AJ24" s="120">
        <v>175.38</v>
      </c>
      <c r="AK24" s="124">
        <v>898.99</v>
      </c>
      <c r="AL24" s="124">
        <v>2234.08</v>
      </c>
      <c r="AM24" s="124">
        <v>3133.07</v>
      </c>
      <c r="AN24" s="120"/>
      <c r="AO24" s="120"/>
      <c r="AP24" s="120"/>
      <c r="AQ24" s="120"/>
      <c r="AR24" s="120"/>
      <c r="AS24" s="120"/>
      <c r="AT24" s="120"/>
      <c r="AU24" s="124">
        <v>3133.07</v>
      </c>
      <c r="AV24" s="120"/>
      <c r="AW24" s="120"/>
      <c r="AX24" s="120"/>
      <c r="AY24" s="120"/>
      <c r="AZ24" s="120"/>
      <c r="BA24" s="120"/>
      <c r="BB24" s="120"/>
      <c r="BC24" s="125">
        <v>0</v>
      </c>
      <c r="BD24" s="120"/>
      <c r="BE24" s="120"/>
      <c r="BF24" s="120"/>
      <c r="BG24" s="120"/>
      <c r="BH24" s="122">
        <v>45768</v>
      </c>
      <c r="BI24" s="124">
        <v>3122.27</v>
      </c>
      <c r="BJ24" s="120" t="s">
        <v>703</v>
      </c>
      <c r="BK24" s="120" t="s">
        <v>704</v>
      </c>
      <c r="BL24" s="120" t="s">
        <v>705</v>
      </c>
      <c r="BM24" s="120" t="s">
        <v>165</v>
      </c>
      <c r="BN24" s="120" t="s">
        <v>60</v>
      </c>
      <c r="BO24" s="120" t="s">
        <v>706</v>
      </c>
      <c r="BP24" s="120" t="s">
        <v>707</v>
      </c>
      <c r="BQ24" s="120" t="s">
        <v>708</v>
      </c>
      <c r="BR24" s="120" t="s">
        <v>709</v>
      </c>
    </row>
    <row r="25" spans="1:70" ht="15" x14ac:dyDescent="0.3">
      <c r="A25" s="120">
        <v>2412339</v>
      </c>
      <c r="B25" s="120"/>
      <c r="C25" s="120"/>
      <c r="D25" s="120" t="s">
        <v>164</v>
      </c>
      <c r="E25" s="120" t="s">
        <v>597</v>
      </c>
      <c r="F25" s="120" t="s">
        <v>617</v>
      </c>
      <c r="G25" s="120">
        <v>135633</v>
      </c>
      <c r="H25" s="120">
        <v>6370</v>
      </c>
      <c r="I25" s="120" t="s">
        <v>734</v>
      </c>
      <c r="J25" s="121" t="s">
        <v>201</v>
      </c>
      <c r="K25" s="120" t="s">
        <v>60</v>
      </c>
      <c r="L25" s="120" t="s">
        <v>202</v>
      </c>
      <c r="M25" s="120">
        <v>14</v>
      </c>
      <c r="N25" s="120"/>
      <c r="O25" s="120" t="s">
        <v>701</v>
      </c>
      <c r="P25" s="120"/>
      <c r="Q25" s="120"/>
      <c r="R25" s="122">
        <v>45352</v>
      </c>
      <c r="S25" s="120" t="s">
        <v>735</v>
      </c>
      <c r="T25" s="120">
        <v>2</v>
      </c>
      <c r="U25" s="120" t="s">
        <v>701</v>
      </c>
      <c r="V25" s="122">
        <v>45748.031565543999</v>
      </c>
      <c r="W25" s="123">
        <v>2</v>
      </c>
      <c r="X25" s="123">
        <v>1</v>
      </c>
      <c r="Y25" s="120"/>
      <c r="Z25" s="123">
        <v>0</v>
      </c>
      <c r="AA25" s="120"/>
      <c r="AB25" s="120"/>
      <c r="AC25" s="120"/>
      <c r="AD25" s="120"/>
      <c r="AE25" s="120"/>
      <c r="AF25" s="120"/>
      <c r="AG25" s="124">
        <v>6500</v>
      </c>
      <c r="AH25" s="120">
        <v>6500</v>
      </c>
      <c r="AI25" s="120">
        <v>0</v>
      </c>
      <c r="AJ25" s="120">
        <v>0</v>
      </c>
      <c r="AK25" s="124">
        <v>6500</v>
      </c>
      <c r="AL25" s="124">
        <v>0</v>
      </c>
      <c r="AM25" s="124">
        <v>6500</v>
      </c>
      <c r="AN25" s="120"/>
      <c r="AO25" s="120"/>
      <c r="AP25" s="120"/>
      <c r="AQ25" s="120"/>
      <c r="AR25" s="120"/>
      <c r="AS25" s="120"/>
      <c r="AT25" s="120"/>
      <c r="AU25" s="124">
        <v>6500</v>
      </c>
      <c r="AV25" s="120"/>
      <c r="AW25" s="120"/>
      <c r="AX25" s="120"/>
      <c r="AY25" s="120"/>
      <c r="AZ25" s="120"/>
      <c r="BA25" s="120"/>
      <c r="BB25" s="120"/>
      <c r="BC25" s="125">
        <v>0</v>
      </c>
      <c r="BD25" s="120"/>
      <c r="BE25" s="120"/>
      <c r="BF25" s="120"/>
      <c r="BG25" s="120"/>
      <c r="BH25" s="122">
        <v>45757</v>
      </c>
      <c r="BI25" s="124">
        <v>6500</v>
      </c>
      <c r="BJ25" s="120" t="s">
        <v>703</v>
      </c>
      <c r="BK25" s="120" t="s">
        <v>704</v>
      </c>
      <c r="BL25" s="120" t="s">
        <v>705</v>
      </c>
      <c r="BM25" s="120" t="s">
        <v>165</v>
      </c>
      <c r="BN25" s="120" t="s">
        <v>60</v>
      </c>
      <c r="BO25" s="120" t="s">
        <v>706</v>
      </c>
      <c r="BP25" s="120" t="s">
        <v>707</v>
      </c>
      <c r="BQ25" s="120" t="s">
        <v>708</v>
      </c>
      <c r="BR25" s="120" t="s">
        <v>709</v>
      </c>
    </row>
    <row r="26" spans="1:70" ht="15" x14ac:dyDescent="0.3">
      <c r="A26" s="120">
        <v>2417085</v>
      </c>
      <c r="B26" s="120"/>
      <c r="C26" s="120"/>
      <c r="D26" s="120" t="s">
        <v>164</v>
      </c>
      <c r="E26" s="120" t="s">
        <v>618</v>
      </c>
      <c r="F26" s="120" t="s">
        <v>619</v>
      </c>
      <c r="G26" s="120">
        <v>135634</v>
      </c>
      <c r="H26" s="120">
        <v>6427</v>
      </c>
      <c r="I26" s="120" t="s">
        <v>736</v>
      </c>
      <c r="J26" s="121" t="s">
        <v>203</v>
      </c>
      <c r="K26" s="120" t="s">
        <v>60</v>
      </c>
      <c r="L26" s="120" t="s">
        <v>204</v>
      </c>
      <c r="M26" s="120">
        <v>13</v>
      </c>
      <c r="N26" s="120" t="s">
        <v>712</v>
      </c>
      <c r="O26" s="120" t="s">
        <v>701</v>
      </c>
      <c r="P26" s="120"/>
      <c r="Q26" s="120"/>
      <c r="R26" s="122">
        <v>45383</v>
      </c>
      <c r="S26" s="120" t="s">
        <v>702</v>
      </c>
      <c r="T26" s="120">
        <v>2</v>
      </c>
      <c r="U26" s="120" t="s">
        <v>701</v>
      </c>
      <c r="V26" s="122">
        <v>45748.031567326398</v>
      </c>
      <c r="W26" s="123">
        <v>2</v>
      </c>
      <c r="X26" s="123">
        <v>1</v>
      </c>
      <c r="Y26" s="120"/>
      <c r="Z26" s="123">
        <v>10.029999999999999</v>
      </c>
      <c r="AA26" s="120"/>
      <c r="AB26" s="120"/>
      <c r="AC26" s="120"/>
      <c r="AD26" s="120"/>
      <c r="AE26" s="120"/>
      <c r="AF26" s="120"/>
      <c r="AG26" s="124">
        <v>2410.27</v>
      </c>
      <c r="AH26" s="120">
        <v>685.85</v>
      </c>
      <c r="AI26" s="120">
        <v>1724.42</v>
      </c>
      <c r="AJ26" s="120">
        <v>121.9</v>
      </c>
      <c r="AK26" s="124">
        <v>720.54</v>
      </c>
      <c r="AL26" s="124">
        <v>1811.63</v>
      </c>
      <c r="AM26" s="124">
        <v>2532.17</v>
      </c>
      <c r="AN26" s="120"/>
      <c r="AO26" s="120"/>
      <c r="AP26" s="120"/>
      <c r="AQ26" s="120"/>
      <c r="AR26" s="120"/>
      <c r="AS26" s="120"/>
      <c r="AT26" s="120"/>
      <c r="AU26" s="124">
        <v>2532.17</v>
      </c>
      <c r="AV26" s="120"/>
      <c r="AW26" s="120"/>
      <c r="AX26" s="120"/>
      <c r="AY26" s="120"/>
      <c r="AZ26" s="120"/>
      <c r="BA26" s="120"/>
      <c r="BB26" s="120"/>
      <c r="BC26" s="125">
        <v>0</v>
      </c>
      <c r="BD26" s="120"/>
      <c r="BE26" s="120"/>
      <c r="BF26" s="120"/>
      <c r="BG26" s="120"/>
      <c r="BH26" s="122">
        <v>45768</v>
      </c>
      <c r="BI26" s="124">
        <v>2523.4499999999998</v>
      </c>
      <c r="BJ26" s="120" t="s">
        <v>703</v>
      </c>
      <c r="BK26" s="120" t="s">
        <v>704</v>
      </c>
      <c r="BL26" s="120" t="s">
        <v>705</v>
      </c>
      <c r="BM26" s="120" t="s">
        <v>165</v>
      </c>
      <c r="BN26" s="120" t="s">
        <v>60</v>
      </c>
      <c r="BO26" s="120" t="s">
        <v>706</v>
      </c>
      <c r="BP26" s="120" t="s">
        <v>707</v>
      </c>
      <c r="BQ26" s="120" t="s">
        <v>708</v>
      </c>
      <c r="BR26" s="120" t="s">
        <v>709</v>
      </c>
    </row>
    <row r="27" spans="1:70" ht="15" x14ac:dyDescent="0.3">
      <c r="A27" s="120">
        <v>2417086</v>
      </c>
      <c r="B27" s="120"/>
      <c r="C27" s="120"/>
      <c r="D27" s="120" t="s">
        <v>164</v>
      </c>
      <c r="E27" s="120" t="s">
        <v>618</v>
      </c>
      <c r="F27" s="120" t="s">
        <v>619</v>
      </c>
      <c r="G27" s="120">
        <v>135634</v>
      </c>
      <c r="H27" s="120">
        <v>6427</v>
      </c>
      <c r="I27" s="120" t="s">
        <v>736</v>
      </c>
      <c r="J27" s="121" t="s">
        <v>203</v>
      </c>
      <c r="K27" s="120" t="s">
        <v>60</v>
      </c>
      <c r="L27" s="120" t="s">
        <v>204</v>
      </c>
      <c r="M27" s="120">
        <v>14</v>
      </c>
      <c r="N27" s="120" t="s">
        <v>712</v>
      </c>
      <c r="O27" s="120" t="s">
        <v>737</v>
      </c>
      <c r="P27" s="120"/>
      <c r="Q27" s="120"/>
      <c r="R27" s="122">
        <v>45383</v>
      </c>
      <c r="S27" s="120" t="s">
        <v>702</v>
      </c>
      <c r="T27" s="120">
        <v>2</v>
      </c>
      <c r="U27" s="120" t="s">
        <v>701</v>
      </c>
      <c r="V27" s="122">
        <v>45748.031567326398</v>
      </c>
      <c r="W27" s="123">
        <v>2</v>
      </c>
      <c r="X27" s="123">
        <v>1</v>
      </c>
      <c r="Y27" s="120"/>
      <c r="Z27" s="123">
        <v>10.029999999999999</v>
      </c>
      <c r="AA27" s="120"/>
      <c r="AB27" s="120"/>
      <c r="AC27" s="120"/>
      <c r="AD27" s="120"/>
      <c r="AE27" s="120"/>
      <c r="AF27" s="120"/>
      <c r="AG27" s="124">
        <v>13624.19</v>
      </c>
      <c r="AH27" s="120">
        <v>4325.08</v>
      </c>
      <c r="AI27" s="120">
        <v>9299.11</v>
      </c>
      <c r="AJ27" s="120">
        <v>689.06</v>
      </c>
      <c r="AK27" s="124">
        <v>4543.83</v>
      </c>
      <c r="AL27" s="124">
        <v>9769.42</v>
      </c>
      <c r="AM27" s="124">
        <v>14313.25</v>
      </c>
      <c r="AN27" s="120"/>
      <c r="AO27" s="120"/>
      <c r="AP27" s="120"/>
      <c r="AQ27" s="120"/>
      <c r="AR27" s="120"/>
      <c r="AS27" s="120"/>
      <c r="AT27" s="120"/>
      <c r="AU27" s="124">
        <v>14313.25</v>
      </c>
      <c r="AV27" s="120"/>
      <c r="AW27" s="120"/>
      <c r="AX27" s="120"/>
      <c r="AY27" s="120"/>
      <c r="AZ27" s="120"/>
      <c r="BA27" s="120"/>
      <c r="BB27" s="120"/>
      <c r="BC27" s="125">
        <v>0</v>
      </c>
      <c r="BD27" s="120"/>
      <c r="BE27" s="120"/>
      <c r="BF27" s="120"/>
      <c r="BG27" s="120"/>
      <c r="BH27" s="122">
        <v>45768</v>
      </c>
      <c r="BI27" s="124">
        <v>14263.93</v>
      </c>
      <c r="BJ27" s="120" t="s">
        <v>703</v>
      </c>
      <c r="BK27" s="120" t="s">
        <v>704</v>
      </c>
      <c r="BL27" s="120" t="s">
        <v>705</v>
      </c>
      <c r="BM27" s="120" t="s">
        <v>165</v>
      </c>
      <c r="BN27" s="120" t="s">
        <v>60</v>
      </c>
      <c r="BO27" s="120" t="s">
        <v>706</v>
      </c>
      <c r="BP27" s="120" t="s">
        <v>707</v>
      </c>
      <c r="BQ27" s="120" t="s">
        <v>708</v>
      </c>
      <c r="BR27" s="120" t="s">
        <v>709</v>
      </c>
    </row>
    <row r="28" spans="1:70" ht="15" x14ac:dyDescent="0.3">
      <c r="A28" s="120">
        <v>2417530</v>
      </c>
      <c r="B28" s="120"/>
      <c r="C28" s="120"/>
      <c r="D28" s="120" t="s">
        <v>164</v>
      </c>
      <c r="E28" s="120" t="s">
        <v>590</v>
      </c>
      <c r="F28" s="120" t="s">
        <v>738</v>
      </c>
      <c r="G28" s="120">
        <v>135636</v>
      </c>
      <c r="H28" s="120">
        <v>6437</v>
      </c>
      <c r="I28" s="120" t="s">
        <v>739</v>
      </c>
      <c r="J28" s="121" t="s">
        <v>205</v>
      </c>
      <c r="K28" s="120" t="s">
        <v>60</v>
      </c>
      <c r="L28" s="120" t="s">
        <v>206</v>
      </c>
      <c r="M28" s="120">
        <v>11</v>
      </c>
      <c r="N28" s="120" t="s">
        <v>712</v>
      </c>
      <c r="O28" s="120" t="s">
        <v>701</v>
      </c>
      <c r="P28" s="120"/>
      <c r="Q28" s="120"/>
      <c r="R28" s="122">
        <v>45444</v>
      </c>
      <c r="S28" s="120" t="s">
        <v>702</v>
      </c>
      <c r="T28" s="120">
        <v>2</v>
      </c>
      <c r="U28" s="120" t="s">
        <v>701</v>
      </c>
      <c r="V28" s="122">
        <v>45748.0315794329</v>
      </c>
      <c r="W28" s="123">
        <v>2</v>
      </c>
      <c r="X28" s="123">
        <v>1</v>
      </c>
      <c r="Y28" s="120"/>
      <c r="Z28" s="123">
        <v>10.029999999999999</v>
      </c>
      <c r="AA28" s="120"/>
      <c r="AB28" s="120"/>
      <c r="AC28" s="120"/>
      <c r="AD28" s="120"/>
      <c r="AE28" s="120"/>
      <c r="AF28" s="120"/>
      <c r="AG28" s="124">
        <v>3305.65</v>
      </c>
      <c r="AH28" s="120">
        <v>925.07</v>
      </c>
      <c r="AI28" s="120">
        <v>2380.58</v>
      </c>
      <c r="AJ28" s="120">
        <v>148.52000000000001</v>
      </c>
      <c r="AK28" s="124">
        <v>966.63</v>
      </c>
      <c r="AL28" s="124">
        <v>2487.54</v>
      </c>
      <c r="AM28" s="124">
        <v>3454.17</v>
      </c>
      <c r="AN28" s="120"/>
      <c r="AO28" s="120"/>
      <c r="AP28" s="120"/>
      <c r="AQ28" s="120"/>
      <c r="AR28" s="120"/>
      <c r="AS28" s="120"/>
      <c r="AT28" s="120"/>
      <c r="AU28" s="124">
        <v>3454.17</v>
      </c>
      <c r="AV28" s="120"/>
      <c r="AW28" s="120"/>
      <c r="AX28" s="120"/>
      <c r="AY28" s="120"/>
      <c r="AZ28" s="120"/>
      <c r="BA28" s="120"/>
      <c r="BB28" s="120"/>
      <c r="BC28" s="125">
        <v>0</v>
      </c>
      <c r="BD28" s="120"/>
      <c r="BE28" s="120"/>
      <c r="BF28" s="120"/>
      <c r="BG28" s="120"/>
      <c r="BH28" s="122">
        <v>45757</v>
      </c>
      <c r="BI28" s="124">
        <v>3452.34</v>
      </c>
      <c r="BJ28" s="120" t="s">
        <v>703</v>
      </c>
      <c r="BK28" s="120" t="s">
        <v>704</v>
      </c>
      <c r="BL28" s="120" t="s">
        <v>705</v>
      </c>
      <c r="BM28" s="120" t="s">
        <v>165</v>
      </c>
      <c r="BN28" s="120" t="s">
        <v>60</v>
      </c>
      <c r="BO28" s="120" t="s">
        <v>706</v>
      </c>
      <c r="BP28" s="120" t="s">
        <v>707</v>
      </c>
      <c r="BQ28" s="120" t="s">
        <v>708</v>
      </c>
      <c r="BR28" s="120" t="s">
        <v>709</v>
      </c>
    </row>
    <row r="29" spans="1:70" ht="15" x14ac:dyDescent="0.3">
      <c r="A29" s="120">
        <v>2472360</v>
      </c>
      <c r="B29" s="120"/>
      <c r="C29" s="120"/>
      <c r="D29" s="120" t="s">
        <v>164</v>
      </c>
      <c r="E29" s="120" t="s">
        <v>643</v>
      </c>
      <c r="F29" s="120" t="s">
        <v>624</v>
      </c>
      <c r="G29" s="120">
        <v>135954</v>
      </c>
      <c r="H29" s="120">
        <v>5406</v>
      </c>
      <c r="I29" s="120" t="s">
        <v>379</v>
      </c>
      <c r="J29" s="121" t="s">
        <v>380</v>
      </c>
      <c r="K29" s="120" t="s">
        <v>60</v>
      </c>
      <c r="L29" s="120" t="s">
        <v>381</v>
      </c>
      <c r="M29" s="120">
        <v>2</v>
      </c>
      <c r="N29" s="120" t="s">
        <v>712</v>
      </c>
      <c r="O29" s="120" t="s">
        <v>701</v>
      </c>
      <c r="P29" s="120"/>
      <c r="Q29" s="120"/>
      <c r="R29" s="122">
        <v>45717</v>
      </c>
      <c r="S29" s="120" t="s">
        <v>735</v>
      </c>
      <c r="T29" s="120">
        <v>2</v>
      </c>
      <c r="U29" s="120" t="s">
        <v>701</v>
      </c>
      <c r="V29" s="122">
        <v>45749.631931747703</v>
      </c>
      <c r="W29" s="123">
        <v>2</v>
      </c>
      <c r="X29" s="123">
        <v>1</v>
      </c>
      <c r="Y29" s="120"/>
      <c r="Z29" s="123">
        <v>10.033899999999999</v>
      </c>
      <c r="AA29" s="120"/>
      <c r="AB29" s="120"/>
      <c r="AC29" s="120"/>
      <c r="AD29" s="120"/>
      <c r="AE29" s="120"/>
      <c r="AF29" s="120"/>
      <c r="AG29" s="124">
        <v>7741.92</v>
      </c>
      <c r="AH29" s="120">
        <v>7619.52</v>
      </c>
      <c r="AI29" s="120">
        <v>122.4</v>
      </c>
      <c r="AJ29" s="120">
        <v>0</v>
      </c>
      <c r="AK29" s="124">
        <v>7619.52</v>
      </c>
      <c r="AL29" s="124">
        <v>122.4</v>
      </c>
      <c r="AM29" s="124">
        <v>7741.92</v>
      </c>
      <c r="AN29" s="120"/>
      <c r="AO29" s="120"/>
      <c r="AP29" s="120"/>
      <c r="AQ29" s="120"/>
      <c r="AR29" s="120"/>
      <c r="AS29" s="120"/>
      <c r="AT29" s="120"/>
      <c r="AU29" s="124">
        <v>7741.92</v>
      </c>
      <c r="AV29" s="120"/>
      <c r="AW29" s="120"/>
      <c r="AX29" s="120"/>
      <c r="AY29" s="120"/>
      <c r="AZ29" s="120"/>
      <c r="BA29" s="120"/>
      <c r="BB29" s="120"/>
      <c r="BC29" s="125">
        <v>0</v>
      </c>
      <c r="BD29" s="120"/>
      <c r="BE29" s="120"/>
      <c r="BF29" s="120"/>
      <c r="BG29" s="120"/>
      <c r="BH29" s="122">
        <v>45768</v>
      </c>
      <c r="BI29" s="124">
        <v>7715.23</v>
      </c>
      <c r="BJ29" s="120" t="s">
        <v>703</v>
      </c>
      <c r="BK29" s="120" t="s">
        <v>704</v>
      </c>
      <c r="BL29" s="120" t="s">
        <v>705</v>
      </c>
      <c r="BM29" s="120" t="s">
        <v>165</v>
      </c>
      <c r="BN29" s="120" t="s">
        <v>60</v>
      </c>
      <c r="BO29" s="120" t="s">
        <v>706</v>
      </c>
      <c r="BP29" s="120" t="s">
        <v>707</v>
      </c>
      <c r="BQ29" s="120" t="s">
        <v>708</v>
      </c>
      <c r="BR29" s="120" t="s">
        <v>709</v>
      </c>
    </row>
    <row r="30" spans="1:70" ht="15" x14ac:dyDescent="0.3">
      <c r="A30" s="120">
        <v>2418980</v>
      </c>
      <c r="B30" s="120"/>
      <c r="C30" s="120"/>
      <c r="D30" s="120" t="s">
        <v>164</v>
      </c>
      <c r="E30" s="120" t="s">
        <v>599</v>
      </c>
      <c r="F30" s="120" t="s">
        <v>710</v>
      </c>
      <c r="G30" s="120">
        <v>135637</v>
      </c>
      <c r="H30" s="120">
        <v>6454</v>
      </c>
      <c r="I30" s="120" t="s">
        <v>740</v>
      </c>
      <c r="J30" s="121" t="s">
        <v>207</v>
      </c>
      <c r="K30" s="120" t="s">
        <v>60</v>
      </c>
      <c r="L30" s="120" t="s">
        <v>208</v>
      </c>
      <c r="M30" s="120">
        <v>7</v>
      </c>
      <c r="N30" s="120"/>
      <c r="O30" s="120" t="s">
        <v>701</v>
      </c>
      <c r="P30" s="120"/>
      <c r="Q30" s="120"/>
      <c r="R30" s="122">
        <v>45566</v>
      </c>
      <c r="S30" s="120" t="s">
        <v>735</v>
      </c>
      <c r="T30" s="120">
        <v>2</v>
      </c>
      <c r="U30" s="120" t="s">
        <v>701</v>
      </c>
      <c r="V30" s="122">
        <v>45748.031588113401</v>
      </c>
      <c r="W30" s="123">
        <v>2</v>
      </c>
      <c r="X30" s="123">
        <v>1</v>
      </c>
      <c r="Y30" s="120"/>
      <c r="Z30" s="123">
        <v>0</v>
      </c>
      <c r="AA30" s="120"/>
      <c r="AB30" s="120"/>
      <c r="AC30" s="120"/>
      <c r="AD30" s="120"/>
      <c r="AE30" s="120"/>
      <c r="AF30" s="120"/>
      <c r="AG30" s="124">
        <v>10083.33</v>
      </c>
      <c r="AH30" s="120">
        <v>10083.33</v>
      </c>
      <c r="AI30" s="120">
        <v>0</v>
      </c>
      <c r="AJ30" s="120">
        <v>0</v>
      </c>
      <c r="AK30" s="124">
        <v>10083.33</v>
      </c>
      <c r="AL30" s="124">
        <v>0</v>
      </c>
      <c r="AM30" s="124">
        <v>10083.33</v>
      </c>
      <c r="AN30" s="120"/>
      <c r="AO30" s="120"/>
      <c r="AP30" s="120"/>
      <c r="AQ30" s="120"/>
      <c r="AR30" s="120"/>
      <c r="AS30" s="120"/>
      <c r="AT30" s="120"/>
      <c r="AU30" s="124">
        <v>10083.33</v>
      </c>
      <c r="AV30" s="120"/>
      <c r="AW30" s="120"/>
      <c r="AX30" s="120"/>
      <c r="AY30" s="120"/>
      <c r="AZ30" s="120"/>
      <c r="BA30" s="120"/>
      <c r="BB30" s="120"/>
      <c r="BC30" s="125">
        <v>0</v>
      </c>
      <c r="BD30" s="120"/>
      <c r="BE30" s="120"/>
      <c r="BF30" s="120"/>
      <c r="BG30" s="120"/>
      <c r="BH30" s="122">
        <v>45768</v>
      </c>
      <c r="BI30" s="124">
        <v>10083.33</v>
      </c>
      <c r="BJ30" s="120" t="s">
        <v>703</v>
      </c>
      <c r="BK30" s="120" t="s">
        <v>704</v>
      </c>
      <c r="BL30" s="120" t="s">
        <v>705</v>
      </c>
      <c r="BM30" s="120" t="s">
        <v>165</v>
      </c>
      <c r="BN30" s="120" t="s">
        <v>60</v>
      </c>
      <c r="BO30" s="120" t="s">
        <v>706</v>
      </c>
      <c r="BP30" s="120" t="s">
        <v>707</v>
      </c>
      <c r="BQ30" s="120" t="s">
        <v>708</v>
      </c>
      <c r="BR30" s="120" t="s">
        <v>709</v>
      </c>
    </row>
    <row r="31" spans="1:70" ht="15" x14ac:dyDescent="0.3">
      <c r="A31" s="120">
        <v>2468216</v>
      </c>
      <c r="B31" s="120"/>
      <c r="C31" s="120"/>
      <c r="D31" s="120" t="s">
        <v>164</v>
      </c>
      <c r="E31" s="120" t="s">
        <v>620</v>
      </c>
      <c r="F31" s="120" t="s">
        <v>613</v>
      </c>
      <c r="G31" s="120">
        <v>135922</v>
      </c>
      <c r="H31" s="120">
        <v>6494</v>
      </c>
      <c r="I31" s="120" t="s">
        <v>741</v>
      </c>
      <c r="J31" s="121" t="s">
        <v>82</v>
      </c>
      <c r="K31" s="120" t="s">
        <v>60</v>
      </c>
      <c r="L31" s="120" t="s">
        <v>305</v>
      </c>
      <c r="M31" s="120">
        <v>3</v>
      </c>
      <c r="N31" s="120" t="s">
        <v>712</v>
      </c>
      <c r="O31" s="120" t="s">
        <v>718</v>
      </c>
      <c r="P31" s="120"/>
      <c r="Q31" s="120"/>
      <c r="R31" s="122">
        <v>45689</v>
      </c>
      <c r="S31" s="120" t="s">
        <v>702</v>
      </c>
      <c r="T31" s="120">
        <v>2</v>
      </c>
      <c r="U31" s="120" t="s">
        <v>701</v>
      </c>
      <c r="V31" s="122">
        <v>45748.030215937499</v>
      </c>
      <c r="W31" s="123">
        <v>2</v>
      </c>
      <c r="X31" s="123">
        <v>1</v>
      </c>
      <c r="Y31" s="120"/>
      <c r="Z31" s="123">
        <v>10.033899999999999</v>
      </c>
      <c r="AA31" s="120"/>
      <c r="AB31" s="120"/>
      <c r="AC31" s="120"/>
      <c r="AD31" s="120"/>
      <c r="AE31" s="120"/>
      <c r="AF31" s="120"/>
      <c r="AG31" s="124">
        <v>4438.82</v>
      </c>
      <c r="AH31" s="120">
        <v>4368.6400000000003</v>
      </c>
      <c r="AI31" s="120">
        <v>70.180000000000007</v>
      </c>
      <c r="AJ31" s="120">
        <v>65.349999999999994</v>
      </c>
      <c r="AK31" s="124">
        <v>4432.95</v>
      </c>
      <c r="AL31" s="124">
        <v>71.22</v>
      </c>
      <c r="AM31" s="124">
        <v>4504.17</v>
      </c>
      <c r="AN31" s="120"/>
      <c r="AO31" s="120"/>
      <c r="AP31" s="120"/>
      <c r="AQ31" s="120"/>
      <c r="AR31" s="120"/>
      <c r="AS31" s="120"/>
      <c r="AT31" s="120"/>
      <c r="AU31" s="124">
        <v>4504.17</v>
      </c>
      <c r="AV31" s="120"/>
      <c r="AW31" s="120"/>
      <c r="AX31" s="120"/>
      <c r="AY31" s="120"/>
      <c r="AZ31" s="120"/>
      <c r="BA31" s="120"/>
      <c r="BB31" s="120"/>
      <c r="BC31" s="125">
        <v>0</v>
      </c>
      <c r="BD31" s="120"/>
      <c r="BE31" s="120"/>
      <c r="BF31" s="120"/>
      <c r="BG31" s="120"/>
      <c r="BH31" s="122">
        <v>45768</v>
      </c>
      <c r="BI31" s="124">
        <v>4488.6400000000003</v>
      </c>
      <c r="BJ31" s="120" t="s">
        <v>703</v>
      </c>
      <c r="BK31" s="120" t="s">
        <v>704</v>
      </c>
      <c r="BL31" s="120" t="s">
        <v>705</v>
      </c>
      <c r="BM31" s="120" t="s">
        <v>165</v>
      </c>
      <c r="BN31" s="120" t="s">
        <v>60</v>
      </c>
      <c r="BO31" s="120" t="s">
        <v>706</v>
      </c>
      <c r="BP31" s="120" t="s">
        <v>707</v>
      </c>
      <c r="BQ31" s="120" t="s">
        <v>708</v>
      </c>
      <c r="BR31" s="120" t="s">
        <v>709</v>
      </c>
    </row>
    <row r="32" spans="1:70" ht="15" x14ac:dyDescent="0.3">
      <c r="A32" s="120">
        <v>2411590</v>
      </c>
      <c r="B32" s="120"/>
      <c r="C32" s="120"/>
      <c r="D32" s="120" t="s">
        <v>164</v>
      </c>
      <c r="E32" s="120" t="s">
        <v>599</v>
      </c>
      <c r="F32" s="120" t="s">
        <v>715</v>
      </c>
      <c r="G32" s="120">
        <v>135638</v>
      </c>
      <c r="H32" s="120">
        <v>6354</v>
      </c>
      <c r="I32" s="120" t="s">
        <v>742</v>
      </c>
      <c r="J32" s="121" t="s">
        <v>209</v>
      </c>
      <c r="K32" s="120" t="s">
        <v>60</v>
      </c>
      <c r="L32" s="120" t="s">
        <v>210</v>
      </c>
      <c r="M32" s="120">
        <v>14</v>
      </c>
      <c r="N32" s="120"/>
      <c r="O32" s="120" t="s">
        <v>701</v>
      </c>
      <c r="P32" s="120"/>
      <c r="Q32" s="120"/>
      <c r="R32" s="122">
        <v>45352</v>
      </c>
      <c r="S32" s="120" t="s">
        <v>702</v>
      </c>
      <c r="T32" s="120">
        <v>2</v>
      </c>
      <c r="U32" s="120" t="s">
        <v>701</v>
      </c>
      <c r="V32" s="122">
        <v>45748.031589039398</v>
      </c>
      <c r="W32" s="123">
        <v>2</v>
      </c>
      <c r="X32" s="123">
        <v>1</v>
      </c>
      <c r="Y32" s="120"/>
      <c r="Z32" s="123">
        <v>0</v>
      </c>
      <c r="AA32" s="120"/>
      <c r="AB32" s="120"/>
      <c r="AC32" s="120"/>
      <c r="AD32" s="120"/>
      <c r="AE32" s="120"/>
      <c r="AF32" s="120"/>
      <c r="AG32" s="124">
        <v>7605</v>
      </c>
      <c r="AH32" s="120">
        <v>7605</v>
      </c>
      <c r="AI32" s="120">
        <v>0</v>
      </c>
      <c r="AJ32" s="120">
        <v>450.94</v>
      </c>
      <c r="AK32" s="124">
        <v>8055.94</v>
      </c>
      <c r="AL32" s="124">
        <v>0</v>
      </c>
      <c r="AM32" s="124">
        <v>8055.94</v>
      </c>
      <c r="AN32" s="120"/>
      <c r="AO32" s="120"/>
      <c r="AP32" s="120"/>
      <c r="AQ32" s="120"/>
      <c r="AR32" s="120"/>
      <c r="AS32" s="120"/>
      <c r="AT32" s="120"/>
      <c r="AU32" s="124">
        <v>8055.94</v>
      </c>
      <c r="AV32" s="120"/>
      <c r="AW32" s="120"/>
      <c r="AX32" s="120"/>
      <c r="AY32" s="120"/>
      <c r="AZ32" s="120"/>
      <c r="BA32" s="120"/>
      <c r="BB32" s="120"/>
      <c r="BC32" s="125">
        <v>0</v>
      </c>
      <c r="BD32" s="120"/>
      <c r="BE32" s="120"/>
      <c r="BF32" s="120"/>
      <c r="BG32" s="120"/>
      <c r="BH32" s="122">
        <v>45768</v>
      </c>
      <c r="BI32" s="124">
        <v>8055.94</v>
      </c>
      <c r="BJ32" s="120" t="s">
        <v>703</v>
      </c>
      <c r="BK32" s="120" t="s">
        <v>704</v>
      </c>
      <c r="BL32" s="120" t="s">
        <v>705</v>
      </c>
      <c r="BM32" s="120" t="s">
        <v>165</v>
      </c>
      <c r="BN32" s="120" t="s">
        <v>60</v>
      </c>
      <c r="BO32" s="120" t="s">
        <v>706</v>
      </c>
      <c r="BP32" s="120" t="s">
        <v>707</v>
      </c>
      <c r="BQ32" s="120" t="s">
        <v>708</v>
      </c>
      <c r="BR32" s="120" t="s">
        <v>709</v>
      </c>
    </row>
    <row r="33" spans="1:70" ht="15" x14ac:dyDescent="0.3">
      <c r="A33" s="120">
        <v>2413244</v>
      </c>
      <c r="B33" s="120"/>
      <c r="C33" s="120"/>
      <c r="D33" s="120" t="s">
        <v>164</v>
      </c>
      <c r="E33" s="120" t="s">
        <v>594</v>
      </c>
      <c r="F33" s="120" t="s">
        <v>738</v>
      </c>
      <c r="G33" s="120">
        <v>135639</v>
      </c>
      <c r="H33" s="120">
        <v>6380</v>
      </c>
      <c r="I33" s="120" t="s">
        <v>743</v>
      </c>
      <c r="J33" s="121" t="s">
        <v>211</v>
      </c>
      <c r="K33" s="120" t="s">
        <v>60</v>
      </c>
      <c r="L33" s="120" t="s">
        <v>212</v>
      </c>
      <c r="M33" s="120">
        <v>14</v>
      </c>
      <c r="N33" s="120" t="s">
        <v>712</v>
      </c>
      <c r="O33" s="120" t="s">
        <v>701</v>
      </c>
      <c r="P33" s="120"/>
      <c r="Q33" s="120"/>
      <c r="R33" s="122">
        <v>45352</v>
      </c>
      <c r="S33" s="120" t="s">
        <v>702</v>
      </c>
      <c r="T33" s="120">
        <v>2</v>
      </c>
      <c r="U33" s="120" t="s">
        <v>701</v>
      </c>
      <c r="V33" s="122">
        <v>45748.031590856503</v>
      </c>
      <c r="W33" s="123">
        <v>2</v>
      </c>
      <c r="X33" s="123">
        <v>1</v>
      </c>
      <c r="Y33" s="120"/>
      <c r="Z33" s="123">
        <v>10.029999999999999</v>
      </c>
      <c r="AA33" s="120"/>
      <c r="AB33" s="120"/>
      <c r="AC33" s="120"/>
      <c r="AD33" s="120"/>
      <c r="AE33" s="120"/>
      <c r="AF33" s="120"/>
      <c r="AG33" s="124">
        <v>3986.12</v>
      </c>
      <c r="AH33" s="120">
        <v>1927.35</v>
      </c>
      <c r="AI33" s="120">
        <v>2058.77</v>
      </c>
      <c r="AJ33" s="120">
        <v>236.36</v>
      </c>
      <c r="AK33" s="124">
        <v>2041.63</v>
      </c>
      <c r="AL33" s="124">
        <v>2180.85</v>
      </c>
      <c r="AM33" s="124">
        <v>4222.4799999999996</v>
      </c>
      <c r="AN33" s="120"/>
      <c r="AO33" s="120"/>
      <c r="AP33" s="120"/>
      <c r="AQ33" s="120"/>
      <c r="AR33" s="120"/>
      <c r="AS33" s="120"/>
      <c r="AT33" s="120"/>
      <c r="AU33" s="124">
        <v>4222.4799999999996</v>
      </c>
      <c r="AV33" s="120"/>
      <c r="AW33" s="120"/>
      <c r="AX33" s="120"/>
      <c r="AY33" s="120"/>
      <c r="AZ33" s="120"/>
      <c r="BA33" s="120"/>
      <c r="BB33" s="120"/>
      <c r="BC33" s="125">
        <v>0</v>
      </c>
      <c r="BD33" s="120"/>
      <c r="BE33" s="120"/>
      <c r="BF33" s="120"/>
      <c r="BG33" s="120"/>
      <c r="BH33" s="122">
        <v>45768</v>
      </c>
      <c r="BI33" s="124">
        <v>4207.93</v>
      </c>
      <c r="BJ33" s="120" t="s">
        <v>703</v>
      </c>
      <c r="BK33" s="120" t="s">
        <v>704</v>
      </c>
      <c r="BL33" s="120" t="s">
        <v>705</v>
      </c>
      <c r="BM33" s="120" t="s">
        <v>165</v>
      </c>
      <c r="BN33" s="120" t="s">
        <v>60</v>
      </c>
      <c r="BO33" s="120" t="s">
        <v>706</v>
      </c>
      <c r="BP33" s="120" t="s">
        <v>707</v>
      </c>
      <c r="BQ33" s="120" t="s">
        <v>708</v>
      </c>
      <c r="BR33" s="120" t="s">
        <v>709</v>
      </c>
    </row>
    <row r="34" spans="1:70" ht="15" x14ac:dyDescent="0.3">
      <c r="A34" s="120">
        <v>2418318</v>
      </c>
      <c r="B34" s="120"/>
      <c r="C34" s="120"/>
      <c r="D34" s="120" t="s">
        <v>164</v>
      </c>
      <c r="E34" s="120" t="s">
        <v>597</v>
      </c>
      <c r="F34" s="120" t="s">
        <v>622</v>
      </c>
      <c r="G34" s="120">
        <v>135640</v>
      </c>
      <c r="H34" s="120">
        <v>6447</v>
      </c>
      <c r="I34" s="120" t="s">
        <v>744</v>
      </c>
      <c r="J34" s="121" t="s">
        <v>315</v>
      </c>
      <c r="K34" s="120" t="s">
        <v>60</v>
      </c>
      <c r="L34" s="120" t="s">
        <v>316</v>
      </c>
      <c r="M34" s="120">
        <v>9</v>
      </c>
      <c r="N34" s="120" t="s">
        <v>712</v>
      </c>
      <c r="O34" s="120" t="s">
        <v>701</v>
      </c>
      <c r="P34" s="120"/>
      <c r="Q34" s="120"/>
      <c r="R34" s="122">
        <v>45505</v>
      </c>
      <c r="S34" s="120" t="s">
        <v>702</v>
      </c>
      <c r="T34" s="120">
        <v>2</v>
      </c>
      <c r="U34" s="120" t="s">
        <v>701</v>
      </c>
      <c r="V34" s="122">
        <v>45748.031596099499</v>
      </c>
      <c r="W34" s="123">
        <v>2</v>
      </c>
      <c r="X34" s="123">
        <v>1</v>
      </c>
      <c r="Y34" s="120"/>
      <c r="Z34" s="123">
        <v>10.029999999999999</v>
      </c>
      <c r="AA34" s="120"/>
      <c r="AB34" s="120"/>
      <c r="AC34" s="120"/>
      <c r="AD34" s="120"/>
      <c r="AE34" s="120"/>
      <c r="AF34" s="120"/>
      <c r="AG34" s="124">
        <v>2470.7800000000002</v>
      </c>
      <c r="AH34" s="120">
        <v>696.55</v>
      </c>
      <c r="AI34" s="120">
        <v>1774.23</v>
      </c>
      <c r="AJ34" s="120">
        <v>93.8</v>
      </c>
      <c r="AK34" s="124">
        <v>722.99</v>
      </c>
      <c r="AL34" s="124">
        <v>1841.59</v>
      </c>
      <c r="AM34" s="124">
        <v>2564.58</v>
      </c>
      <c r="AN34" s="120"/>
      <c r="AO34" s="120"/>
      <c r="AP34" s="120"/>
      <c r="AQ34" s="120"/>
      <c r="AR34" s="120"/>
      <c r="AS34" s="120"/>
      <c r="AT34" s="120"/>
      <c r="AU34" s="124">
        <v>2564.58</v>
      </c>
      <c r="AV34" s="120"/>
      <c r="AW34" s="120"/>
      <c r="AX34" s="120"/>
      <c r="AY34" s="120"/>
      <c r="AZ34" s="120"/>
      <c r="BA34" s="120"/>
      <c r="BB34" s="120"/>
      <c r="BC34" s="125">
        <v>0</v>
      </c>
      <c r="BD34" s="120"/>
      <c r="BE34" s="120"/>
      <c r="BF34" s="120"/>
      <c r="BG34" s="120"/>
      <c r="BH34" s="122">
        <v>45768</v>
      </c>
      <c r="BI34" s="124">
        <v>2555.7399999999998</v>
      </c>
      <c r="BJ34" s="120" t="s">
        <v>703</v>
      </c>
      <c r="BK34" s="120" t="s">
        <v>704</v>
      </c>
      <c r="BL34" s="120" t="s">
        <v>705</v>
      </c>
      <c r="BM34" s="120" t="s">
        <v>165</v>
      </c>
      <c r="BN34" s="120" t="s">
        <v>60</v>
      </c>
      <c r="BO34" s="120" t="s">
        <v>706</v>
      </c>
      <c r="BP34" s="120" t="s">
        <v>707</v>
      </c>
      <c r="BQ34" s="120" t="s">
        <v>708</v>
      </c>
      <c r="BR34" s="120" t="s">
        <v>709</v>
      </c>
    </row>
    <row r="35" spans="1:70" ht="15" x14ac:dyDescent="0.3">
      <c r="A35" s="120">
        <v>2411627</v>
      </c>
      <c r="B35" s="120"/>
      <c r="C35" s="120"/>
      <c r="D35" s="120" t="s">
        <v>164</v>
      </c>
      <c r="E35" s="120" t="s">
        <v>599</v>
      </c>
      <c r="F35" s="120" t="s">
        <v>728</v>
      </c>
      <c r="G35" s="120">
        <v>135642</v>
      </c>
      <c r="H35" s="120">
        <v>6355</v>
      </c>
      <c r="I35" s="120" t="s">
        <v>745</v>
      </c>
      <c r="J35" s="121" t="s">
        <v>213</v>
      </c>
      <c r="K35" s="120" t="s">
        <v>60</v>
      </c>
      <c r="L35" s="120" t="s">
        <v>214</v>
      </c>
      <c r="M35" s="120">
        <v>14</v>
      </c>
      <c r="N35" s="120"/>
      <c r="O35" s="120" t="s">
        <v>701</v>
      </c>
      <c r="P35" s="120"/>
      <c r="Q35" s="120"/>
      <c r="R35" s="122">
        <v>45352</v>
      </c>
      <c r="S35" s="120" t="s">
        <v>702</v>
      </c>
      <c r="T35" s="120">
        <v>2</v>
      </c>
      <c r="U35" s="120" t="s">
        <v>701</v>
      </c>
      <c r="V35" s="122">
        <v>45748.031608020799</v>
      </c>
      <c r="W35" s="123">
        <v>2</v>
      </c>
      <c r="X35" s="123">
        <v>1</v>
      </c>
      <c r="Y35" s="120"/>
      <c r="Z35" s="123">
        <v>0</v>
      </c>
      <c r="AA35" s="120"/>
      <c r="AB35" s="120"/>
      <c r="AC35" s="120"/>
      <c r="AD35" s="120"/>
      <c r="AE35" s="120"/>
      <c r="AF35" s="120"/>
      <c r="AG35" s="124">
        <v>7605</v>
      </c>
      <c r="AH35" s="120">
        <v>7605</v>
      </c>
      <c r="AI35" s="120">
        <v>0</v>
      </c>
      <c r="AJ35" s="120">
        <v>450.94</v>
      </c>
      <c r="AK35" s="124">
        <v>8055.94</v>
      </c>
      <c r="AL35" s="124">
        <v>0</v>
      </c>
      <c r="AM35" s="124">
        <v>8055.94</v>
      </c>
      <c r="AN35" s="120"/>
      <c r="AO35" s="120"/>
      <c r="AP35" s="120"/>
      <c r="AQ35" s="120"/>
      <c r="AR35" s="120"/>
      <c r="AS35" s="120"/>
      <c r="AT35" s="120"/>
      <c r="AU35" s="124">
        <v>8055.94</v>
      </c>
      <c r="AV35" s="120"/>
      <c r="AW35" s="120"/>
      <c r="AX35" s="120"/>
      <c r="AY35" s="120"/>
      <c r="AZ35" s="120"/>
      <c r="BA35" s="120"/>
      <c r="BB35" s="120"/>
      <c r="BC35" s="125">
        <v>0</v>
      </c>
      <c r="BD35" s="120"/>
      <c r="BE35" s="120"/>
      <c r="BF35" s="120"/>
      <c r="BG35" s="120"/>
      <c r="BH35" s="122">
        <v>45768</v>
      </c>
      <c r="BI35" s="124">
        <v>8055.94</v>
      </c>
      <c r="BJ35" s="120" t="s">
        <v>703</v>
      </c>
      <c r="BK35" s="120" t="s">
        <v>704</v>
      </c>
      <c r="BL35" s="120" t="s">
        <v>705</v>
      </c>
      <c r="BM35" s="120" t="s">
        <v>165</v>
      </c>
      <c r="BN35" s="120" t="s">
        <v>60</v>
      </c>
      <c r="BO35" s="120" t="s">
        <v>706</v>
      </c>
      <c r="BP35" s="120" t="s">
        <v>707</v>
      </c>
      <c r="BQ35" s="120" t="s">
        <v>708</v>
      </c>
      <c r="BR35" s="120" t="s">
        <v>709</v>
      </c>
    </row>
    <row r="36" spans="1:70" ht="15" x14ac:dyDescent="0.3">
      <c r="A36" s="120">
        <v>2418493</v>
      </c>
      <c r="B36" s="120"/>
      <c r="C36" s="120"/>
      <c r="D36" s="120" t="s">
        <v>164</v>
      </c>
      <c r="E36" s="120" t="s">
        <v>615</v>
      </c>
      <c r="F36" s="120" t="s">
        <v>624</v>
      </c>
      <c r="G36" s="120">
        <v>135643</v>
      </c>
      <c r="H36" s="120">
        <v>6448</v>
      </c>
      <c r="I36" s="120" t="s">
        <v>746</v>
      </c>
      <c r="J36" s="121" t="s">
        <v>215</v>
      </c>
      <c r="K36" s="120" t="s">
        <v>60</v>
      </c>
      <c r="L36" s="120" t="s">
        <v>216</v>
      </c>
      <c r="M36" s="120">
        <v>9</v>
      </c>
      <c r="N36" s="120" t="s">
        <v>712</v>
      </c>
      <c r="O36" s="120" t="s">
        <v>701</v>
      </c>
      <c r="P36" s="120"/>
      <c r="Q36" s="120"/>
      <c r="R36" s="122">
        <v>45505</v>
      </c>
      <c r="S36" s="120" t="s">
        <v>702</v>
      </c>
      <c r="T36" s="120">
        <v>2</v>
      </c>
      <c r="U36" s="120" t="s">
        <v>701</v>
      </c>
      <c r="V36" s="122">
        <v>45748.031609837999</v>
      </c>
      <c r="W36" s="123">
        <v>2</v>
      </c>
      <c r="X36" s="123">
        <v>1</v>
      </c>
      <c r="Y36" s="120"/>
      <c r="Z36" s="123">
        <v>10.029999999999999</v>
      </c>
      <c r="AA36" s="120"/>
      <c r="AB36" s="120"/>
      <c r="AC36" s="120"/>
      <c r="AD36" s="120"/>
      <c r="AE36" s="120"/>
      <c r="AF36" s="120"/>
      <c r="AG36" s="124">
        <v>3620.08</v>
      </c>
      <c r="AH36" s="120">
        <v>1020.56</v>
      </c>
      <c r="AI36" s="120">
        <v>2599.52</v>
      </c>
      <c r="AJ36" s="120">
        <v>137.43</v>
      </c>
      <c r="AK36" s="124">
        <v>1059.3</v>
      </c>
      <c r="AL36" s="124">
        <v>2698.21</v>
      </c>
      <c r="AM36" s="124">
        <v>3757.51</v>
      </c>
      <c r="AN36" s="120"/>
      <c r="AO36" s="120"/>
      <c r="AP36" s="120"/>
      <c r="AQ36" s="120"/>
      <c r="AR36" s="120"/>
      <c r="AS36" s="120"/>
      <c r="AT36" s="120"/>
      <c r="AU36" s="124">
        <v>3757.51</v>
      </c>
      <c r="AV36" s="120"/>
      <c r="AW36" s="120"/>
      <c r="AX36" s="120"/>
      <c r="AY36" s="120"/>
      <c r="AZ36" s="120"/>
      <c r="BA36" s="120"/>
      <c r="BB36" s="120"/>
      <c r="BC36" s="125">
        <v>0</v>
      </c>
      <c r="BD36" s="120"/>
      <c r="BE36" s="120"/>
      <c r="BF36" s="120"/>
      <c r="BG36" s="120"/>
      <c r="BH36" s="122">
        <v>45757</v>
      </c>
      <c r="BI36" s="124">
        <v>3755.52</v>
      </c>
      <c r="BJ36" s="120" t="s">
        <v>703</v>
      </c>
      <c r="BK36" s="120" t="s">
        <v>704</v>
      </c>
      <c r="BL36" s="120" t="s">
        <v>705</v>
      </c>
      <c r="BM36" s="120" t="s">
        <v>165</v>
      </c>
      <c r="BN36" s="120" t="s">
        <v>60</v>
      </c>
      <c r="BO36" s="120" t="s">
        <v>706</v>
      </c>
      <c r="BP36" s="120" t="s">
        <v>707</v>
      </c>
      <c r="BQ36" s="120" t="s">
        <v>708</v>
      </c>
      <c r="BR36" s="120" t="s">
        <v>709</v>
      </c>
    </row>
    <row r="37" spans="1:70" ht="15" x14ac:dyDescent="0.3">
      <c r="A37" s="120">
        <v>2419215</v>
      </c>
      <c r="B37" s="120"/>
      <c r="C37" s="120"/>
      <c r="D37" s="120" t="s">
        <v>164</v>
      </c>
      <c r="E37" s="120" t="s">
        <v>618</v>
      </c>
      <c r="F37" s="120" t="s">
        <v>747</v>
      </c>
      <c r="G37" s="120">
        <v>135694</v>
      </c>
      <c r="H37" s="120">
        <v>6473</v>
      </c>
      <c r="I37" s="120" t="s">
        <v>748</v>
      </c>
      <c r="J37" s="121" t="s">
        <v>293</v>
      </c>
      <c r="K37" s="120" t="s">
        <v>60</v>
      </c>
      <c r="L37" s="120" t="s">
        <v>294</v>
      </c>
      <c r="M37" s="120">
        <v>5</v>
      </c>
      <c r="N37" s="120"/>
      <c r="O37" s="120" t="s">
        <v>701</v>
      </c>
      <c r="P37" s="120"/>
      <c r="Q37" s="120"/>
      <c r="R37" s="122">
        <v>45627</v>
      </c>
      <c r="S37" s="120" t="s">
        <v>735</v>
      </c>
      <c r="T37" s="120">
        <v>2</v>
      </c>
      <c r="U37" s="120" t="s">
        <v>701</v>
      </c>
      <c r="V37" s="122">
        <v>45748.0319054051</v>
      </c>
      <c r="W37" s="123">
        <v>2</v>
      </c>
      <c r="X37" s="123">
        <v>1</v>
      </c>
      <c r="Y37" s="120"/>
      <c r="Z37" s="123">
        <v>0</v>
      </c>
      <c r="AA37" s="120"/>
      <c r="AB37" s="120"/>
      <c r="AC37" s="120"/>
      <c r="AD37" s="120"/>
      <c r="AE37" s="120"/>
      <c r="AF37" s="120"/>
      <c r="AG37" s="124">
        <v>16969</v>
      </c>
      <c r="AH37" s="120">
        <v>16969</v>
      </c>
      <c r="AI37" s="120">
        <v>0</v>
      </c>
      <c r="AJ37" s="120">
        <v>0</v>
      </c>
      <c r="AK37" s="124">
        <v>16969</v>
      </c>
      <c r="AL37" s="124">
        <v>0</v>
      </c>
      <c r="AM37" s="124">
        <v>16969</v>
      </c>
      <c r="AN37" s="120"/>
      <c r="AO37" s="120"/>
      <c r="AP37" s="120"/>
      <c r="AQ37" s="120"/>
      <c r="AR37" s="120"/>
      <c r="AS37" s="120"/>
      <c r="AT37" s="120"/>
      <c r="AU37" s="124">
        <v>16969</v>
      </c>
      <c r="AV37" s="120"/>
      <c r="AW37" s="120"/>
      <c r="AX37" s="120"/>
      <c r="AY37" s="120"/>
      <c r="AZ37" s="120"/>
      <c r="BA37" s="120"/>
      <c r="BB37" s="120"/>
      <c r="BC37" s="125">
        <v>0</v>
      </c>
      <c r="BD37" s="120"/>
      <c r="BE37" s="120"/>
      <c r="BF37" s="120"/>
      <c r="BG37" s="120"/>
      <c r="BH37" s="122">
        <v>45768</v>
      </c>
      <c r="BI37" s="124">
        <v>16969</v>
      </c>
      <c r="BJ37" s="120" t="s">
        <v>703</v>
      </c>
      <c r="BK37" s="120" t="s">
        <v>704</v>
      </c>
      <c r="BL37" s="120" t="s">
        <v>705</v>
      </c>
      <c r="BM37" s="120" t="s">
        <v>165</v>
      </c>
      <c r="BN37" s="120" t="s">
        <v>60</v>
      </c>
      <c r="BO37" s="120" t="s">
        <v>706</v>
      </c>
      <c r="BP37" s="120" t="s">
        <v>707</v>
      </c>
      <c r="BQ37" s="120" t="s">
        <v>708</v>
      </c>
      <c r="BR37" s="120" t="s">
        <v>709</v>
      </c>
    </row>
    <row r="38" spans="1:70" ht="15" x14ac:dyDescent="0.3">
      <c r="A38" s="120">
        <v>2419255</v>
      </c>
      <c r="B38" s="120"/>
      <c r="C38" s="120"/>
      <c r="D38" s="120" t="s">
        <v>164</v>
      </c>
      <c r="E38" s="120" t="s">
        <v>618</v>
      </c>
      <c r="F38" s="120" t="s">
        <v>749</v>
      </c>
      <c r="G38" s="120">
        <v>135695</v>
      </c>
      <c r="H38" s="120">
        <v>6474</v>
      </c>
      <c r="I38" s="120" t="s">
        <v>750</v>
      </c>
      <c r="J38" s="121" t="s">
        <v>293</v>
      </c>
      <c r="K38" s="120" t="s">
        <v>60</v>
      </c>
      <c r="L38" s="120" t="s">
        <v>294</v>
      </c>
      <c r="M38" s="120">
        <v>5</v>
      </c>
      <c r="N38" s="120"/>
      <c r="O38" s="120" t="s">
        <v>701</v>
      </c>
      <c r="P38" s="120"/>
      <c r="Q38" s="120"/>
      <c r="R38" s="122">
        <v>45627</v>
      </c>
      <c r="S38" s="120" t="s">
        <v>735</v>
      </c>
      <c r="T38" s="120">
        <v>2</v>
      </c>
      <c r="U38" s="120" t="s">
        <v>701</v>
      </c>
      <c r="V38" s="122">
        <v>45748.0319076042</v>
      </c>
      <c r="W38" s="123">
        <v>2</v>
      </c>
      <c r="X38" s="123">
        <v>1</v>
      </c>
      <c r="Y38" s="120"/>
      <c r="Z38" s="123">
        <v>0</v>
      </c>
      <c r="AA38" s="120"/>
      <c r="AB38" s="120"/>
      <c r="AC38" s="120"/>
      <c r="AD38" s="120"/>
      <c r="AE38" s="120"/>
      <c r="AF38" s="120"/>
      <c r="AG38" s="124">
        <v>16969</v>
      </c>
      <c r="AH38" s="120">
        <v>16969</v>
      </c>
      <c r="AI38" s="120">
        <v>0</v>
      </c>
      <c r="AJ38" s="120">
        <v>0</v>
      </c>
      <c r="AK38" s="124">
        <v>16969</v>
      </c>
      <c r="AL38" s="124">
        <v>0</v>
      </c>
      <c r="AM38" s="124">
        <v>16969</v>
      </c>
      <c r="AN38" s="120"/>
      <c r="AO38" s="120"/>
      <c r="AP38" s="120"/>
      <c r="AQ38" s="120"/>
      <c r="AR38" s="120"/>
      <c r="AS38" s="120"/>
      <c r="AT38" s="120"/>
      <c r="AU38" s="124">
        <v>16969</v>
      </c>
      <c r="AV38" s="120"/>
      <c r="AW38" s="120"/>
      <c r="AX38" s="120"/>
      <c r="AY38" s="120"/>
      <c r="AZ38" s="120"/>
      <c r="BA38" s="120"/>
      <c r="BB38" s="120"/>
      <c r="BC38" s="125">
        <v>0</v>
      </c>
      <c r="BD38" s="120"/>
      <c r="BE38" s="120"/>
      <c r="BF38" s="120"/>
      <c r="BG38" s="120"/>
      <c r="BH38" s="122">
        <v>45768</v>
      </c>
      <c r="BI38" s="124">
        <v>16969</v>
      </c>
      <c r="BJ38" s="120" t="s">
        <v>703</v>
      </c>
      <c r="BK38" s="120" t="s">
        <v>704</v>
      </c>
      <c r="BL38" s="120" t="s">
        <v>705</v>
      </c>
      <c r="BM38" s="120" t="s">
        <v>165</v>
      </c>
      <c r="BN38" s="120" t="s">
        <v>60</v>
      </c>
      <c r="BO38" s="120" t="s">
        <v>706</v>
      </c>
      <c r="BP38" s="120" t="s">
        <v>707</v>
      </c>
      <c r="BQ38" s="120" t="s">
        <v>708</v>
      </c>
      <c r="BR38" s="120" t="s">
        <v>709</v>
      </c>
    </row>
    <row r="39" spans="1:70" ht="15" x14ac:dyDescent="0.3">
      <c r="A39" s="120">
        <v>2414247</v>
      </c>
      <c r="B39" s="120"/>
      <c r="C39" s="120"/>
      <c r="D39" s="120" t="s">
        <v>164</v>
      </c>
      <c r="E39" s="120" t="s">
        <v>597</v>
      </c>
      <c r="F39" s="120" t="s">
        <v>616</v>
      </c>
      <c r="G39" s="120">
        <v>135644</v>
      </c>
      <c r="H39" s="120">
        <v>6394</v>
      </c>
      <c r="I39" s="120" t="s">
        <v>751</v>
      </c>
      <c r="J39" s="121" t="s">
        <v>217</v>
      </c>
      <c r="K39" s="120" t="s">
        <v>60</v>
      </c>
      <c r="L39" s="120" t="s">
        <v>218</v>
      </c>
      <c r="M39" s="120">
        <v>14</v>
      </c>
      <c r="N39" s="120" t="s">
        <v>712</v>
      </c>
      <c r="O39" s="120" t="s">
        <v>701</v>
      </c>
      <c r="P39" s="120"/>
      <c r="Q39" s="120"/>
      <c r="R39" s="122">
        <v>45352</v>
      </c>
      <c r="S39" s="120" t="s">
        <v>702</v>
      </c>
      <c r="T39" s="120">
        <v>2</v>
      </c>
      <c r="U39" s="120" t="s">
        <v>701</v>
      </c>
      <c r="V39" s="122">
        <v>45748.031619791698</v>
      </c>
      <c r="W39" s="123">
        <v>2</v>
      </c>
      <c r="X39" s="123">
        <v>1</v>
      </c>
      <c r="Y39" s="120"/>
      <c r="Z39" s="123">
        <v>10.029999999999999</v>
      </c>
      <c r="AA39" s="120"/>
      <c r="AB39" s="120"/>
      <c r="AC39" s="120"/>
      <c r="AD39" s="120"/>
      <c r="AE39" s="120"/>
      <c r="AF39" s="120"/>
      <c r="AG39" s="124">
        <v>2821.68</v>
      </c>
      <c r="AH39" s="120">
        <v>867.66</v>
      </c>
      <c r="AI39" s="120">
        <v>1954.02</v>
      </c>
      <c r="AJ39" s="120">
        <v>167.31</v>
      </c>
      <c r="AK39" s="124">
        <v>919.11</v>
      </c>
      <c r="AL39" s="124">
        <v>2069.88</v>
      </c>
      <c r="AM39" s="124">
        <v>2988.99</v>
      </c>
      <c r="AN39" s="120"/>
      <c r="AO39" s="120"/>
      <c r="AP39" s="120"/>
      <c r="AQ39" s="120"/>
      <c r="AR39" s="120"/>
      <c r="AS39" s="120"/>
      <c r="AT39" s="120"/>
      <c r="AU39" s="124">
        <v>2988.99</v>
      </c>
      <c r="AV39" s="120"/>
      <c r="AW39" s="120"/>
      <c r="AX39" s="120"/>
      <c r="AY39" s="120"/>
      <c r="AZ39" s="120"/>
      <c r="BA39" s="120"/>
      <c r="BB39" s="120"/>
      <c r="BC39" s="125">
        <v>0</v>
      </c>
      <c r="BD39" s="120"/>
      <c r="BE39" s="120"/>
      <c r="BF39" s="120"/>
      <c r="BG39" s="120"/>
      <c r="BH39" s="122">
        <v>45768</v>
      </c>
      <c r="BI39" s="124">
        <v>2978.69</v>
      </c>
      <c r="BJ39" s="120" t="s">
        <v>703</v>
      </c>
      <c r="BK39" s="120" t="s">
        <v>704</v>
      </c>
      <c r="BL39" s="120" t="s">
        <v>705</v>
      </c>
      <c r="BM39" s="120" t="s">
        <v>165</v>
      </c>
      <c r="BN39" s="120" t="s">
        <v>60</v>
      </c>
      <c r="BO39" s="120" t="s">
        <v>706</v>
      </c>
      <c r="BP39" s="120" t="s">
        <v>707</v>
      </c>
      <c r="BQ39" s="120" t="s">
        <v>708</v>
      </c>
      <c r="BR39" s="120" t="s">
        <v>709</v>
      </c>
    </row>
    <row r="40" spans="1:70" ht="15" x14ac:dyDescent="0.3">
      <c r="A40" s="120">
        <v>2414505</v>
      </c>
      <c r="B40" s="120"/>
      <c r="C40" s="120"/>
      <c r="D40" s="120" t="s">
        <v>164</v>
      </c>
      <c r="E40" s="120" t="s">
        <v>597</v>
      </c>
      <c r="F40" s="120" t="s">
        <v>624</v>
      </c>
      <c r="G40" s="120">
        <v>135645</v>
      </c>
      <c r="H40" s="120">
        <v>6396</v>
      </c>
      <c r="I40" s="120" t="s">
        <v>752</v>
      </c>
      <c r="J40" s="121" t="s">
        <v>217</v>
      </c>
      <c r="K40" s="120" t="s">
        <v>60</v>
      </c>
      <c r="L40" s="120" t="s">
        <v>218</v>
      </c>
      <c r="M40" s="120">
        <v>14</v>
      </c>
      <c r="N40" s="120" t="s">
        <v>712</v>
      </c>
      <c r="O40" s="120" t="s">
        <v>701</v>
      </c>
      <c r="P40" s="120"/>
      <c r="Q40" s="120"/>
      <c r="R40" s="122">
        <v>45352</v>
      </c>
      <c r="S40" s="120" t="s">
        <v>702</v>
      </c>
      <c r="T40" s="120">
        <v>2</v>
      </c>
      <c r="U40" s="120" t="s">
        <v>701</v>
      </c>
      <c r="V40" s="122">
        <v>45748.031628819401</v>
      </c>
      <c r="W40" s="123">
        <v>2</v>
      </c>
      <c r="X40" s="123">
        <v>1</v>
      </c>
      <c r="Y40" s="120"/>
      <c r="Z40" s="123">
        <v>10.029999999999999</v>
      </c>
      <c r="AA40" s="120"/>
      <c r="AB40" s="120"/>
      <c r="AC40" s="120"/>
      <c r="AD40" s="120"/>
      <c r="AE40" s="120"/>
      <c r="AF40" s="120"/>
      <c r="AG40" s="124">
        <v>2958.92</v>
      </c>
      <c r="AH40" s="120">
        <v>849.02</v>
      </c>
      <c r="AI40" s="120">
        <v>2109.9</v>
      </c>
      <c r="AJ40" s="120">
        <v>175.45</v>
      </c>
      <c r="AK40" s="124">
        <v>899.36</v>
      </c>
      <c r="AL40" s="124">
        <v>2235.0100000000002</v>
      </c>
      <c r="AM40" s="124">
        <v>3134.37</v>
      </c>
      <c r="AN40" s="120"/>
      <c r="AO40" s="120"/>
      <c r="AP40" s="120"/>
      <c r="AQ40" s="120"/>
      <c r="AR40" s="120"/>
      <c r="AS40" s="120"/>
      <c r="AT40" s="120"/>
      <c r="AU40" s="124">
        <v>3134.37</v>
      </c>
      <c r="AV40" s="120"/>
      <c r="AW40" s="120"/>
      <c r="AX40" s="120"/>
      <c r="AY40" s="120"/>
      <c r="AZ40" s="120"/>
      <c r="BA40" s="120"/>
      <c r="BB40" s="120"/>
      <c r="BC40" s="125">
        <v>0</v>
      </c>
      <c r="BD40" s="120"/>
      <c r="BE40" s="120"/>
      <c r="BF40" s="120"/>
      <c r="BG40" s="120"/>
      <c r="BH40" s="122">
        <v>45768</v>
      </c>
      <c r="BI40" s="124">
        <v>3123.57</v>
      </c>
      <c r="BJ40" s="120" t="s">
        <v>703</v>
      </c>
      <c r="BK40" s="120" t="s">
        <v>704</v>
      </c>
      <c r="BL40" s="120" t="s">
        <v>705</v>
      </c>
      <c r="BM40" s="120" t="s">
        <v>165</v>
      </c>
      <c r="BN40" s="120" t="s">
        <v>60</v>
      </c>
      <c r="BO40" s="120" t="s">
        <v>706</v>
      </c>
      <c r="BP40" s="120" t="s">
        <v>707</v>
      </c>
      <c r="BQ40" s="120" t="s">
        <v>708</v>
      </c>
      <c r="BR40" s="120" t="s">
        <v>709</v>
      </c>
    </row>
    <row r="41" spans="1:70" ht="15" x14ac:dyDescent="0.3">
      <c r="A41" s="120">
        <v>2412805</v>
      </c>
      <c r="B41" s="120"/>
      <c r="C41" s="120"/>
      <c r="D41" s="120" t="s">
        <v>164</v>
      </c>
      <c r="E41" s="120" t="s">
        <v>590</v>
      </c>
      <c r="F41" s="120" t="s">
        <v>609</v>
      </c>
      <c r="G41" s="120">
        <v>135646</v>
      </c>
      <c r="H41" s="120">
        <v>6375</v>
      </c>
      <c r="I41" s="120" t="s">
        <v>753</v>
      </c>
      <c r="J41" s="121" t="s">
        <v>220</v>
      </c>
      <c r="K41" s="120" t="s">
        <v>60</v>
      </c>
      <c r="L41" s="120" t="s">
        <v>221</v>
      </c>
      <c r="M41" s="120">
        <v>14</v>
      </c>
      <c r="N41" s="120"/>
      <c r="O41" s="120" t="s">
        <v>701</v>
      </c>
      <c r="P41" s="120"/>
      <c r="Q41" s="120"/>
      <c r="R41" s="122">
        <v>45352</v>
      </c>
      <c r="S41" s="120" t="s">
        <v>702</v>
      </c>
      <c r="T41" s="120">
        <v>2</v>
      </c>
      <c r="U41" s="120" t="s">
        <v>701</v>
      </c>
      <c r="V41" s="122">
        <v>45748.031638043998</v>
      </c>
      <c r="W41" s="123">
        <v>2</v>
      </c>
      <c r="X41" s="123">
        <v>1</v>
      </c>
      <c r="Y41" s="120"/>
      <c r="Z41" s="123">
        <v>0</v>
      </c>
      <c r="AA41" s="120"/>
      <c r="AB41" s="120"/>
      <c r="AC41" s="120"/>
      <c r="AD41" s="120"/>
      <c r="AE41" s="120"/>
      <c r="AF41" s="120"/>
      <c r="AG41" s="124">
        <v>10117.82</v>
      </c>
      <c r="AH41" s="120">
        <v>10117.82</v>
      </c>
      <c r="AI41" s="120">
        <v>0</v>
      </c>
      <c r="AJ41" s="120">
        <v>599.94000000000005</v>
      </c>
      <c r="AK41" s="124">
        <v>10717.76</v>
      </c>
      <c r="AL41" s="124">
        <v>0</v>
      </c>
      <c r="AM41" s="124">
        <v>10717.76</v>
      </c>
      <c r="AN41" s="120"/>
      <c r="AO41" s="120"/>
      <c r="AP41" s="120"/>
      <c r="AQ41" s="120"/>
      <c r="AR41" s="120"/>
      <c r="AS41" s="120"/>
      <c r="AT41" s="120"/>
      <c r="AU41" s="124">
        <v>10717.76</v>
      </c>
      <c r="AV41" s="120"/>
      <c r="AW41" s="120"/>
      <c r="AX41" s="120"/>
      <c r="AY41" s="120"/>
      <c r="AZ41" s="120"/>
      <c r="BA41" s="120"/>
      <c r="BB41" s="120"/>
      <c r="BC41" s="125">
        <v>0</v>
      </c>
      <c r="BD41" s="120"/>
      <c r="BE41" s="120"/>
      <c r="BF41" s="120"/>
      <c r="BG41" s="120"/>
      <c r="BH41" s="122">
        <v>45757</v>
      </c>
      <c r="BI41" s="124">
        <v>10717.76</v>
      </c>
      <c r="BJ41" s="120" t="s">
        <v>703</v>
      </c>
      <c r="BK41" s="120" t="s">
        <v>704</v>
      </c>
      <c r="BL41" s="120" t="s">
        <v>705</v>
      </c>
      <c r="BM41" s="120" t="s">
        <v>165</v>
      </c>
      <c r="BN41" s="120" t="s">
        <v>60</v>
      </c>
      <c r="BO41" s="120" t="s">
        <v>706</v>
      </c>
      <c r="BP41" s="120" t="s">
        <v>707</v>
      </c>
      <c r="BQ41" s="120" t="s">
        <v>708</v>
      </c>
      <c r="BR41" s="120" t="s">
        <v>709</v>
      </c>
    </row>
    <row r="42" spans="1:70" ht="15" x14ac:dyDescent="0.3">
      <c r="A42" s="120">
        <v>2411890</v>
      </c>
      <c r="B42" s="120"/>
      <c r="C42" s="120"/>
      <c r="D42" s="120" t="s">
        <v>164</v>
      </c>
      <c r="E42" s="120" t="s">
        <v>590</v>
      </c>
      <c r="F42" s="120" t="s">
        <v>713</v>
      </c>
      <c r="G42" s="120">
        <v>135647</v>
      </c>
      <c r="H42" s="120">
        <v>6359</v>
      </c>
      <c r="I42" s="120" t="s">
        <v>754</v>
      </c>
      <c r="J42" s="121" t="s">
        <v>222</v>
      </c>
      <c r="K42" s="120" t="s">
        <v>60</v>
      </c>
      <c r="L42" s="120" t="s">
        <v>223</v>
      </c>
      <c r="M42" s="120">
        <v>14</v>
      </c>
      <c r="N42" s="120"/>
      <c r="O42" s="120" t="s">
        <v>701</v>
      </c>
      <c r="P42" s="120"/>
      <c r="Q42" s="120"/>
      <c r="R42" s="122">
        <v>45352</v>
      </c>
      <c r="S42" s="120" t="s">
        <v>702</v>
      </c>
      <c r="T42" s="120">
        <v>2</v>
      </c>
      <c r="U42" s="120" t="s">
        <v>701</v>
      </c>
      <c r="V42" s="122">
        <v>45748.031640046298</v>
      </c>
      <c r="W42" s="123">
        <v>2</v>
      </c>
      <c r="X42" s="123">
        <v>1</v>
      </c>
      <c r="Y42" s="120"/>
      <c r="Z42" s="123">
        <v>0</v>
      </c>
      <c r="AA42" s="120"/>
      <c r="AB42" s="120"/>
      <c r="AC42" s="120"/>
      <c r="AD42" s="120"/>
      <c r="AE42" s="120"/>
      <c r="AF42" s="120"/>
      <c r="AG42" s="124">
        <v>7605</v>
      </c>
      <c r="AH42" s="120">
        <v>7605</v>
      </c>
      <c r="AI42" s="120">
        <v>0</v>
      </c>
      <c r="AJ42" s="120">
        <v>450.94</v>
      </c>
      <c r="AK42" s="124">
        <v>8055.94</v>
      </c>
      <c r="AL42" s="124">
        <v>0</v>
      </c>
      <c r="AM42" s="124">
        <v>8055.94</v>
      </c>
      <c r="AN42" s="120"/>
      <c r="AO42" s="120"/>
      <c r="AP42" s="120"/>
      <c r="AQ42" s="120"/>
      <c r="AR42" s="120"/>
      <c r="AS42" s="120"/>
      <c r="AT42" s="120"/>
      <c r="AU42" s="124">
        <v>8055.94</v>
      </c>
      <c r="AV42" s="120"/>
      <c r="AW42" s="120"/>
      <c r="AX42" s="120"/>
      <c r="AY42" s="120"/>
      <c r="AZ42" s="120"/>
      <c r="BA42" s="120"/>
      <c r="BB42" s="120"/>
      <c r="BC42" s="125">
        <v>0</v>
      </c>
      <c r="BD42" s="120"/>
      <c r="BE42" s="120"/>
      <c r="BF42" s="120"/>
      <c r="BG42" s="120"/>
      <c r="BH42" s="122">
        <v>45768</v>
      </c>
      <c r="BI42" s="124">
        <v>8055.94</v>
      </c>
      <c r="BJ42" s="120" t="s">
        <v>703</v>
      </c>
      <c r="BK42" s="120" t="s">
        <v>704</v>
      </c>
      <c r="BL42" s="120" t="s">
        <v>705</v>
      </c>
      <c r="BM42" s="120" t="s">
        <v>165</v>
      </c>
      <c r="BN42" s="120" t="s">
        <v>60</v>
      </c>
      <c r="BO42" s="120" t="s">
        <v>706</v>
      </c>
      <c r="BP42" s="120" t="s">
        <v>707</v>
      </c>
      <c r="BQ42" s="120" t="s">
        <v>708</v>
      </c>
      <c r="BR42" s="120" t="s">
        <v>709</v>
      </c>
    </row>
    <row r="43" spans="1:70" ht="15" x14ac:dyDescent="0.3">
      <c r="A43" s="120">
        <v>2416305</v>
      </c>
      <c r="B43" s="120"/>
      <c r="C43" s="120"/>
      <c r="D43" s="120" t="s">
        <v>164</v>
      </c>
      <c r="E43" s="120" t="s">
        <v>597</v>
      </c>
      <c r="F43" s="120" t="s">
        <v>715</v>
      </c>
      <c r="G43" s="120">
        <v>135649</v>
      </c>
      <c r="H43" s="120">
        <v>6415</v>
      </c>
      <c r="I43" s="120" t="s">
        <v>755</v>
      </c>
      <c r="J43" s="121" t="s">
        <v>224</v>
      </c>
      <c r="K43" s="120" t="s">
        <v>60</v>
      </c>
      <c r="L43" s="120" t="s">
        <v>225</v>
      </c>
      <c r="M43" s="120">
        <v>13</v>
      </c>
      <c r="N43" s="120" t="s">
        <v>712</v>
      </c>
      <c r="O43" s="120" t="s">
        <v>701</v>
      </c>
      <c r="P43" s="120"/>
      <c r="Q43" s="120"/>
      <c r="R43" s="122">
        <v>45383</v>
      </c>
      <c r="S43" s="120" t="s">
        <v>702</v>
      </c>
      <c r="T43" s="120">
        <v>2</v>
      </c>
      <c r="U43" s="120" t="s">
        <v>701</v>
      </c>
      <c r="V43" s="122">
        <v>45748.031653240701</v>
      </c>
      <c r="W43" s="123">
        <v>2</v>
      </c>
      <c r="X43" s="123">
        <v>1</v>
      </c>
      <c r="Y43" s="120"/>
      <c r="Z43" s="123">
        <v>10.029999999999999</v>
      </c>
      <c r="AA43" s="120"/>
      <c r="AB43" s="120"/>
      <c r="AC43" s="120"/>
      <c r="AD43" s="120"/>
      <c r="AE43" s="120"/>
      <c r="AF43" s="120"/>
      <c r="AG43" s="124">
        <v>2300</v>
      </c>
      <c r="AH43" s="120">
        <v>654.47</v>
      </c>
      <c r="AI43" s="120">
        <v>1645.53</v>
      </c>
      <c r="AJ43" s="120">
        <v>116.33</v>
      </c>
      <c r="AK43" s="124">
        <v>687.57</v>
      </c>
      <c r="AL43" s="124">
        <v>1728.76</v>
      </c>
      <c r="AM43" s="124">
        <v>2416.33</v>
      </c>
      <c r="AN43" s="120"/>
      <c r="AO43" s="120"/>
      <c r="AP43" s="120"/>
      <c r="AQ43" s="120"/>
      <c r="AR43" s="120"/>
      <c r="AS43" s="120"/>
      <c r="AT43" s="120"/>
      <c r="AU43" s="124">
        <v>2416.33</v>
      </c>
      <c r="AV43" s="120"/>
      <c r="AW43" s="120"/>
      <c r="AX43" s="120"/>
      <c r="AY43" s="120"/>
      <c r="AZ43" s="120"/>
      <c r="BA43" s="120"/>
      <c r="BB43" s="120"/>
      <c r="BC43" s="125">
        <v>0</v>
      </c>
      <c r="BD43" s="120"/>
      <c r="BE43" s="120"/>
      <c r="BF43" s="120"/>
      <c r="BG43" s="120"/>
      <c r="BH43" s="122">
        <v>45768</v>
      </c>
      <c r="BI43" s="124">
        <v>2408</v>
      </c>
      <c r="BJ43" s="120" t="s">
        <v>703</v>
      </c>
      <c r="BK43" s="120" t="s">
        <v>704</v>
      </c>
      <c r="BL43" s="120" t="s">
        <v>705</v>
      </c>
      <c r="BM43" s="120" t="s">
        <v>165</v>
      </c>
      <c r="BN43" s="120" t="s">
        <v>60</v>
      </c>
      <c r="BO43" s="120" t="s">
        <v>706</v>
      </c>
      <c r="BP43" s="120" t="s">
        <v>707</v>
      </c>
      <c r="BQ43" s="120" t="s">
        <v>708</v>
      </c>
      <c r="BR43" s="120" t="s">
        <v>709</v>
      </c>
    </row>
    <row r="44" spans="1:70" ht="15" x14ac:dyDescent="0.3">
      <c r="A44" s="120">
        <v>2416306</v>
      </c>
      <c r="B44" s="120"/>
      <c r="C44" s="120"/>
      <c r="D44" s="120" t="s">
        <v>164</v>
      </c>
      <c r="E44" s="120" t="s">
        <v>597</v>
      </c>
      <c r="F44" s="120" t="s">
        <v>715</v>
      </c>
      <c r="G44" s="120">
        <v>135649</v>
      </c>
      <c r="H44" s="120">
        <v>6415</v>
      </c>
      <c r="I44" s="120" t="s">
        <v>755</v>
      </c>
      <c r="J44" s="121" t="s">
        <v>224</v>
      </c>
      <c r="K44" s="120" t="s">
        <v>60</v>
      </c>
      <c r="L44" s="120" t="s">
        <v>225</v>
      </c>
      <c r="M44" s="120">
        <v>14</v>
      </c>
      <c r="N44" s="120" t="s">
        <v>712</v>
      </c>
      <c r="O44" s="120" t="s">
        <v>737</v>
      </c>
      <c r="P44" s="120"/>
      <c r="Q44" s="120"/>
      <c r="R44" s="122">
        <v>45383</v>
      </c>
      <c r="S44" s="120" t="s">
        <v>702</v>
      </c>
      <c r="T44" s="120">
        <v>2</v>
      </c>
      <c r="U44" s="120" t="s">
        <v>701</v>
      </c>
      <c r="V44" s="122">
        <v>45748.031653240701</v>
      </c>
      <c r="W44" s="123">
        <v>2</v>
      </c>
      <c r="X44" s="123">
        <v>1</v>
      </c>
      <c r="Y44" s="120"/>
      <c r="Z44" s="123">
        <v>10.029999999999999</v>
      </c>
      <c r="AA44" s="120"/>
      <c r="AB44" s="120"/>
      <c r="AC44" s="120"/>
      <c r="AD44" s="120"/>
      <c r="AE44" s="120"/>
      <c r="AF44" s="120"/>
      <c r="AG44" s="124">
        <v>13000.89</v>
      </c>
      <c r="AH44" s="120">
        <v>4127.21</v>
      </c>
      <c r="AI44" s="120">
        <v>8873.68</v>
      </c>
      <c r="AJ44" s="120">
        <v>657.54</v>
      </c>
      <c r="AK44" s="124">
        <v>4335.95</v>
      </c>
      <c r="AL44" s="124">
        <v>9322.48</v>
      </c>
      <c r="AM44" s="124">
        <v>13658.43</v>
      </c>
      <c r="AN44" s="120"/>
      <c r="AO44" s="120"/>
      <c r="AP44" s="120"/>
      <c r="AQ44" s="120"/>
      <c r="AR44" s="120"/>
      <c r="AS44" s="120"/>
      <c r="AT44" s="120"/>
      <c r="AU44" s="124">
        <v>13658.43</v>
      </c>
      <c r="AV44" s="120"/>
      <c r="AW44" s="120"/>
      <c r="AX44" s="120"/>
      <c r="AY44" s="120"/>
      <c r="AZ44" s="120"/>
      <c r="BA44" s="120"/>
      <c r="BB44" s="120"/>
      <c r="BC44" s="125">
        <v>0</v>
      </c>
      <c r="BD44" s="120"/>
      <c r="BE44" s="120"/>
      <c r="BF44" s="120"/>
      <c r="BG44" s="120"/>
      <c r="BH44" s="122">
        <v>45768</v>
      </c>
      <c r="BI44" s="124">
        <v>13611.37</v>
      </c>
      <c r="BJ44" s="120" t="s">
        <v>703</v>
      </c>
      <c r="BK44" s="120" t="s">
        <v>704</v>
      </c>
      <c r="BL44" s="120" t="s">
        <v>705</v>
      </c>
      <c r="BM44" s="120" t="s">
        <v>165</v>
      </c>
      <c r="BN44" s="120" t="s">
        <v>60</v>
      </c>
      <c r="BO44" s="120" t="s">
        <v>706</v>
      </c>
      <c r="BP44" s="120" t="s">
        <v>707</v>
      </c>
      <c r="BQ44" s="120" t="s">
        <v>708</v>
      </c>
      <c r="BR44" s="120" t="s">
        <v>709</v>
      </c>
    </row>
    <row r="45" spans="1:70" ht="15" x14ac:dyDescent="0.3">
      <c r="A45" s="120">
        <v>2418031</v>
      </c>
      <c r="B45" s="120"/>
      <c r="C45" s="120"/>
      <c r="D45" s="120" t="s">
        <v>164</v>
      </c>
      <c r="E45" s="120" t="s">
        <v>610</v>
      </c>
      <c r="F45" s="120" t="s">
        <v>624</v>
      </c>
      <c r="G45" s="120">
        <v>135648</v>
      </c>
      <c r="H45" s="120">
        <v>6442</v>
      </c>
      <c r="I45" s="120" t="s">
        <v>756</v>
      </c>
      <c r="J45" s="121" t="s">
        <v>224</v>
      </c>
      <c r="K45" s="120" t="s">
        <v>60</v>
      </c>
      <c r="L45" s="120" t="s">
        <v>225</v>
      </c>
      <c r="M45" s="120">
        <v>9</v>
      </c>
      <c r="N45" s="120" t="s">
        <v>712</v>
      </c>
      <c r="O45" s="120" t="s">
        <v>701</v>
      </c>
      <c r="P45" s="120"/>
      <c r="Q45" s="120"/>
      <c r="R45" s="122">
        <v>45505</v>
      </c>
      <c r="S45" s="120" t="s">
        <v>702</v>
      </c>
      <c r="T45" s="120">
        <v>2</v>
      </c>
      <c r="U45" s="120" t="s">
        <v>701</v>
      </c>
      <c r="V45" s="122">
        <v>45748.031642013899</v>
      </c>
      <c r="W45" s="123">
        <v>2</v>
      </c>
      <c r="X45" s="123">
        <v>1</v>
      </c>
      <c r="Y45" s="120"/>
      <c r="Z45" s="123">
        <v>10.029999999999999</v>
      </c>
      <c r="AA45" s="120"/>
      <c r="AB45" s="120"/>
      <c r="AC45" s="120"/>
      <c r="AD45" s="120"/>
      <c r="AE45" s="120"/>
      <c r="AF45" s="120"/>
      <c r="AG45" s="124">
        <v>2316.61</v>
      </c>
      <c r="AH45" s="120">
        <v>637.55999999999995</v>
      </c>
      <c r="AI45" s="120">
        <v>1679.05</v>
      </c>
      <c r="AJ45" s="120">
        <v>87.95</v>
      </c>
      <c r="AK45" s="124">
        <v>661.76</v>
      </c>
      <c r="AL45" s="124">
        <v>1742.8</v>
      </c>
      <c r="AM45" s="124">
        <v>2404.56</v>
      </c>
      <c r="AN45" s="120"/>
      <c r="AO45" s="120"/>
      <c r="AP45" s="120"/>
      <c r="AQ45" s="120"/>
      <c r="AR45" s="120"/>
      <c r="AS45" s="120"/>
      <c r="AT45" s="120"/>
      <c r="AU45" s="124">
        <v>2404.56</v>
      </c>
      <c r="AV45" s="120"/>
      <c r="AW45" s="120"/>
      <c r="AX45" s="120"/>
      <c r="AY45" s="120"/>
      <c r="AZ45" s="120"/>
      <c r="BA45" s="120"/>
      <c r="BB45" s="120"/>
      <c r="BC45" s="125">
        <v>0</v>
      </c>
      <c r="BD45" s="120"/>
      <c r="BE45" s="120"/>
      <c r="BF45" s="120"/>
      <c r="BG45" s="120"/>
      <c r="BH45" s="122">
        <v>45768</v>
      </c>
      <c r="BI45" s="124">
        <v>2396.27</v>
      </c>
      <c r="BJ45" s="120" t="s">
        <v>703</v>
      </c>
      <c r="BK45" s="120" t="s">
        <v>704</v>
      </c>
      <c r="BL45" s="120" t="s">
        <v>705</v>
      </c>
      <c r="BM45" s="120" t="s">
        <v>165</v>
      </c>
      <c r="BN45" s="120" t="s">
        <v>60</v>
      </c>
      <c r="BO45" s="120" t="s">
        <v>706</v>
      </c>
      <c r="BP45" s="120" t="s">
        <v>707</v>
      </c>
      <c r="BQ45" s="120" t="s">
        <v>708</v>
      </c>
      <c r="BR45" s="120" t="s">
        <v>709</v>
      </c>
    </row>
    <row r="46" spans="1:70" ht="15" x14ac:dyDescent="0.3">
      <c r="A46" s="120">
        <v>2416481</v>
      </c>
      <c r="B46" s="120"/>
      <c r="C46" s="120"/>
      <c r="D46" s="120" t="s">
        <v>164</v>
      </c>
      <c r="E46" s="120" t="s">
        <v>597</v>
      </c>
      <c r="F46" s="120" t="s">
        <v>728</v>
      </c>
      <c r="G46" s="120">
        <v>135650</v>
      </c>
      <c r="H46" s="120">
        <v>6416</v>
      </c>
      <c r="I46" s="120" t="s">
        <v>757</v>
      </c>
      <c r="J46" s="121" t="s">
        <v>224</v>
      </c>
      <c r="K46" s="120" t="s">
        <v>60</v>
      </c>
      <c r="L46" s="120" t="s">
        <v>225</v>
      </c>
      <c r="M46" s="120">
        <v>13</v>
      </c>
      <c r="N46" s="120" t="s">
        <v>712</v>
      </c>
      <c r="O46" s="120" t="s">
        <v>701</v>
      </c>
      <c r="P46" s="120"/>
      <c r="Q46" s="120"/>
      <c r="R46" s="122">
        <v>45383</v>
      </c>
      <c r="S46" s="120" t="s">
        <v>702</v>
      </c>
      <c r="T46" s="120">
        <v>2</v>
      </c>
      <c r="U46" s="120" t="s">
        <v>701</v>
      </c>
      <c r="V46" s="122">
        <v>45748.031665706003</v>
      </c>
      <c r="W46" s="123">
        <v>2</v>
      </c>
      <c r="X46" s="123">
        <v>1</v>
      </c>
      <c r="Y46" s="120"/>
      <c r="Z46" s="123">
        <v>10.029999999999999</v>
      </c>
      <c r="AA46" s="120"/>
      <c r="AB46" s="120"/>
      <c r="AC46" s="120"/>
      <c r="AD46" s="120"/>
      <c r="AE46" s="120"/>
      <c r="AF46" s="120"/>
      <c r="AG46" s="124">
        <v>2300</v>
      </c>
      <c r="AH46" s="120">
        <v>654.47</v>
      </c>
      <c r="AI46" s="120">
        <v>1645.53</v>
      </c>
      <c r="AJ46" s="120">
        <v>116.33</v>
      </c>
      <c r="AK46" s="124">
        <v>687.57</v>
      </c>
      <c r="AL46" s="124">
        <v>1728.76</v>
      </c>
      <c r="AM46" s="124">
        <v>2416.33</v>
      </c>
      <c r="AN46" s="120"/>
      <c r="AO46" s="120"/>
      <c r="AP46" s="120"/>
      <c r="AQ46" s="120"/>
      <c r="AR46" s="120"/>
      <c r="AS46" s="120"/>
      <c r="AT46" s="120"/>
      <c r="AU46" s="124">
        <v>2416.33</v>
      </c>
      <c r="AV46" s="120"/>
      <c r="AW46" s="120"/>
      <c r="AX46" s="120"/>
      <c r="AY46" s="120"/>
      <c r="AZ46" s="120"/>
      <c r="BA46" s="120"/>
      <c r="BB46" s="120"/>
      <c r="BC46" s="125">
        <v>0</v>
      </c>
      <c r="BD46" s="120"/>
      <c r="BE46" s="120"/>
      <c r="BF46" s="120"/>
      <c r="BG46" s="120"/>
      <c r="BH46" s="122">
        <v>45768</v>
      </c>
      <c r="BI46" s="124">
        <v>2408</v>
      </c>
      <c r="BJ46" s="120" t="s">
        <v>703</v>
      </c>
      <c r="BK46" s="120" t="s">
        <v>704</v>
      </c>
      <c r="BL46" s="120" t="s">
        <v>705</v>
      </c>
      <c r="BM46" s="120" t="s">
        <v>165</v>
      </c>
      <c r="BN46" s="120" t="s">
        <v>60</v>
      </c>
      <c r="BO46" s="120" t="s">
        <v>706</v>
      </c>
      <c r="BP46" s="120" t="s">
        <v>707</v>
      </c>
      <c r="BQ46" s="120" t="s">
        <v>708</v>
      </c>
      <c r="BR46" s="120" t="s">
        <v>709</v>
      </c>
    </row>
    <row r="47" spans="1:70" ht="15" x14ac:dyDescent="0.3">
      <c r="A47" s="120">
        <v>2416482</v>
      </c>
      <c r="B47" s="120"/>
      <c r="C47" s="120"/>
      <c r="D47" s="120" t="s">
        <v>164</v>
      </c>
      <c r="E47" s="120" t="s">
        <v>597</v>
      </c>
      <c r="F47" s="120" t="s">
        <v>728</v>
      </c>
      <c r="G47" s="120">
        <v>135650</v>
      </c>
      <c r="H47" s="120">
        <v>6416</v>
      </c>
      <c r="I47" s="120" t="s">
        <v>757</v>
      </c>
      <c r="J47" s="121" t="s">
        <v>224</v>
      </c>
      <c r="K47" s="120" t="s">
        <v>60</v>
      </c>
      <c r="L47" s="120" t="s">
        <v>225</v>
      </c>
      <c r="M47" s="120">
        <v>14</v>
      </c>
      <c r="N47" s="120" t="s">
        <v>712</v>
      </c>
      <c r="O47" s="120" t="s">
        <v>737</v>
      </c>
      <c r="P47" s="120"/>
      <c r="Q47" s="120"/>
      <c r="R47" s="122">
        <v>45383</v>
      </c>
      <c r="S47" s="120" t="s">
        <v>702</v>
      </c>
      <c r="T47" s="120">
        <v>2</v>
      </c>
      <c r="U47" s="120" t="s">
        <v>701</v>
      </c>
      <c r="V47" s="122">
        <v>45748.031665706003</v>
      </c>
      <c r="W47" s="123">
        <v>2</v>
      </c>
      <c r="X47" s="123">
        <v>1</v>
      </c>
      <c r="Y47" s="120"/>
      <c r="Z47" s="123">
        <v>10.029999999999999</v>
      </c>
      <c r="AA47" s="120"/>
      <c r="AB47" s="120"/>
      <c r="AC47" s="120"/>
      <c r="AD47" s="120"/>
      <c r="AE47" s="120"/>
      <c r="AF47" s="120"/>
      <c r="AG47" s="124">
        <v>13000.89</v>
      </c>
      <c r="AH47" s="120">
        <v>4127.21</v>
      </c>
      <c r="AI47" s="120">
        <v>8873.68</v>
      </c>
      <c r="AJ47" s="120">
        <v>657.54</v>
      </c>
      <c r="AK47" s="124">
        <v>4335.95</v>
      </c>
      <c r="AL47" s="124">
        <v>9322.48</v>
      </c>
      <c r="AM47" s="124">
        <v>13658.43</v>
      </c>
      <c r="AN47" s="120"/>
      <c r="AO47" s="120"/>
      <c r="AP47" s="120"/>
      <c r="AQ47" s="120"/>
      <c r="AR47" s="120"/>
      <c r="AS47" s="120"/>
      <c r="AT47" s="120"/>
      <c r="AU47" s="124">
        <v>13658.43</v>
      </c>
      <c r="AV47" s="120"/>
      <c r="AW47" s="120"/>
      <c r="AX47" s="120"/>
      <c r="AY47" s="120"/>
      <c r="AZ47" s="120"/>
      <c r="BA47" s="120"/>
      <c r="BB47" s="120"/>
      <c r="BC47" s="125">
        <v>0</v>
      </c>
      <c r="BD47" s="120"/>
      <c r="BE47" s="120"/>
      <c r="BF47" s="120"/>
      <c r="BG47" s="120"/>
      <c r="BH47" s="122">
        <v>45768</v>
      </c>
      <c r="BI47" s="124">
        <v>13611.37</v>
      </c>
      <c r="BJ47" s="120" t="s">
        <v>703</v>
      </c>
      <c r="BK47" s="120" t="s">
        <v>704</v>
      </c>
      <c r="BL47" s="120" t="s">
        <v>705</v>
      </c>
      <c r="BM47" s="120" t="s">
        <v>165</v>
      </c>
      <c r="BN47" s="120" t="s">
        <v>60</v>
      </c>
      <c r="BO47" s="120" t="s">
        <v>706</v>
      </c>
      <c r="BP47" s="120" t="s">
        <v>707</v>
      </c>
      <c r="BQ47" s="120" t="s">
        <v>708</v>
      </c>
      <c r="BR47" s="120" t="s">
        <v>709</v>
      </c>
    </row>
    <row r="48" spans="1:70" ht="15" x14ac:dyDescent="0.3">
      <c r="A48" s="120">
        <v>2419522</v>
      </c>
      <c r="B48" s="120"/>
      <c r="C48" s="120"/>
      <c r="D48" s="120" t="s">
        <v>164</v>
      </c>
      <c r="E48" s="120" t="s">
        <v>643</v>
      </c>
      <c r="F48" s="120" t="s">
        <v>609</v>
      </c>
      <c r="G48" s="120">
        <v>135699</v>
      </c>
      <c r="H48" s="120">
        <v>6487</v>
      </c>
      <c r="I48" s="120" t="s">
        <v>758</v>
      </c>
      <c r="J48" s="121" t="s">
        <v>299</v>
      </c>
      <c r="K48" s="120" t="s">
        <v>60</v>
      </c>
      <c r="L48" s="120" t="s">
        <v>300</v>
      </c>
      <c r="M48" s="120">
        <v>4</v>
      </c>
      <c r="N48" s="120" t="s">
        <v>712</v>
      </c>
      <c r="O48" s="120" t="s">
        <v>718</v>
      </c>
      <c r="P48" s="120"/>
      <c r="Q48" s="120"/>
      <c r="R48" s="122">
        <v>45658</v>
      </c>
      <c r="S48" s="120" t="s">
        <v>702</v>
      </c>
      <c r="T48" s="120">
        <v>2</v>
      </c>
      <c r="U48" s="120" t="s">
        <v>701</v>
      </c>
      <c r="V48" s="122">
        <v>45748.0319199074</v>
      </c>
      <c r="W48" s="123">
        <v>2</v>
      </c>
      <c r="X48" s="123">
        <v>1</v>
      </c>
      <c r="Y48" s="120"/>
      <c r="Z48" s="123">
        <v>10.029999999999999</v>
      </c>
      <c r="AA48" s="120"/>
      <c r="AB48" s="120"/>
      <c r="AC48" s="120"/>
      <c r="AD48" s="120"/>
      <c r="AE48" s="120"/>
      <c r="AF48" s="120"/>
      <c r="AG48" s="124">
        <v>3341.63</v>
      </c>
      <c r="AH48" s="120">
        <v>3315.11</v>
      </c>
      <c r="AI48" s="120">
        <v>26.52</v>
      </c>
      <c r="AJ48" s="120">
        <v>66.83</v>
      </c>
      <c r="AK48" s="124">
        <v>3381.4</v>
      </c>
      <c r="AL48" s="124">
        <v>27.06</v>
      </c>
      <c r="AM48" s="124">
        <v>3408.46</v>
      </c>
      <c r="AN48" s="120"/>
      <c r="AO48" s="120"/>
      <c r="AP48" s="120"/>
      <c r="AQ48" s="120"/>
      <c r="AR48" s="120"/>
      <c r="AS48" s="120"/>
      <c r="AT48" s="120"/>
      <c r="AU48" s="124">
        <v>3408.46</v>
      </c>
      <c r="AV48" s="120"/>
      <c r="AW48" s="120"/>
      <c r="AX48" s="120"/>
      <c r="AY48" s="120"/>
      <c r="AZ48" s="120"/>
      <c r="BA48" s="120"/>
      <c r="BB48" s="120"/>
      <c r="BC48" s="125">
        <v>0</v>
      </c>
      <c r="BD48" s="120"/>
      <c r="BE48" s="120"/>
      <c r="BF48" s="120"/>
      <c r="BG48" s="120"/>
      <c r="BH48" s="122">
        <v>45768</v>
      </c>
      <c r="BI48" s="124">
        <v>3396.72</v>
      </c>
      <c r="BJ48" s="120" t="s">
        <v>703</v>
      </c>
      <c r="BK48" s="120" t="s">
        <v>704</v>
      </c>
      <c r="BL48" s="120" t="s">
        <v>705</v>
      </c>
      <c r="BM48" s="120" t="s">
        <v>165</v>
      </c>
      <c r="BN48" s="120" t="s">
        <v>60</v>
      </c>
      <c r="BO48" s="120" t="s">
        <v>706</v>
      </c>
      <c r="BP48" s="120" t="s">
        <v>707</v>
      </c>
      <c r="BQ48" s="120" t="s">
        <v>708</v>
      </c>
      <c r="BR48" s="120" t="s">
        <v>709</v>
      </c>
    </row>
    <row r="49" spans="1:70" ht="15" x14ac:dyDescent="0.3">
      <c r="A49" s="120">
        <v>2419686</v>
      </c>
      <c r="B49" s="120"/>
      <c r="C49" s="120"/>
      <c r="D49" s="120" t="s">
        <v>164</v>
      </c>
      <c r="E49" s="120" t="s">
        <v>643</v>
      </c>
      <c r="F49" s="120" t="s">
        <v>616</v>
      </c>
      <c r="G49" s="120">
        <v>135700</v>
      </c>
      <c r="H49" s="120">
        <v>6488</v>
      </c>
      <c r="I49" s="120" t="s">
        <v>759</v>
      </c>
      <c r="J49" s="121" t="s">
        <v>299</v>
      </c>
      <c r="K49" s="120" t="s">
        <v>60</v>
      </c>
      <c r="L49" s="120" t="s">
        <v>300</v>
      </c>
      <c r="M49" s="120">
        <v>4</v>
      </c>
      <c r="N49" s="120" t="s">
        <v>712</v>
      </c>
      <c r="O49" s="120" t="s">
        <v>718</v>
      </c>
      <c r="P49" s="120"/>
      <c r="Q49" s="120"/>
      <c r="R49" s="122">
        <v>45658</v>
      </c>
      <c r="S49" s="120" t="s">
        <v>702</v>
      </c>
      <c r="T49" s="120">
        <v>2</v>
      </c>
      <c r="U49" s="120" t="s">
        <v>701</v>
      </c>
      <c r="V49" s="122">
        <v>45748.031929664401</v>
      </c>
      <c r="W49" s="123">
        <v>2</v>
      </c>
      <c r="X49" s="123">
        <v>1</v>
      </c>
      <c r="Y49" s="120"/>
      <c r="Z49" s="123">
        <v>10.029999999999999</v>
      </c>
      <c r="AA49" s="120"/>
      <c r="AB49" s="120"/>
      <c r="AC49" s="120"/>
      <c r="AD49" s="120"/>
      <c r="AE49" s="120"/>
      <c r="AF49" s="120"/>
      <c r="AG49" s="124">
        <v>3341.63</v>
      </c>
      <c r="AH49" s="120">
        <v>3315.11</v>
      </c>
      <c r="AI49" s="120">
        <v>26.52</v>
      </c>
      <c r="AJ49" s="120">
        <v>66.83</v>
      </c>
      <c r="AK49" s="124">
        <v>3381.4</v>
      </c>
      <c r="AL49" s="124">
        <v>27.06</v>
      </c>
      <c r="AM49" s="124">
        <v>3408.46</v>
      </c>
      <c r="AN49" s="120"/>
      <c r="AO49" s="120"/>
      <c r="AP49" s="120"/>
      <c r="AQ49" s="120"/>
      <c r="AR49" s="120"/>
      <c r="AS49" s="120"/>
      <c r="AT49" s="120"/>
      <c r="AU49" s="124">
        <v>3408.46</v>
      </c>
      <c r="AV49" s="120"/>
      <c r="AW49" s="120"/>
      <c r="AX49" s="120"/>
      <c r="AY49" s="120"/>
      <c r="AZ49" s="120"/>
      <c r="BA49" s="120"/>
      <c r="BB49" s="120"/>
      <c r="BC49" s="125">
        <v>0</v>
      </c>
      <c r="BD49" s="120"/>
      <c r="BE49" s="120"/>
      <c r="BF49" s="120"/>
      <c r="BG49" s="120"/>
      <c r="BH49" s="122">
        <v>45768</v>
      </c>
      <c r="BI49" s="124">
        <v>3396.72</v>
      </c>
      <c r="BJ49" s="120" t="s">
        <v>703</v>
      </c>
      <c r="BK49" s="120" t="s">
        <v>704</v>
      </c>
      <c r="BL49" s="120" t="s">
        <v>705</v>
      </c>
      <c r="BM49" s="120" t="s">
        <v>165</v>
      </c>
      <c r="BN49" s="120" t="s">
        <v>60</v>
      </c>
      <c r="BO49" s="120" t="s">
        <v>706</v>
      </c>
      <c r="BP49" s="120" t="s">
        <v>707</v>
      </c>
      <c r="BQ49" s="120" t="s">
        <v>708</v>
      </c>
      <c r="BR49" s="120" t="s">
        <v>709</v>
      </c>
    </row>
    <row r="50" spans="1:70" ht="15" x14ac:dyDescent="0.3">
      <c r="A50" s="120">
        <v>2468745</v>
      </c>
      <c r="B50" s="120"/>
      <c r="C50" s="120"/>
      <c r="D50" s="120" t="s">
        <v>164</v>
      </c>
      <c r="E50" s="120" t="s">
        <v>644</v>
      </c>
      <c r="F50" s="120" t="s">
        <v>600</v>
      </c>
      <c r="G50" s="120">
        <v>135701</v>
      </c>
      <c r="H50" s="120">
        <v>6493</v>
      </c>
      <c r="I50" s="120" t="s">
        <v>760</v>
      </c>
      <c r="J50" s="121" t="s">
        <v>301</v>
      </c>
      <c r="K50" s="120" t="s">
        <v>60</v>
      </c>
      <c r="L50" s="120" t="s">
        <v>302</v>
      </c>
      <c r="M50" s="120">
        <v>5</v>
      </c>
      <c r="N50" s="120"/>
      <c r="O50" s="120" t="s">
        <v>701</v>
      </c>
      <c r="P50" s="120"/>
      <c r="Q50" s="120"/>
      <c r="R50" s="122">
        <v>45658</v>
      </c>
      <c r="S50" s="120" t="s">
        <v>735</v>
      </c>
      <c r="T50" s="120">
        <v>2</v>
      </c>
      <c r="U50" s="120" t="s">
        <v>701</v>
      </c>
      <c r="V50" s="122">
        <v>45748.031938576401</v>
      </c>
      <c r="W50" s="123">
        <v>2</v>
      </c>
      <c r="X50" s="123">
        <v>1</v>
      </c>
      <c r="Y50" s="120"/>
      <c r="Z50" s="123">
        <v>0</v>
      </c>
      <c r="AA50" s="120"/>
      <c r="AB50" s="120"/>
      <c r="AC50" s="120"/>
      <c r="AD50" s="120"/>
      <c r="AE50" s="120"/>
      <c r="AF50" s="120"/>
      <c r="AG50" s="124">
        <v>11620.47</v>
      </c>
      <c r="AH50" s="120">
        <v>11620.47</v>
      </c>
      <c r="AI50" s="120">
        <v>0</v>
      </c>
      <c r="AJ50" s="120">
        <v>0</v>
      </c>
      <c r="AK50" s="124">
        <v>11620.47</v>
      </c>
      <c r="AL50" s="124">
        <v>0</v>
      </c>
      <c r="AM50" s="124">
        <v>11620.47</v>
      </c>
      <c r="AN50" s="120"/>
      <c r="AO50" s="120"/>
      <c r="AP50" s="120"/>
      <c r="AQ50" s="120"/>
      <c r="AR50" s="120"/>
      <c r="AS50" s="120"/>
      <c r="AT50" s="120"/>
      <c r="AU50" s="124">
        <v>11620.47</v>
      </c>
      <c r="AV50" s="120"/>
      <c r="AW50" s="120"/>
      <c r="AX50" s="120"/>
      <c r="AY50" s="120"/>
      <c r="AZ50" s="120"/>
      <c r="BA50" s="120"/>
      <c r="BB50" s="120"/>
      <c r="BC50" s="125">
        <v>0</v>
      </c>
      <c r="BD50" s="120"/>
      <c r="BE50" s="120"/>
      <c r="BF50" s="120"/>
      <c r="BG50" s="120"/>
      <c r="BH50" s="122">
        <v>45757</v>
      </c>
      <c r="BI50" s="124">
        <v>11620.47</v>
      </c>
      <c r="BJ50" s="120" t="s">
        <v>703</v>
      </c>
      <c r="BK50" s="120" t="s">
        <v>704</v>
      </c>
      <c r="BL50" s="120" t="s">
        <v>705</v>
      </c>
      <c r="BM50" s="120" t="s">
        <v>165</v>
      </c>
      <c r="BN50" s="120" t="s">
        <v>60</v>
      </c>
      <c r="BO50" s="120" t="s">
        <v>706</v>
      </c>
      <c r="BP50" s="120" t="s">
        <v>707</v>
      </c>
      <c r="BQ50" s="120" t="s">
        <v>708</v>
      </c>
      <c r="BR50" s="120" t="s">
        <v>709</v>
      </c>
    </row>
    <row r="51" spans="1:70" ht="15" x14ac:dyDescent="0.3">
      <c r="A51" s="120">
        <v>2416139</v>
      </c>
      <c r="B51" s="120"/>
      <c r="C51" s="120"/>
      <c r="D51" s="120" t="s">
        <v>164</v>
      </c>
      <c r="E51" s="120" t="s">
        <v>627</v>
      </c>
      <c r="F51" s="120" t="s">
        <v>628</v>
      </c>
      <c r="G51" s="120">
        <v>135652</v>
      </c>
      <c r="H51" s="120">
        <v>6414</v>
      </c>
      <c r="I51" s="120" t="s">
        <v>761</v>
      </c>
      <c r="J51" s="121" t="s">
        <v>88</v>
      </c>
      <c r="K51" s="120" t="s">
        <v>60</v>
      </c>
      <c r="L51" s="120" t="s">
        <v>226</v>
      </c>
      <c r="M51" s="120">
        <v>13</v>
      </c>
      <c r="N51" s="120" t="s">
        <v>712</v>
      </c>
      <c r="O51" s="120" t="s">
        <v>701</v>
      </c>
      <c r="P51" s="120"/>
      <c r="Q51" s="120"/>
      <c r="R51" s="122">
        <v>45383</v>
      </c>
      <c r="S51" s="120" t="s">
        <v>702</v>
      </c>
      <c r="T51" s="120">
        <v>2</v>
      </c>
      <c r="U51" s="120" t="s">
        <v>701</v>
      </c>
      <c r="V51" s="122">
        <v>45748.031677465297</v>
      </c>
      <c r="W51" s="123">
        <v>2</v>
      </c>
      <c r="X51" s="123">
        <v>1</v>
      </c>
      <c r="Y51" s="120"/>
      <c r="Z51" s="123">
        <v>10.029999999999999</v>
      </c>
      <c r="AA51" s="120"/>
      <c r="AB51" s="120"/>
      <c r="AC51" s="120"/>
      <c r="AD51" s="120"/>
      <c r="AE51" s="120"/>
      <c r="AF51" s="120"/>
      <c r="AG51" s="124">
        <v>3599.18</v>
      </c>
      <c r="AH51" s="120">
        <v>975.94</v>
      </c>
      <c r="AI51" s="120">
        <v>2623.24</v>
      </c>
      <c r="AJ51" s="120">
        <v>182.03</v>
      </c>
      <c r="AK51" s="124">
        <v>1025.3</v>
      </c>
      <c r="AL51" s="124">
        <v>2755.91</v>
      </c>
      <c r="AM51" s="124">
        <v>3781.21</v>
      </c>
      <c r="AN51" s="120"/>
      <c r="AO51" s="120"/>
      <c r="AP51" s="120"/>
      <c r="AQ51" s="120"/>
      <c r="AR51" s="120"/>
      <c r="AS51" s="120"/>
      <c r="AT51" s="120"/>
      <c r="AU51" s="124">
        <v>3781.21</v>
      </c>
      <c r="AV51" s="120"/>
      <c r="AW51" s="120"/>
      <c r="AX51" s="120"/>
      <c r="AY51" s="120"/>
      <c r="AZ51" s="120"/>
      <c r="BA51" s="120"/>
      <c r="BB51" s="120"/>
      <c r="BC51" s="125">
        <v>0</v>
      </c>
      <c r="BD51" s="120"/>
      <c r="BE51" s="120"/>
      <c r="BF51" s="120"/>
      <c r="BG51" s="120"/>
      <c r="BH51" s="122">
        <v>45757</v>
      </c>
      <c r="BI51" s="124">
        <v>3779.2</v>
      </c>
      <c r="BJ51" s="120" t="s">
        <v>703</v>
      </c>
      <c r="BK51" s="120" t="s">
        <v>704</v>
      </c>
      <c r="BL51" s="120" t="s">
        <v>705</v>
      </c>
      <c r="BM51" s="120" t="s">
        <v>165</v>
      </c>
      <c r="BN51" s="120" t="s">
        <v>60</v>
      </c>
      <c r="BO51" s="120" t="s">
        <v>706</v>
      </c>
      <c r="BP51" s="120" t="s">
        <v>707</v>
      </c>
      <c r="BQ51" s="120" t="s">
        <v>708</v>
      </c>
      <c r="BR51" s="120" t="s">
        <v>709</v>
      </c>
    </row>
    <row r="52" spans="1:70" ht="15" x14ac:dyDescent="0.3">
      <c r="A52" s="120">
        <v>2414408</v>
      </c>
      <c r="B52" s="120"/>
      <c r="C52" s="120"/>
      <c r="D52" s="120" t="s">
        <v>164</v>
      </c>
      <c r="E52" s="120" t="s">
        <v>590</v>
      </c>
      <c r="F52" s="120" t="s">
        <v>600</v>
      </c>
      <c r="G52" s="120">
        <v>135653</v>
      </c>
      <c r="H52" s="120">
        <v>6395</v>
      </c>
      <c r="I52" s="120" t="s">
        <v>762</v>
      </c>
      <c r="J52" s="121" t="s">
        <v>227</v>
      </c>
      <c r="K52" s="120" t="s">
        <v>60</v>
      </c>
      <c r="L52" s="120" t="s">
        <v>228</v>
      </c>
      <c r="M52" s="120">
        <v>14</v>
      </c>
      <c r="N52" s="120" t="s">
        <v>712</v>
      </c>
      <c r="O52" s="120" t="s">
        <v>701</v>
      </c>
      <c r="P52" s="120"/>
      <c r="Q52" s="120"/>
      <c r="R52" s="122">
        <v>45352</v>
      </c>
      <c r="S52" s="120" t="s">
        <v>702</v>
      </c>
      <c r="T52" s="120">
        <v>2</v>
      </c>
      <c r="U52" s="120" t="s">
        <v>701</v>
      </c>
      <c r="V52" s="122">
        <v>45748.031687962997</v>
      </c>
      <c r="W52" s="123">
        <v>2</v>
      </c>
      <c r="X52" s="123">
        <v>1</v>
      </c>
      <c r="Y52" s="120"/>
      <c r="Z52" s="123">
        <v>10.029999999999999</v>
      </c>
      <c r="AA52" s="120"/>
      <c r="AB52" s="120"/>
      <c r="AC52" s="120"/>
      <c r="AD52" s="120"/>
      <c r="AE52" s="120"/>
      <c r="AF52" s="120"/>
      <c r="AG52" s="124">
        <v>3978.87</v>
      </c>
      <c r="AH52" s="120">
        <v>2037.39</v>
      </c>
      <c r="AI52" s="120">
        <v>1941.48</v>
      </c>
      <c r="AJ52" s="120">
        <v>235.93</v>
      </c>
      <c r="AK52" s="124">
        <v>2158.1999999999998</v>
      </c>
      <c r="AL52" s="124">
        <v>2056.6</v>
      </c>
      <c r="AM52" s="124">
        <v>4214.8</v>
      </c>
      <c r="AN52" s="120"/>
      <c r="AO52" s="120"/>
      <c r="AP52" s="120"/>
      <c r="AQ52" s="120"/>
      <c r="AR52" s="120"/>
      <c r="AS52" s="120"/>
      <c r="AT52" s="120"/>
      <c r="AU52" s="124">
        <v>4214.8</v>
      </c>
      <c r="AV52" s="120"/>
      <c r="AW52" s="120"/>
      <c r="AX52" s="120"/>
      <c r="AY52" s="120"/>
      <c r="AZ52" s="120"/>
      <c r="BA52" s="120"/>
      <c r="BB52" s="120"/>
      <c r="BC52" s="125">
        <v>0</v>
      </c>
      <c r="BD52" s="120"/>
      <c r="BE52" s="120"/>
      <c r="BF52" s="120"/>
      <c r="BG52" s="120"/>
      <c r="BH52" s="122">
        <v>45768</v>
      </c>
      <c r="BI52" s="124">
        <v>4200.28</v>
      </c>
      <c r="BJ52" s="120" t="s">
        <v>703</v>
      </c>
      <c r="BK52" s="120" t="s">
        <v>704</v>
      </c>
      <c r="BL52" s="120" t="s">
        <v>705</v>
      </c>
      <c r="BM52" s="120" t="s">
        <v>165</v>
      </c>
      <c r="BN52" s="120" t="s">
        <v>60</v>
      </c>
      <c r="BO52" s="120" t="s">
        <v>706</v>
      </c>
      <c r="BP52" s="120" t="s">
        <v>707</v>
      </c>
      <c r="BQ52" s="120" t="s">
        <v>708</v>
      </c>
      <c r="BR52" s="120" t="s">
        <v>709</v>
      </c>
    </row>
    <row r="53" spans="1:70" ht="15" x14ac:dyDescent="0.3">
      <c r="A53" s="120">
        <v>2413079</v>
      </c>
      <c r="B53" s="120"/>
      <c r="C53" s="120"/>
      <c r="D53" s="120" t="s">
        <v>164</v>
      </c>
      <c r="E53" s="120" t="s">
        <v>603</v>
      </c>
      <c r="F53" s="120" t="s">
        <v>623</v>
      </c>
      <c r="G53" s="120">
        <v>135654</v>
      </c>
      <c r="H53" s="120">
        <v>6379</v>
      </c>
      <c r="I53" s="120" t="s">
        <v>763</v>
      </c>
      <c r="J53" s="121" t="s">
        <v>87</v>
      </c>
      <c r="K53" s="120" t="s">
        <v>60</v>
      </c>
      <c r="L53" s="120" t="s">
        <v>229</v>
      </c>
      <c r="M53" s="120">
        <v>13</v>
      </c>
      <c r="N53" s="120" t="s">
        <v>712</v>
      </c>
      <c r="O53" s="120" t="s">
        <v>701</v>
      </c>
      <c r="P53" s="120"/>
      <c r="Q53" s="120"/>
      <c r="R53" s="122">
        <v>45383</v>
      </c>
      <c r="S53" s="120" t="s">
        <v>702</v>
      </c>
      <c r="T53" s="120">
        <v>2</v>
      </c>
      <c r="U53" s="120" t="s">
        <v>701</v>
      </c>
      <c r="V53" s="122">
        <v>45748.031693402801</v>
      </c>
      <c r="W53" s="123">
        <v>2</v>
      </c>
      <c r="X53" s="123">
        <v>1</v>
      </c>
      <c r="Y53" s="120"/>
      <c r="Z53" s="123">
        <v>10.029999999999999</v>
      </c>
      <c r="AA53" s="120"/>
      <c r="AB53" s="120"/>
      <c r="AC53" s="120"/>
      <c r="AD53" s="120"/>
      <c r="AE53" s="120"/>
      <c r="AF53" s="120"/>
      <c r="AG53" s="124">
        <v>3727.51</v>
      </c>
      <c r="AH53" s="120">
        <v>1060.68</v>
      </c>
      <c r="AI53" s="120">
        <v>2666.83</v>
      </c>
      <c r="AJ53" s="120">
        <v>188.52</v>
      </c>
      <c r="AK53" s="124">
        <v>1114.33</v>
      </c>
      <c r="AL53" s="124">
        <v>2801.7</v>
      </c>
      <c r="AM53" s="124">
        <v>3916.03</v>
      </c>
      <c r="AN53" s="120"/>
      <c r="AO53" s="120"/>
      <c r="AP53" s="120"/>
      <c r="AQ53" s="120"/>
      <c r="AR53" s="120"/>
      <c r="AS53" s="120"/>
      <c r="AT53" s="120"/>
      <c r="AU53" s="124">
        <v>3916.03</v>
      </c>
      <c r="AV53" s="120"/>
      <c r="AW53" s="120"/>
      <c r="AX53" s="120"/>
      <c r="AY53" s="120"/>
      <c r="AZ53" s="120"/>
      <c r="BA53" s="120"/>
      <c r="BB53" s="120"/>
      <c r="BC53" s="125">
        <v>0</v>
      </c>
      <c r="BD53" s="120"/>
      <c r="BE53" s="120"/>
      <c r="BF53" s="120"/>
      <c r="BG53" s="120"/>
      <c r="BH53" s="122">
        <v>45768</v>
      </c>
      <c r="BI53" s="124">
        <v>3902.54</v>
      </c>
      <c r="BJ53" s="120" t="s">
        <v>703</v>
      </c>
      <c r="BK53" s="120" t="s">
        <v>704</v>
      </c>
      <c r="BL53" s="120" t="s">
        <v>705</v>
      </c>
      <c r="BM53" s="120" t="s">
        <v>165</v>
      </c>
      <c r="BN53" s="120" t="s">
        <v>60</v>
      </c>
      <c r="BO53" s="120" t="s">
        <v>706</v>
      </c>
      <c r="BP53" s="120" t="s">
        <v>707</v>
      </c>
      <c r="BQ53" s="120" t="s">
        <v>708</v>
      </c>
      <c r="BR53" s="120" t="s">
        <v>709</v>
      </c>
    </row>
    <row r="54" spans="1:70" ht="15" x14ac:dyDescent="0.3">
      <c r="A54" s="120">
        <v>2418207</v>
      </c>
      <c r="B54" s="120"/>
      <c r="C54" s="120"/>
      <c r="D54" s="120" t="s">
        <v>164</v>
      </c>
      <c r="E54" s="120" t="s">
        <v>629</v>
      </c>
      <c r="F54" s="120" t="s">
        <v>609</v>
      </c>
      <c r="G54" s="120">
        <v>135655</v>
      </c>
      <c r="H54" s="120">
        <v>6444</v>
      </c>
      <c r="I54" s="120" t="s">
        <v>764</v>
      </c>
      <c r="J54" s="121" t="s">
        <v>230</v>
      </c>
      <c r="K54" s="120" t="s">
        <v>60</v>
      </c>
      <c r="L54" s="120" t="s">
        <v>231</v>
      </c>
      <c r="M54" s="120">
        <v>9</v>
      </c>
      <c r="N54" s="120"/>
      <c r="O54" s="120" t="s">
        <v>701</v>
      </c>
      <c r="P54" s="120"/>
      <c r="Q54" s="120"/>
      <c r="R54" s="122">
        <v>45505</v>
      </c>
      <c r="S54" s="120" t="s">
        <v>702</v>
      </c>
      <c r="T54" s="120">
        <v>2</v>
      </c>
      <c r="U54" s="120" t="s">
        <v>701</v>
      </c>
      <c r="V54" s="122">
        <v>45748.031701701402</v>
      </c>
      <c r="W54" s="123">
        <v>2</v>
      </c>
      <c r="X54" s="123">
        <v>1</v>
      </c>
      <c r="Y54" s="120"/>
      <c r="Z54" s="123">
        <v>0</v>
      </c>
      <c r="AA54" s="120"/>
      <c r="AB54" s="120"/>
      <c r="AC54" s="120"/>
      <c r="AD54" s="120"/>
      <c r="AE54" s="120"/>
      <c r="AF54" s="120"/>
      <c r="AG54" s="124">
        <v>8576.2000000000007</v>
      </c>
      <c r="AH54" s="120">
        <v>8576.2000000000007</v>
      </c>
      <c r="AI54" s="120">
        <v>0</v>
      </c>
      <c r="AJ54" s="120">
        <v>325.58</v>
      </c>
      <c r="AK54" s="124">
        <v>8901.7800000000007</v>
      </c>
      <c r="AL54" s="124">
        <v>0</v>
      </c>
      <c r="AM54" s="124">
        <v>8901.7800000000007</v>
      </c>
      <c r="AN54" s="120"/>
      <c r="AO54" s="120"/>
      <c r="AP54" s="120"/>
      <c r="AQ54" s="120"/>
      <c r="AR54" s="120"/>
      <c r="AS54" s="120"/>
      <c r="AT54" s="120"/>
      <c r="AU54" s="124">
        <v>8901.7800000000007</v>
      </c>
      <c r="AV54" s="120"/>
      <c r="AW54" s="120"/>
      <c r="AX54" s="120"/>
      <c r="AY54" s="120"/>
      <c r="AZ54" s="120"/>
      <c r="BA54" s="120"/>
      <c r="BB54" s="120"/>
      <c r="BC54" s="125">
        <v>0</v>
      </c>
      <c r="BD54" s="120"/>
      <c r="BE54" s="120"/>
      <c r="BF54" s="120"/>
      <c r="BG54" s="120"/>
      <c r="BH54" s="122">
        <v>45768</v>
      </c>
      <c r="BI54" s="124">
        <v>8901.7800000000007</v>
      </c>
      <c r="BJ54" s="120" t="s">
        <v>703</v>
      </c>
      <c r="BK54" s="120" t="s">
        <v>704</v>
      </c>
      <c r="BL54" s="120" t="s">
        <v>705</v>
      </c>
      <c r="BM54" s="120" t="s">
        <v>165</v>
      </c>
      <c r="BN54" s="120" t="s">
        <v>60</v>
      </c>
      <c r="BO54" s="120" t="s">
        <v>706</v>
      </c>
      <c r="BP54" s="120" t="s">
        <v>707</v>
      </c>
      <c r="BQ54" s="120" t="s">
        <v>708</v>
      </c>
      <c r="BR54" s="120" t="s">
        <v>709</v>
      </c>
    </row>
    <row r="55" spans="1:70" ht="15" x14ac:dyDescent="0.3">
      <c r="A55" s="120">
        <v>2418244</v>
      </c>
      <c r="B55" s="120"/>
      <c r="C55" s="120"/>
      <c r="D55" s="120" t="s">
        <v>164</v>
      </c>
      <c r="E55" s="120" t="s">
        <v>629</v>
      </c>
      <c r="F55" s="120" t="s">
        <v>616</v>
      </c>
      <c r="G55" s="120">
        <v>135656</v>
      </c>
      <c r="H55" s="120">
        <v>6445</v>
      </c>
      <c r="I55" s="120" t="s">
        <v>765</v>
      </c>
      <c r="J55" s="121" t="s">
        <v>230</v>
      </c>
      <c r="K55" s="120" t="s">
        <v>60</v>
      </c>
      <c r="L55" s="120" t="s">
        <v>231</v>
      </c>
      <c r="M55" s="120">
        <v>9</v>
      </c>
      <c r="N55" s="120"/>
      <c r="O55" s="120" t="s">
        <v>701</v>
      </c>
      <c r="P55" s="120"/>
      <c r="Q55" s="120"/>
      <c r="R55" s="122">
        <v>45505</v>
      </c>
      <c r="S55" s="120" t="s">
        <v>702</v>
      </c>
      <c r="T55" s="120">
        <v>2</v>
      </c>
      <c r="U55" s="120" t="s">
        <v>701</v>
      </c>
      <c r="V55" s="122">
        <v>45748.031703159701</v>
      </c>
      <c r="W55" s="123">
        <v>2</v>
      </c>
      <c r="X55" s="123">
        <v>1</v>
      </c>
      <c r="Y55" s="120"/>
      <c r="Z55" s="123">
        <v>0</v>
      </c>
      <c r="AA55" s="120"/>
      <c r="AB55" s="120"/>
      <c r="AC55" s="120"/>
      <c r="AD55" s="120"/>
      <c r="AE55" s="120"/>
      <c r="AF55" s="120"/>
      <c r="AG55" s="124">
        <v>8591.5499999999993</v>
      </c>
      <c r="AH55" s="120">
        <v>8591.5499999999993</v>
      </c>
      <c r="AI55" s="120">
        <v>0</v>
      </c>
      <c r="AJ55" s="120">
        <v>326.16000000000003</v>
      </c>
      <c r="AK55" s="124">
        <v>8917.7099999999991</v>
      </c>
      <c r="AL55" s="124">
        <v>0</v>
      </c>
      <c r="AM55" s="124">
        <v>8917.7099999999991</v>
      </c>
      <c r="AN55" s="120"/>
      <c r="AO55" s="120"/>
      <c r="AP55" s="120"/>
      <c r="AQ55" s="120"/>
      <c r="AR55" s="120"/>
      <c r="AS55" s="120"/>
      <c r="AT55" s="120"/>
      <c r="AU55" s="124">
        <v>8917.7099999999991</v>
      </c>
      <c r="AV55" s="120"/>
      <c r="AW55" s="120"/>
      <c r="AX55" s="120"/>
      <c r="AY55" s="120"/>
      <c r="AZ55" s="120"/>
      <c r="BA55" s="120"/>
      <c r="BB55" s="120"/>
      <c r="BC55" s="125">
        <v>0</v>
      </c>
      <c r="BD55" s="120"/>
      <c r="BE55" s="120"/>
      <c r="BF55" s="120"/>
      <c r="BG55" s="120"/>
      <c r="BH55" s="122">
        <v>45768</v>
      </c>
      <c r="BI55" s="124">
        <v>8917.7099999999991</v>
      </c>
      <c r="BJ55" s="120" t="s">
        <v>703</v>
      </c>
      <c r="BK55" s="120" t="s">
        <v>704</v>
      </c>
      <c r="BL55" s="120" t="s">
        <v>705</v>
      </c>
      <c r="BM55" s="120" t="s">
        <v>165</v>
      </c>
      <c r="BN55" s="120" t="s">
        <v>60</v>
      </c>
      <c r="BO55" s="120" t="s">
        <v>706</v>
      </c>
      <c r="BP55" s="120" t="s">
        <v>707</v>
      </c>
      <c r="BQ55" s="120" t="s">
        <v>708</v>
      </c>
      <c r="BR55" s="120" t="s">
        <v>709</v>
      </c>
    </row>
    <row r="56" spans="1:70" ht="15" x14ac:dyDescent="0.3">
      <c r="A56" s="120">
        <v>2416103</v>
      </c>
      <c r="B56" s="120"/>
      <c r="C56" s="120"/>
      <c r="D56" s="120" t="s">
        <v>164</v>
      </c>
      <c r="E56" s="120" t="s">
        <v>594</v>
      </c>
      <c r="F56" s="120" t="s">
        <v>613</v>
      </c>
      <c r="G56" s="120">
        <v>135658</v>
      </c>
      <c r="H56" s="120">
        <v>6412</v>
      </c>
      <c r="I56" s="120" t="s">
        <v>766</v>
      </c>
      <c r="J56" s="121" t="s">
        <v>232</v>
      </c>
      <c r="K56" s="120" t="s">
        <v>60</v>
      </c>
      <c r="L56" s="120" t="s">
        <v>233</v>
      </c>
      <c r="M56" s="120">
        <v>14</v>
      </c>
      <c r="N56" s="120"/>
      <c r="O56" s="120" t="s">
        <v>701</v>
      </c>
      <c r="P56" s="120"/>
      <c r="Q56" s="120"/>
      <c r="R56" s="122">
        <v>45352</v>
      </c>
      <c r="S56" s="120" t="s">
        <v>702</v>
      </c>
      <c r="T56" s="120">
        <v>2</v>
      </c>
      <c r="U56" s="120" t="s">
        <v>701</v>
      </c>
      <c r="V56" s="122">
        <v>45748.031706400499</v>
      </c>
      <c r="W56" s="123">
        <v>2</v>
      </c>
      <c r="X56" s="123">
        <v>1</v>
      </c>
      <c r="Y56" s="120"/>
      <c r="Z56" s="123">
        <v>0</v>
      </c>
      <c r="AA56" s="120"/>
      <c r="AB56" s="120"/>
      <c r="AC56" s="120"/>
      <c r="AD56" s="120"/>
      <c r="AE56" s="120"/>
      <c r="AF56" s="120"/>
      <c r="AG56" s="124">
        <v>8499.7099999999991</v>
      </c>
      <c r="AH56" s="120">
        <v>8499.7099999999991</v>
      </c>
      <c r="AI56" s="120">
        <v>0</v>
      </c>
      <c r="AJ56" s="120">
        <v>503.99</v>
      </c>
      <c r="AK56" s="124">
        <v>9003.7000000000007</v>
      </c>
      <c r="AL56" s="124">
        <v>0</v>
      </c>
      <c r="AM56" s="124">
        <v>9003.7000000000007</v>
      </c>
      <c r="AN56" s="120"/>
      <c r="AO56" s="120"/>
      <c r="AP56" s="120"/>
      <c r="AQ56" s="120"/>
      <c r="AR56" s="120"/>
      <c r="AS56" s="120"/>
      <c r="AT56" s="120"/>
      <c r="AU56" s="124">
        <v>9003.7000000000007</v>
      </c>
      <c r="AV56" s="120"/>
      <c r="AW56" s="120"/>
      <c r="AX56" s="120"/>
      <c r="AY56" s="120"/>
      <c r="AZ56" s="120"/>
      <c r="BA56" s="120"/>
      <c r="BB56" s="120"/>
      <c r="BC56" s="125">
        <v>0</v>
      </c>
      <c r="BD56" s="120"/>
      <c r="BE56" s="120"/>
      <c r="BF56" s="120"/>
      <c r="BG56" s="120"/>
      <c r="BH56" s="122">
        <v>45768</v>
      </c>
      <c r="BI56" s="124">
        <v>9003.7000000000007</v>
      </c>
      <c r="BJ56" s="120" t="s">
        <v>703</v>
      </c>
      <c r="BK56" s="120" t="s">
        <v>704</v>
      </c>
      <c r="BL56" s="120" t="s">
        <v>705</v>
      </c>
      <c r="BM56" s="120" t="s">
        <v>165</v>
      </c>
      <c r="BN56" s="120" t="s">
        <v>60</v>
      </c>
      <c r="BO56" s="120" t="s">
        <v>706</v>
      </c>
      <c r="BP56" s="120" t="s">
        <v>707</v>
      </c>
      <c r="BQ56" s="120" t="s">
        <v>708</v>
      </c>
      <c r="BR56" s="120" t="s">
        <v>709</v>
      </c>
    </row>
    <row r="57" spans="1:70" ht="15" x14ac:dyDescent="0.3">
      <c r="A57" s="120">
        <v>2411964</v>
      </c>
      <c r="B57" s="120"/>
      <c r="C57" s="120"/>
      <c r="D57" s="120" t="s">
        <v>164</v>
      </c>
      <c r="E57" s="120" t="s">
        <v>590</v>
      </c>
      <c r="F57" s="120" t="s">
        <v>767</v>
      </c>
      <c r="G57" s="120">
        <v>135660</v>
      </c>
      <c r="H57" s="120">
        <v>6361</v>
      </c>
      <c r="I57" s="120" t="s">
        <v>768</v>
      </c>
      <c r="J57" s="121" t="s">
        <v>234</v>
      </c>
      <c r="K57" s="120" t="s">
        <v>60</v>
      </c>
      <c r="L57" s="120" t="s">
        <v>235</v>
      </c>
      <c r="M57" s="120">
        <v>14</v>
      </c>
      <c r="N57" s="120"/>
      <c r="O57" s="120" t="s">
        <v>701</v>
      </c>
      <c r="P57" s="120"/>
      <c r="Q57" s="120"/>
      <c r="R57" s="122">
        <v>45352</v>
      </c>
      <c r="S57" s="120" t="s">
        <v>702</v>
      </c>
      <c r="T57" s="120">
        <v>2</v>
      </c>
      <c r="U57" s="120" t="s">
        <v>701</v>
      </c>
      <c r="V57" s="122">
        <v>45748.031707870403</v>
      </c>
      <c r="W57" s="123">
        <v>2</v>
      </c>
      <c r="X57" s="123">
        <v>1</v>
      </c>
      <c r="Y57" s="120"/>
      <c r="Z57" s="123">
        <v>0</v>
      </c>
      <c r="AA57" s="120"/>
      <c r="AB57" s="120"/>
      <c r="AC57" s="120"/>
      <c r="AD57" s="120"/>
      <c r="AE57" s="120"/>
      <c r="AF57" s="120"/>
      <c r="AG57" s="124">
        <v>7605</v>
      </c>
      <c r="AH57" s="120">
        <v>7605</v>
      </c>
      <c r="AI57" s="120">
        <v>0</v>
      </c>
      <c r="AJ57" s="120">
        <v>450.94</v>
      </c>
      <c r="AK57" s="124">
        <v>8055.94</v>
      </c>
      <c r="AL57" s="124">
        <v>0</v>
      </c>
      <c r="AM57" s="124">
        <v>8055.94</v>
      </c>
      <c r="AN57" s="120"/>
      <c r="AO57" s="120"/>
      <c r="AP57" s="120"/>
      <c r="AQ57" s="120"/>
      <c r="AR57" s="120"/>
      <c r="AS57" s="120"/>
      <c r="AT57" s="120"/>
      <c r="AU57" s="124">
        <v>8055.94</v>
      </c>
      <c r="AV57" s="120"/>
      <c r="AW57" s="120"/>
      <c r="AX57" s="120"/>
      <c r="AY57" s="120"/>
      <c r="AZ57" s="120"/>
      <c r="BA57" s="120"/>
      <c r="BB57" s="120"/>
      <c r="BC57" s="125">
        <v>0</v>
      </c>
      <c r="BD57" s="120"/>
      <c r="BE57" s="120"/>
      <c r="BF57" s="120"/>
      <c r="BG57" s="120"/>
      <c r="BH57" s="122">
        <v>45757</v>
      </c>
      <c r="BI57" s="124">
        <v>8055.94</v>
      </c>
      <c r="BJ57" s="120" t="s">
        <v>703</v>
      </c>
      <c r="BK57" s="120" t="s">
        <v>704</v>
      </c>
      <c r="BL57" s="120" t="s">
        <v>705</v>
      </c>
      <c r="BM57" s="120" t="s">
        <v>165</v>
      </c>
      <c r="BN57" s="120" t="s">
        <v>60</v>
      </c>
      <c r="BO57" s="120" t="s">
        <v>706</v>
      </c>
      <c r="BP57" s="120" t="s">
        <v>707</v>
      </c>
      <c r="BQ57" s="120" t="s">
        <v>708</v>
      </c>
      <c r="BR57" s="120" t="s">
        <v>709</v>
      </c>
    </row>
    <row r="58" spans="1:70" ht="15" x14ac:dyDescent="0.3">
      <c r="A58" s="120">
        <v>2415738</v>
      </c>
      <c r="B58" s="120"/>
      <c r="C58" s="120"/>
      <c r="D58" s="120" t="s">
        <v>164</v>
      </c>
      <c r="E58" s="120" t="s">
        <v>599</v>
      </c>
      <c r="F58" s="120" t="s">
        <v>769</v>
      </c>
      <c r="G58" s="120">
        <v>135661</v>
      </c>
      <c r="H58" s="120">
        <v>6409</v>
      </c>
      <c r="I58" s="120" t="s">
        <v>377</v>
      </c>
      <c r="J58" s="121" t="s">
        <v>236</v>
      </c>
      <c r="K58" s="120" t="s">
        <v>60</v>
      </c>
      <c r="L58" s="120" t="s">
        <v>237</v>
      </c>
      <c r="M58" s="120">
        <v>14</v>
      </c>
      <c r="N58" s="120" t="s">
        <v>712</v>
      </c>
      <c r="O58" s="120" t="s">
        <v>701</v>
      </c>
      <c r="P58" s="120"/>
      <c r="Q58" s="120"/>
      <c r="R58" s="122">
        <v>45352</v>
      </c>
      <c r="S58" s="120" t="s">
        <v>702</v>
      </c>
      <c r="T58" s="120">
        <v>2</v>
      </c>
      <c r="U58" s="120" t="s">
        <v>701</v>
      </c>
      <c r="V58" s="122">
        <v>45748.0317094907</v>
      </c>
      <c r="W58" s="123">
        <v>2</v>
      </c>
      <c r="X58" s="123">
        <v>1</v>
      </c>
      <c r="Y58" s="120"/>
      <c r="Z58" s="123">
        <v>10.029999999999999</v>
      </c>
      <c r="AA58" s="120"/>
      <c r="AB58" s="120"/>
      <c r="AC58" s="120"/>
      <c r="AD58" s="120"/>
      <c r="AE58" s="120"/>
      <c r="AF58" s="120"/>
      <c r="AG58" s="124">
        <v>2957.69</v>
      </c>
      <c r="AH58" s="120">
        <v>848.67</v>
      </c>
      <c r="AI58" s="120">
        <v>2109.02</v>
      </c>
      <c r="AJ58" s="120">
        <v>175.38</v>
      </c>
      <c r="AK58" s="124">
        <v>898.99</v>
      </c>
      <c r="AL58" s="124">
        <v>2234.08</v>
      </c>
      <c r="AM58" s="124">
        <v>3133.07</v>
      </c>
      <c r="AN58" s="120"/>
      <c r="AO58" s="120"/>
      <c r="AP58" s="120"/>
      <c r="AQ58" s="120"/>
      <c r="AR58" s="120"/>
      <c r="AS58" s="120"/>
      <c r="AT58" s="120"/>
      <c r="AU58" s="124">
        <v>3133.07</v>
      </c>
      <c r="AV58" s="120"/>
      <c r="AW58" s="120"/>
      <c r="AX58" s="120"/>
      <c r="AY58" s="120"/>
      <c r="AZ58" s="120"/>
      <c r="BA58" s="120"/>
      <c r="BB58" s="120"/>
      <c r="BC58" s="125">
        <v>0</v>
      </c>
      <c r="BD58" s="120"/>
      <c r="BE58" s="120"/>
      <c r="BF58" s="120"/>
      <c r="BG58" s="120"/>
      <c r="BH58" s="122">
        <v>45768</v>
      </c>
      <c r="BI58" s="124">
        <v>3122.27</v>
      </c>
      <c r="BJ58" s="120" t="s">
        <v>703</v>
      </c>
      <c r="BK58" s="120" t="s">
        <v>704</v>
      </c>
      <c r="BL58" s="120" t="s">
        <v>705</v>
      </c>
      <c r="BM58" s="120" t="s">
        <v>165</v>
      </c>
      <c r="BN58" s="120" t="s">
        <v>60</v>
      </c>
      <c r="BO58" s="120" t="s">
        <v>706</v>
      </c>
      <c r="BP58" s="120" t="s">
        <v>707</v>
      </c>
      <c r="BQ58" s="120" t="s">
        <v>708</v>
      </c>
      <c r="BR58" s="120" t="s">
        <v>709</v>
      </c>
    </row>
    <row r="59" spans="1:70" ht="15" x14ac:dyDescent="0.3">
      <c r="A59" s="120">
        <v>2415902</v>
      </c>
      <c r="B59" s="120"/>
      <c r="C59" s="120"/>
      <c r="D59" s="120" t="s">
        <v>164</v>
      </c>
      <c r="E59" s="120" t="s">
        <v>599</v>
      </c>
      <c r="F59" s="120" t="s">
        <v>738</v>
      </c>
      <c r="G59" s="120">
        <v>135662</v>
      </c>
      <c r="H59" s="120">
        <v>6410</v>
      </c>
      <c r="I59" s="120" t="s">
        <v>378</v>
      </c>
      <c r="J59" s="121" t="s">
        <v>236</v>
      </c>
      <c r="K59" s="120" t="s">
        <v>60</v>
      </c>
      <c r="L59" s="120" t="s">
        <v>237</v>
      </c>
      <c r="M59" s="120">
        <v>14</v>
      </c>
      <c r="N59" s="120" t="s">
        <v>712</v>
      </c>
      <c r="O59" s="120" t="s">
        <v>701</v>
      </c>
      <c r="P59" s="120"/>
      <c r="Q59" s="120"/>
      <c r="R59" s="122">
        <v>45352</v>
      </c>
      <c r="S59" s="120" t="s">
        <v>702</v>
      </c>
      <c r="T59" s="120">
        <v>2</v>
      </c>
      <c r="U59" s="120" t="s">
        <v>701</v>
      </c>
      <c r="V59" s="122">
        <v>45748.031720335603</v>
      </c>
      <c r="W59" s="123">
        <v>2</v>
      </c>
      <c r="X59" s="123">
        <v>1</v>
      </c>
      <c r="Y59" s="120"/>
      <c r="Z59" s="123">
        <v>10.029999999999999</v>
      </c>
      <c r="AA59" s="120"/>
      <c r="AB59" s="120"/>
      <c r="AC59" s="120"/>
      <c r="AD59" s="120"/>
      <c r="AE59" s="120"/>
      <c r="AF59" s="120"/>
      <c r="AG59" s="124">
        <v>2957.69</v>
      </c>
      <c r="AH59" s="120">
        <v>848.67</v>
      </c>
      <c r="AI59" s="120">
        <v>2109.02</v>
      </c>
      <c r="AJ59" s="120">
        <v>175.38</v>
      </c>
      <c r="AK59" s="124">
        <v>898.99</v>
      </c>
      <c r="AL59" s="124">
        <v>2234.08</v>
      </c>
      <c r="AM59" s="124">
        <v>3133.07</v>
      </c>
      <c r="AN59" s="120"/>
      <c r="AO59" s="120"/>
      <c r="AP59" s="120"/>
      <c r="AQ59" s="120"/>
      <c r="AR59" s="120"/>
      <c r="AS59" s="120"/>
      <c r="AT59" s="120"/>
      <c r="AU59" s="124">
        <v>3133.07</v>
      </c>
      <c r="AV59" s="120"/>
      <c r="AW59" s="120"/>
      <c r="AX59" s="120"/>
      <c r="AY59" s="120"/>
      <c r="AZ59" s="120"/>
      <c r="BA59" s="120"/>
      <c r="BB59" s="120"/>
      <c r="BC59" s="125">
        <v>0</v>
      </c>
      <c r="BD59" s="120"/>
      <c r="BE59" s="120"/>
      <c r="BF59" s="120"/>
      <c r="BG59" s="120"/>
      <c r="BH59" s="122">
        <v>45768</v>
      </c>
      <c r="BI59" s="124">
        <v>3122.27</v>
      </c>
      <c r="BJ59" s="120" t="s">
        <v>703</v>
      </c>
      <c r="BK59" s="120" t="s">
        <v>704</v>
      </c>
      <c r="BL59" s="120" t="s">
        <v>705</v>
      </c>
      <c r="BM59" s="120" t="s">
        <v>165</v>
      </c>
      <c r="BN59" s="120" t="s">
        <v>60</v>
      </c>
      <c r="BO59" s="120" t="s">
        <v>706</v>
      </c>
      <c r="BP59" s="120" t="s">
        <v>707</v>
      </c>
      <c r="BQ59" s="120" t="s">
        <v>708</v>
      </c>
      <c r="BR59" s="120" t="s">
        <v>709</v>
      </c>
    </row>
    <row r="60" spans="1:70" ht="15" x14ac:dyDescent="0.3">
      <c r="A60" s="120">
        <v>2416657</v>
      </c>
      <c r="B60" s="120"/>
      <c r="C60" s="120"/>
      <c r="D60" s="120" t="s">
        <v>164</v>
      </c>
      <c r="E60" s="120" t="s">
        <v>594</v>
      </c>
      <c r="F60" s="120" t="s">
        <v>633</v>
      </c>
      <c r="G60" s="120">
        <v>135663</v>
      </c>
      <c r="H60" s="120">
        <v>6417</v>
      </c>
      <c r="I60" s="120" t="s">
        <v>770</v>
      </c>
      <c r="J60" s="121" t="s">
        <v>238</v>
      </c>
      <c r="K60" s="120" t="s">
        <v>60</v>
      </c>
      <c r="L60" s="120" t="s">
        <v>239</v>
      </c>
      <c r="M60" s="120">
        <v>13</v>
      </c>
      <c r="N60" s="120" t="s">
        <v>712</v>
      </c>
      <c r="O60" s="120" t="s">
        <v>701</v>
      </c>
      <c r="P60" s="120"/>
      <c r="Q60" s="120"/>
      <c r="R60" s="122">
        <v>45383</v>
      </c>
      <c r="S60" s="120" t="s">
        <v>702</v>
      </c>
      <c r="T60" s="120">
        <v>2</v>
      </c>
      <c r="U60" s="120" t="s">
        <v>701</v>
      </c>
      <c r="V60" s="122">
        <v>45748.031731169001</v>
      </c>
      <c r="W60" s="123">
        <v>2</v>
      </c>
      <c r="X60" s="123">
        <v>1</v>
      </c>
      <c r="Y60" s="120"/>
      <c r="Z60" s="123">
        <v>10.029999999999999</v>
      </c>
      <c r="AA60" s="120"/>
      <c r="AB60" s="120"/>
      <c r="AC60" s="120"/>
      <c r="AD60" s="120"/>
      <c r="AE60" s="120"/>
      <c r="AF60" s="120"/>
      <c r="AG60" s="124">
        <v>2467.52</v>
      </c>
      <c r="AH60" s="120">
        <v>702.14</v>
      </c>
      <c r="AI60" s="120">
        <v>1765.38</v>
      </c>
      <c r="AJ60" s="120">
        <v>124.8</v>
      </c>
      <c r="AK60" s="124">
        <v>737.65</v>
      </c>
      <c r="AL60" s="124">
        <v>1854.67</v>
      </c>
      <c r="AM60" s="124">
        <v>2592.3200000000002</v>
      </c>
      <c r="AN60" s="120"/>
      <c r="AO60" s="120"/>
      <c r="AP60" s="120"/>
      <c r="AQ60" s="120"/>
      <c r="AR60" s="120"/>
      <c r="AS60" s="120"/>
      <c r="AT60" s="120"/>
      <c r="AU60" s="124">
        <v>2592.3200000000002</v>
      </c>
      <c r="AV60" s="120"/>
      <c r="AW60" s="120"/>
      <c r="AX60" s="120"/>
      <c r="AY60" s="120"/>
      <c r="AZ60" s="120"/>
      <c r="BA60" s="120"/>
      <c r="BB60" s="120"/>
      <c r="BC60" s="125">
        <v>0</v>
      </c>
      <c r="BD60" s="120"/>
      <c r="BE60" s="120"/>
      <c r="BF60" s="120"/>
      <c r="BG60" s="120"/>
      <c r="BH60" s="122">
        <v>45768</v>
      </c>
      <c r="BI60" s="124">
        <v>2583.39</v>
      </c>
      <c r="BJ60" s="120" t="s">
        <v>703</v>
      </c>
      <c r="BK60" s="120" t="s">
        <v>704</v>
      </c>
      <c r="BL60" s="120" t="s">
        <v>705</v>
      </c>
      <c r="BM60" s="120" t="s">
        <v>165</v>
      </c>
      <c r="BN60" s="120" t="s">
        <v>60</v>
      </c>
      <c r="BO60" s="120" t="s">
        <v>706</v>
      </c>
      <c r="BP60" s="120" t="s">
        <v>707</v>
      </c>
      <c r="BQ60" s="120" t="s">
        <v>708</v>
      </c>
      <c r="BR60" s="120" t="s">
        <v>709</v>
      </c>
    </row>
    <row r="61" spans="1:70" ht="15" x14ac:dyDescent="0.3">
      <c r="A61" s="120">
        <v>2416658</v>
      </c>
      <c r="B61" s="120"/>
      <c r="C61" s="120"/>
      <c r="D61" s="120" t="s">
        <v>164</v>
      </c>
      <c r="E61" s="120" t="s">
        <v>594</v>
      </c>
      <c r="F61" s="120" t="s">
        <v>633</v>
      </c>
      <c r="G61" s="120">
        <v>135663</v>
      </c>
      <c r="H61" s="120">
        <v>6417</v>
      </c>
      <c r="I61" s="120" t="s">
        <v>770</v>
      </c>
      <c r="J61" s="121" t="s">
        <v>238</v>
      </c>
      <c r="K61" s="120" t="s">
        <v>60</v>
      </c>
      <c r="L61" s="120" t="s">
        <v>239</v>
      </c>
      <c r="M61" s="120">
        <v>14</v>
      </c>
      <c r="N61" s="120" t="s">
        <v>712</v>
      </c>
      <c r="O61" s="120" t="s">
        <v>737</v>
      </c>
      <c r="P61" s="120"/>
      <c r="Q61" s="120"/>
      <c r="R61" s="122">
        <v>45383</v>
      </c>
      <c r="S61" s="120" t="s">
        <v>702</v>
      </c>
      <c r="T61" s="120">
        <v>2</v>
      </c>
      <c r="U61" s="120" t="s">
        <v>701</v>
      </c>
      <c r="V61" s="122">
        <v>45748.031731169001</v>
      </c>
      <c r="W61" s="123">
        <v>2</v>
      </c>
      <c r="X61" s="123">
        <v>1</v>
      </c>
      <c r="Y61" s="120"/>
      <c r="Z61" s="123">
        <v>10.029999999999999</v>
      </c>
      <c r="AA61" s="120"/>
      <c r="AB61" s="120"/>
      <c r="AC61" s="120"/>
      <c r="AD61" s="120"/>
      <c r="AE61" s="120"/>
      <c r="AF61" s="120"/>
      <c r="AG61" s="124">
        <v>13947.78</v>
      </c>
      <c r="AH61" s="120">
        <v>4427.8</v>
      </c>
      <c r="AI61" s="120">
        <v>9519.98</v>
      </c>
      <c r="AJ61" s="120">
        <v>705.43</v>
      </c>
      <c r="AK61" s="124">
        <v>4651.74</v>
      </c>
      <c r="AL61" s="124">
        <v>10001.469999999999</v>
      </c>
      <c r="AM61" s="124">
        <v>14653.21</v>
      </c>
      <c r="AN61" s="120"/>
      <c r="AO61" s="120"/>
      <c r="AP61" s="120"/>
      <c r="AQ61" s="120"/>
      <c r="AR61" s="120"/>
      <c r="AS61" s="120"/>
      <c r="AT61" s="120"/>
      <c r="AU61" s="124">
        <v>14653.21</v>
      </c>
      <c r="AV61" s="120"/>
      <c r="AW61" s="120"/>
      <c r="AX61" s="120"/>
      <c r="AY61" s="120"/>
      <c r="AZ61" s="120"/>
      <c r="BA61" s="120"/>
      <c r="BB61" s="120"/>
      <c r="BC61" s="125">
        <v>0</v>
      </c>
      <c r="BD61" s="120"/>
      <c r="BE61" s="120"/>
      <c r="BF61" s="120"/>
      <c r="BG61" s="120"/>
      <c r="BH61" s="122">
        <v>45768</v>
      </c>
      <c r="BI61" s="124">
        <v>14602.72</v>
      </c>
      <c r="BJ61" s="120" t="s">
        <v>703</v>
      </c>
      <c r="BK61" s="120" t="s">
        <v>704</v>
      </c>
      <c r="BL61" s="120" t="s">
        <v>705</v>
      </c>
      <c r="BM61" s="120" t="s">
        <v>165</v>
      </c>
      <c r="BN61" s="120" t="s">
        <v>60</v>
      </c>
      <c r="BO61" s="120" t="s">
        <v>706</v>
      </c>
      <c r="BP61" s="120" t="s">
        <v>707</v>
      </c>
      <c r="BQ61" s="120" t="s">
        <v>708</v>
      </c>
      <c r="BR61" s="120" t="s">
        <v>709</v>
      </c>
    </row>
    <row r="62" spans="1:70" ht="15" x14ac:dyDescent="0.3">
      <c r="A62" s="120">
        <v>2417317</v>
      </c>
      <c r="B62" s="120"/>
      <c r="C62" s="120"/>
      <c r="D62" s="120" t="s">
        <v>164</v>
      </c>
      <c r="E62" s="120" t="s">
        <v>590</v>
      </c>
      <c r="F62" s="120" t="s">
        <v>715</v>
      </c>
      <c r="G62" s="120">
        <v>135664</v>
      </c>
      <c r="H62" s="120">
        <v>6435</v>
      </c>
      <c r="I62" s="120" t="s">
        <v>771</v>
      </c>
      <c r="J62" s="121" t="s">
        <v>240</v>
      </c>
      <c r="K62" s="120" t="s">
        <v>60</v>
      </c>
      <c r="L62" s="120" t="s">
        <v>241</v>
      </c>
      <c r="M62" s="120">
        <v>11</v>
      </c>
      <c r="N62" s="120"/>
      <c r="O62" s="120" t="s">
        <v>701</v>
      </c>
      <c r="P62" s="120"/>
      <c r="Q62" s="120"/>
      <c r="R62" s="122">
        <v>45444</v>
      </c>
      <c r="S62" s="120" t="s">
        <v>702</v>
      </c>
      <c r="T62" s="120">
        <v>2</v>
      </c>
      <c r="U62" s="120" t="s">
        <v>701</v>
      </c>
      <c r="V62" s="122">
        <v>45748.031740590297</v>
      </c>
      <c r="W62" s="123">
        <v>2</v>
      </c>
      <c r="X62" s="123">
        <v>1</v>
      </c>
      <c r="Y62" s="120"/>
      <c r="Z62" s="123">
        <v>0</v>
      </c>
      <c r="AA62" s="120"/>
      <c r="AB62" s="120"/>
      <c r="AC62" s="120"/>
      <c r="AD62" s="120"/>
      <c r="AE62" s="120"/>
      <c r="AF62" s="120"/>
      <c r="AG62" s="124">
        <v>8639.9500000000007</v>
      </c>
      <c r="AH62" s="120">
        <v>8639.9500000000007</v>
      </c>
      <c r="AI62" s="120">
        <v>0</v>
      </c>
      <c r="AJ62" s="120">
        <v>388.18</v>
      </c>
      <c r="AK62" s="124">
        <v>9028.1299999999992</v>
      </c>
      <c r="AL62" s="124">
        <v>0</v>
      </c>
      <c r="AM62" s="124">
        <v>9028.1299999999992</v>
      </c>
      <c r="AN62" s="120"/>
      <c r="AO62" s="120"/>
      <c r="AP62" s="120"/>
      <c r="AQ62" s="120"/>
      <c r="AR62" s="120"/>
      <c r="AS62" s="120"/>
      <c r="AT62" s="120"/>
      <c r="AU62" s="124">
        <v>9028.1299999999992</v>
      </c>
      <c r="AV62" s="120"/>
      <c r="AW62" s="120"/>
      <c r="AX62" s="120"/>
      <c r="AY62" s="120"/>
      <c r="AZ62" s="120"/>
      <c r="BA62" s="120"/>
      <c r="BB62" s="120"/>
      <c r="BC62" s="125">
        <v>0</v>
      </c>
      <c r="BD62" s="120"/>
      <c r="BE62" s="120"/>
      <c r="BF62" s="120"/>
      <c r="BG62" s="120"/>
      <c r="BH62" s="122">
        <v>45768</v>
      </c>
      <c r="BI62" s="124">
        <v>9028.1299999999992</v>
      </c>
      <c r="BJ62" s="120" t="s">
        <v>703</v>
      </c>
      <c r="BK62" s="120" t="s">
        <v>704</v>
      </c>
      <c r="BL62" s="120" t="s">
        <v>705</v>
      </c>
      <c r="BM62" s="120" t="s">
        <v>165</v>
      </c>
      <c r="BN62" s="120" t="s">
        <v>60</v>
      </c>
      <c r="BO62" s="120" t="s">
        <v>706</v>
      </c>
      <c r="BP62" s="120" t="s">
        <v>707</v>
      </c>
      <c r="BQ62" s="120" t="s">
        <v>708</v>
      </c>
      <c r="BR62" s="120" t="s">
        <v>709</v>
      </c>
    </row>
    <row r="63" spans="1:70" ht="15" x14ac:dyDescent="0.3">
      <c r="A63" s="120">
        <v>2419296</v>
      </c>
      <c r="B63" s="120"/>
      <c r="C63" s="120"/>
      <c r="D63" s="120" t="s">
        <v>164</v>
      </c>
      <c r="E63" s="120" t="s">
        <v>634</v>
      </c>
      <c r="F63" s="120" t="s">
        <v>623</v>
      </c>
      <c r="G63" s="120">
        <v>135665</v>
      </c>
      <c r="H63" s="120">
        <v>6475</v>
      </c>
      <c r="I63" s="120" t="s">
        <v>772</v>
      </c>
      <c r="J63" s="121" t="s">
        <v>242</v>
      </c>
      <c r="K63" s="120" t="s">
        <v>60</v>
      </c>
      <c r="L63" s="120" t="s">
        <v>243</v>
      </c>
      <c r="M63" s="120">
        <v>6</v>
      </c>
      <c r="N63" s="120"/>
      <c r="O63" s="120" t="s">
        <v>701</v>
      </c>
      <c r="P63" s="120"/>
      <c r="Q63" s="120"/>
      <c r="R63" s="122">
        <v>45597</v>
      </c>
      <c r="S63" s="120" t="s">
        <v>702</v>
      </c>
      <c r="T63" s="120">
        <v>2</v>
      </c>
      <c r="U63" s="120" t="s">
        <v>701</v>
      </c>
      <c r="V63" s="122">
        <v>45748.0317427431</v>
      </c>
      <c r="W63" s="123">
        <v>2</v>
      </c>
      <c r="X63" s="123">
        <v>1</v>
      </c>
      <c r="Y63" s="120"/>
      <c r="Z63" s="123">
        <v>0</v>
      </c>
      <c r="AA63" s="120"/>
      <c r="AB63" s="120"/>
      <c r="AC63" s="120"/>
      <c r="AD63" s="120"/>
      <c r="AE63" s="120"/>
      <c r="AF63" s="120"/>
      <c r="AG63" s="124">
        <v>4900</v>
      </c>
      <c r="AH63" s="120">
        <v>4900</v>
      </c>
      <c r="AI63" s="120">
        <v>0</v>
      </c>
      <c r="AJ63" s="120">
        <v>145.58000000000001</v>
      </c>
      <c r="AK63" s="124">
        <v>5045.58</v>
      </c>
      <c r="AL63" s="124">
        <v>0</v>
      </c>
      <c r="AM63" s="124">
        <v>5045.58</v>
      </c>
      <c r="AN63" s="120"/>
      <c r="AO63" s="120"/>
      <c r="AP63" s="120"/>
      <c r="AQ63" s="120"/>
      <c r="AR63" s="120"/>
      <c r="AS63" s="120"/>
      <c r="AT63" s="120"/>
      <c r="AU63" s="124">
        <v>5045.58</v>
      </c>
      <c r="AV63" s="120"/>
      <c r="AW63" s="120"/>
      <c r="AX63" s="120"/>
      <c r="AY63" s="120"/>
      <c r="AZ63" s="120"/>
      <c r="BA63" s="120"/>
      <c r="BB63" s="120"/>
      <c r="BC63" s="125">
        <v>0</v>
      </c>
      <c r="BD63" s="120"/>
      <c r="BE63" s="120"/>
      <c r="BF63" s="120"/>
      <c r="BG63" s="120"/>
      <c r="BH63" s="122">
        <v>45768</v>
      </c>
      <c r="BI63" s="124">
        <v>5045.58</v>
      </c>
      <c r="BJ63" s="120" t="s">
        <v>703</v>
      </c>
      <c r="BK63" s="120" t="s">
        <v>704</v>
      </c>
      <c r="BL63" s="120" t="s">
        <v>705</v>
      </c>
      <c r="BM63" s="120" t="s">
        <v>165</v>
      </c>
      <c r="BN63" s="120" t="s">
        <v>60</v>
      </c>
      <c r="BO63" s="120" t="s">
        <v>706</v>
      </c>
      <c r="BP63" s="120" t="s">
        <v>707</v>
      </c>
      <c r="BQ63" s="120" t="s">
        <v>708</v>
      </c>
      <c r="BR63" s="120" t="s">
        <v>709</v>
      </c>
    </row>
    <row r="64" spans="1:70" ht="15" x14ac:dyDescent="0.3">
      <c r="A64" s="120">
        <v>2412842</v>
      </c>
      <c r="B64" s="120"/>
      <c r="C64" s="120"/>
      <c r="D64" s="120" t="s">
        <v>164</v>
      </c>
      <c r="E64" s="120" t="s">
        <v>590</v>
      </c>
      <c r="F64" s="120" t="s">
        <v>598</v>
      </c>
      <c r="G64" s="120">
        <v>135666</v>
      </c>
      <c r="H64" s="120">
        <v>6376</v>
      </c>
      <c r="I64" s="120" t="s">
        <v>773</v>
      </c>
      <c r="J64" s="121" t="s">
        <v>244</v>
      </c>
      <c r="K64" s="120" t="s">
        <v>60</v>
      </c>
      <c r="L64" s="120" t="s">
        <v>245</v>
      </c>
      <c r="M64" s="120">
        <v>14</v>
      </c>
      <c r="N64" s="120"/>
      <c r="O64" s="120" t="s">
        <v>701</v>
      </c>
      <c r="P64" s="120"/>
      <c r="Q64" s="120"/>
      <c r="R64" s="122">
        <v>45352</v>
      </c>
      <c r="S64" s="120" t="s">
        <v>702</v>
      </c>
      <c r="T64" s="120">
        <v>2</v>
      </c>
      <c r="U64" s="120" t="s">
        <v>701</v>
      </c>
      <c r="V64" s="122">
        <v>45748.031743831001</v>
      </c>
      <c r="W64" s="123">
        <v>2</v>
      </c>
      <c r="X64" s="123">
        <v>1</v>
      </c>
      <c r="Y64" s="120"/>
      <c r="Z64" s="123">
        <v>0</v>
      </c>
      <c r="AA64" s="120"/>
      <c r="AB64" s="120"/>
      <c r="AC64" s="120"/>
      <c r="AD64" s="120"/>
      <c r="AE64" s="120"/>
      <c r="AF64" s="120"/>
      <c r="AG64" s="124">
        <v>8452.75</v>
      </c>
      <c r="AH64" s="120">
        <v>8452.75</v>
      </c>
      <c r="AI64" s="120">
        <v>0</v>
      </c>
      <c r="AJ64" s="120">
        <v>501.21</v>
      </c>
      <c r="AK64" s="124">
        <v>8953.9599999999991</v>
      </c>
      <c r="AL64" s="124">
        <v>0</v>
      </c>
      <c r="AM64" s="124">
        <v>8953.9599999999991</v>
      </c>
      <c r="AN64" s="120"/>
      <c r="AO64" s="120"/>
      <c r="AP64" s="120"/>
      <c r="AQ64" s="120"/>
      <c r="AR64" s="120"/>
      <c r="AS64" s="120"/>
      <c r="AT64" s="120"/>
      <c r="AU64" s="124">
        <v>8953.9599999999991</v>
      </c>
      <c r="AV64" s="120"/>
      <c r="AW64" s="120"/>
      <c r="AX64" s="120"/>
      <c r="AY64" s="120"/>
      <c r="AZ64" s="120"/>
      <c r="BA64" s="120"/>
      <c r="BB64" s="120"/>
      <c r="BC64" s="125">
        <v>0</v>
      </c>
      <c r="BD64" s="120"/>
      <c r="BE64" s="120"/>
      <c r="BF64" s="120"/>
      <c r="BG64" s="120"/>
      <c r="BH64" s="122">
        <v>45768</v>
      </c>
      <c r="BI64" s="124">
        <v>8953.9599999999991</v>
      </c>
      <c r="BJ64" s="120" t="s">
        <v>703</v>
      </c>
      <c r="BK64" s="120" t="s">
        <v>704</v>
      </c>
      <c r="BL64" s="120" t="s">
        <v>705</v>
      </c>
      <c r="BM64" s="120" t="s">
        <v>165</v>
      </c>
      <c r="BN64" s="120" t="s">
        <v>60</v>
      </c>
      <c r="BO64" s="120" t="s">
        <v>706</v>
      </c>
      <c r="BP64" s="120" t="s">
        <v>707</v>
      </c>
      <c r="BQ64" s="120" t="s">
        <v>708</v>
      </c>
      <c r="BR64" s="120" t="s">
        <v>709</v>
      </c>
    </row>
    <row r="65" spans="1:70" ht="15" x14ac:dyDescent="0.3">
      <c r="A65" s="120">
        <v>2415271</v>
      </c>
      <c r="B65" s="120"/>
      <c r="C65" s="120"/>
      <c r="D65" s="120" t="s">
        <v>164</v>
      </c>
      <c r="E65" s="120" t="s">
        <v>635</v>
      </c>
      <c r="F65" s="120" t="s">
        <v>600</v>
      </c>
      <c r="G65" s="120">
        <v>135667</v>
      </c>
      <c r="H65" s="120">
        <v>6402</v>
      </c>
      <c r="I65" s="120" t="s">
        <v>774</v>
      </c>
      <c r="J65" s="121" t="s">
        <v>84</v>
      </c>
      <c r="K65" s="120" t="s">
        <v>60</v>
      </c>
      <c r="L65" s="120" t="s">
        <v>246</v>
      </c>
      <c r="M65" s="120">
        <v>14</v>
      </c>
      <c r="N65" s="120" t="s">
        <v>712</v>
      </c>
      <c r="O65" s="120" t="s">
        <v>701</v>
      </c>
      <c r="P65" s="120"/>
      <c r="Q65" s="120"/>
      <c r="R65" s="122">
        <v>45352</v>
      </c>
      <c r="S65" s="120" t="s">
        <v>702</v>
      </c>
      <c r="T65" s="120">
        <v>2</v>
      </c>
      <c r="U65" s="120" t="s">
        <v>701</v>
      </c>
      <c r="V65" s="122">
        <v>45748.0317454861</v>
      </c>
      <c r="W65" s="123">
        <v>2</v>
      </c>
      <c r="X65" s="123">
        <v>1</v>
      </c>
      <c r="Y65" s="120"/>
      <c r="Z65" s="123">
        <v>10.029999999999999</v>
      </c>
      <c r="AA65" s="120"/>
      <c r="AB65" s="120"/>
      <c r="AC65" s="120"/>
      <c r="AD65" s="120"/>
      <c r="AE65" s="120"/>
      <c r="AF65" s="120"/>
      <c r="AG65" s="124">
        <v>3787.4</v>
      </c>
      <c r="AH65" s="120">
        <v>1086.75</v>
      </c>
      <c r="AI65" s="120">
        <v>2700.65</v>
      </c>
      <c r="AJ65" s="120">
        <v>224.58</v>
      </c>
      <c r="AK65" s="124">
        <v>1151.19</v>
      </c>
      <c r="AL65" s="124">
        <v>2860.79</v>
      </c>
      <c r="AM65" s="124">
        <v>4011.98</v>
      </c>
      <c r="AN65" s="120"/>
      <c r="AO65" s="120"/>
      <c r="AP65" s="120"/>
      <c r="AQ65" s="120"/>
      <c r="AR65" s="120"/>
      <c r="AS65" s="120"/>
      <c r="AT65" s="120"/>
      <c r="AU65" s="124">
        <v>4011.98</v>
      </c>
      <c r="AV65" s="120"/>
      <c r="AW65" s="120"/>
      <c r="AX65" s="120"/>
      <c r="AY65" s="120"/>
      <c r="AZ65" s="120"/>
      <c r="BA65" s="120"/>
      <c r="BB65" s="120"/>
      <c r="BC65" s="125">
        <v>0</v>
      </c>
      <c r="BD65" s="120"/>
      <c r="BE65" s="120"/>
      <c r="BF65" s="120"/>
      <c r="BG65" s="120"/>
      <c r="BH65" s="122">
        <v>45768</v>
      </c>
      <c r="BI65" s="124">
        <v>3998.16</v>
      </c>
      <c r="BJ65" s="120" t="s">
        <v>703</v>
      </c>
      <c r="BK65" s="120" t="s">
        <v>704</v>
      </c>
      <c r="BL65" s="120" t="s">
        <v>705</v>
      </c>
      <c r="BM65" s="120" t="s">
        <v>165</v>
      </c>
      <c r="BN65" s="120" t="s">
        <v>60</v>
      </c>
      <c r="BO65" s="120" t="s">
        <v>706</v>
      </c>
      <c r="BP65" s="120" t="s">
        <v>707</v>
      </c>
      <c r="BQ65" s="120" t="s">
        <v>708</v>
      </c>
      <c r="BR65" s="120" t="s">
        <v>709</v>
      </c>
    </row>
    <row r="66" spans="1:70" ht="15" x14ac:dyDescent="0.3">
      <c r="A66" s="120">
        <v>2468392</v>
      </c>
      <c r="B66" s="120"/>
      <c r="C66" s="120"/>
      <c r="D66" s="120" t="s">
        <v>164</v>
      </c>
      <c r="E66" s="120" t="s">
        <v>620</v>
      </c>
      <c r="F66" s="120" t="s">
        <v>600</v>
      </c>
      <c r="G66" s="120">
        <v>135923</v>
      </c>
      <c r="H66" s="120">
        <v>6497</v>
      </c>
      <c r="I66" s="120" t="s">
        <v>775</v>
      </c>
      <c r="J66" s="121" t="s">
        <v>89</v>
      </c>
      <c r="K66" s="120" t="s">
        <v>60</v>
      </c>
      <c r="L66" s="120" t="s">
        <v>306</v>
      </c>
      <c r="M66" s="120">
        <v>3</v>
      </c>
      <c r="N66" s="120" t="s">
        <v>712</v>
      </c>
      <c r="O66" s="120" t="s">
        <v>718</v>
      </c>
      <c r="P66" s="120"/>
      <c r="Q66" s="120"/>
      <c r="R66" s="122">
        <v>45689</v>
      </c>
      <c r="S66" s="120" t="s">
        <v>702</v>
      </c>
      <c r="T66" s="120">
        <v>2</v>
      </c>
      <c r="U66" s="120" t="s">
        <v>701</v>
      </c>
      <c r="V66" s="122">
        <v>45748.030227002302</v>
      </c>
      <c r="W66" s="123">
        <v>2</v>
      </c>
      <c r="X66" s="123">
        <v>1</v>
      </c>
      <c r="Y66" s="120"/>
      <c r="Z66" s="123">
        <v>10.033899999999999</v>
      </c>
      <c r="AA66" s="120"/>
      <c r="AB66" s="120"/>
      <c r="AC66" s="120"/>
      <c r="AD66" s="120"/>
      <c r="AE66" s="120"/>
      <c r="AF66" s="120"/>
      <c r="AG66" s="124">
        <v>4041.14</v>
      </c>
      <c r="AH66" s="120">
        <v>3977.25</v>
      </c>
      <c r="AI66" s="120">
        <v>63.89</v>
      </c>
      <c r="AJ66" s="120">
        <v>59.49</v>
      </c>
      <c r="AK66" s="124">
        <v>4035.8</v>
      </c>
      <c r="AL66" s="124">
        <v>64.83</v>
      </c>
      <c r="AM66" s="124">
        <v>4100.63</v>
      </c>
      <c r="AN66" s="120"/>
      <c r="AO66" s="120"/>
      <c r="AP66" s="120"/>
      <c r="AQ66" s="120"/>
      <c r="AR66" s="120"/>
      <c r="AS66" s="120"/>
      <c r="AT66" s="120"/>
      <c r="AU66" s="124">
        <v>4100.63</v>
      </c>
      <c r="AV66" s="120"/>
      <c r="AW66" s="120"/>
      <c r="AX66" s="120"/>
      <c r="AY66" s="120"/>
      <c r="AZ66" s="120"/>
      <c r="BA66" s="120"/>
      <c r="BB66" s="120"/>
      <c r="BC66" s="125">
        <v>0</v>
      </c>
      <c r="BD66" s="120"/>
      <c r="BE66" s="120"/>
      <c r="BF66" s="120"/>
      <c r="BG66" s="120"/>
      <c r="BH66" s="122">
        <v>45768</v>
      </c>
      <c r="BI66" s="124">
        <v>4086.5</v>
      </c>
      <c r="BJ66" s="120" t="s">
        <v>703</v>
      </c>
      <c r="BK66" s="120" t="s">
        <v>704</v>
      </c>
      <c r="BL66" s="120" t="s">
        <v>705</v>
      </c>
      <c r="BM66" s="120" t="s">
        <v>165</v>
      </c>
      <c r="BN66" s="120" t="s">
        <v>60</v>
      </c>
      <c r="BO66" s="120" t="s">
        <v>706</v>
      </c>
      <c r="BP66" s="120" t="s">
        <v>707</v>
      </c>
      <c r="BQ66" s="120" t="s">
        <v>708</v>
      </c>
      <c r="BR66" s="120" t="s">
        <v>709</v>
      </c>
    </row>
    <row r="67" spans="1:70" ht="15" x14ac:dyDescent="0.3">
      <c r="A67" s="120">
        <v>2413043</v>
      </c>
      <c r="B67" s="120"/>
      <c r="C67" s="120"/>
      <c r="D67" s="120" t="s">
        <v>164</v>
      </c>
      <c r="E67" s="120" t="s">
        <v>594</v>
      </c>
      <c r="F67" s="120" t="s">
        <v>769</v>
      </c>
      <c r="G67" s="120">
        <v>135668</v>
      </c>
      <c r="H67" s="120">
        <v>6378</v>
      </c>
      <c r="I67" s="120" t="s">
        <v>776</v>
      </c>
      <c r="J67" s="121" t="s">
        <v>247</v>
      </c>
      <c r="K67" s="120" t="s">
        <v>60</v>
      </c>
      <c r="L67" s="120" t="s">
        <v>248</v>
      </c>
      <c r="M67" s="120">
        <v>14</v>
      </c>
      <c r="N67" s="120"/>
      <c r="O67" s="120" t="s">
        <v>701</v>
      </c>
      <c r="P67" s="120"/>
      <c r="Q67" s="120"/>
      <c r="R67" s="122">
        <v>45352</v>
      </c>
      <c r="S67" s="120" t="s">
        <v>702</v>
      </c>
      <c r="T67" s="120">
        <v>2</v>
      </c>
      <c r="U67" s="120" t="s">
        <v>701</v>
      </c>
      <c r="V67" s="122">
        <v>45748.031754513897</v>
      </c>
      <c r="W67" s="123">
        <v>2</v>
      </c>
      <c r="X67" s="123">
        <v>1</v>
      </c>
      <c r="Y67" s="120"/>
      <c r="Z67" s="123">
        <v>0</v>
      </c>
      <c r="AA67" s="120"/>
      <c r="AB67" s="120"/>
      <c r="AC67" s="120"/>
      <c r="AD67" s="120"/>
      <c r="AE67" s="120"/>
      <c r="AF67" s="120"/>
      <c r="AG67" s="124">
        <v>8499.7099999999991</v>
      </c>
      <c r="AH67" s="120">
        <v>8499.7099999999991</v>
      </c>
      <c r="AI67" s="120">
        <v>0</v>
      </c>
      <c r="AJ67" s="120">
        <v>503.99</v>
      </c>
      <c r="AK67" s="124">
        <v>9003.7000000000007</v>
      </c>
      <c r="AL67" s="124">
        <v>0</v>
      </c>
      <c r="AM67" s="124">
        <v>9003.7000000000007</v>
      </c>
      <c r="AN67" s="120"/>
      <c r="AO67" s="120"/>
      <c r="AP67" s="120"/>
      <c r="AQ67" s="120"/>
      <c r="AR67" s="120"/>
      <c r="AS67" s="120"/>
      <c r="AT67" s="120"/>
      <c r="AU67" s="124">
        <v>9003.7000000000007</v>
      </c>
      <c r="AV67" s="120"/>
      <c r="AW67" s="120"/>
      <c r="AX67" s="120"/>
      <c r="AY67" s="120"/>
      <c r="AZ67" s="120"/>
      <c r="BA67" s="120"/>
      <c r="BB67" s="120"/>
      <c r="BC67" s="125">
        <v>0</v>
      </c>
      <c r="BD67" s="120"/>
      <c r="BE67" s="120"/>
      <c r="BF67" s="120"/>
      <c r="BG67" s="120"/>
      <c r="BH67" s="122">
        <v>45768</v>
      </c>
      <c r="BI67" s="124">
        <v>9003.7000000000007</v>
      </c>
      <c r="BJ67" s="120" t="s">
        <v>703</v>
      </c>
      <c r="BK67" s="120" t="s">
        <v>704</v>
      </c>
      <c r="BL67" s="120" t="s">
        <v>705</v>
      </c>
      <c r="BM67" s="120" t="s">
        <v>165</v>
      </c>
      <c r="BN67" s="120" t="s">
        <v>60</v>
      </c>
      <c r="BO67" s="120" t="s">
        <v>706</v>
      </c>
      <c r="BP67" s="120" t="s">
        <v>707</v>
      </c>
      <c r="BQ67" s="120" t="s">
        <v>708</v>
      </c>
      <c r="BR67" s="120" t="s">
        <v>709</v>
      </c>
    </row>
    <row r="68" spans="1:70" ht="15" x14ac:dyDescent="0.3">
      <c r="A68" s="120">
        <v>2412039</v>
      </c>
      <c r="B68" s="120"/>
      <c r="C68" s="120"/>
      <c r="D68" s="120" t="s">
        <v>164</v>
      </c>
      <c r="E68" s="120" t="s">
        <v>607</v>
      </c>
      <c r="F68" s="120" t="s">
        <v>616</v>
      </c>
      <c r="G68" s="120">
        <v>135669</v>
      </c>
      <c r="H68" s="120">
        <v>6367</v>
      </c>
      <c r="I68" s="120" t="s">
        <v>777</v>
      </c>
      <c r="J68" s="121" t="s">
        <v>249</v>
      </c>
      <c r="K68" s="120" t="s">
        <v>60</v>
      </c>
      <c r="L68" s="120" t="s">
        <v>250</v>
      </c>
      <c r="M68" s="120">
        <v>15</v>
      </c>
      <c r="N68" s="120" t="s">
        <v>712</v>
      </c>
      <c r="O68" s="120" t="s">
        <v>701</v>
      </c>
      <c r="P68" s="120"/>
      <c r="Q68" s="120"/>
      <c r="R68" s="122">
        <v>45323</v>
      </c>
      <c r="S68" s="120" t="s">
        <v>702</v>
      </c>
      <c r="T68" s="120">
        <v>2</v>
      </c>
      <c r="U68" s="120" t="s">
        <v>701</v>
      </c>
      <c r="V68" s="122">
        <v>45748.031756134304</v>
      </c>
      <c r="W68" s="123">
        <v>2</v>
      </c>
      <c r="X68" s="123">
        <v>1</v>
      </c>
      <c r="Y68" s="120"/>
      <c r="Z68" s="123">
        <v>10.029999999999999</v>
      </c>
      <c r="AA68" s="120"/>
      <c r="AB68" s="120"/>
      <c r="AC68" s="120"/>
      <c r="AD68" s="120"/>
      <c r="AE68" s="120"/>
      <c r="AF68" s="120"/>
      <c r="AG68" s="124">
        <v>3117.07</v>
      </c>
      <c r="AH68" s="120">
        <v>901.89</v>
      </c>
      <c r="AI68" s="120">
        <v>2215.1799999999998</v>
      </c>
      <c r="AJ68" s="120">
        <v>198.7</v>
      </c>
      <c r="AK68" s="124">
        <v>959.38</v>
      </c>
      <c r="AL68" s="124">
        <v>2356.39</v>
      </c>
      <c r="AM68" s="124">
        <v>3315.77</v>
      </c>
      <c r="AN68" s="120"/>
      <c r="AO68" s="120"/>
      <c r="AP68" s="120"/>
      <c r="AQ68" s="120"/>
      <c r="AR68" s="120"/>
      <c r="AS68" s="120"/>
      <c r="AT68" s="120"/>
      <c r="AU68" s="124">
        <v>3315.77</v>
      </c>
      <c r="AV68" s="120"/>
      <c r="AW68" s="120"/>
      <c r="AX68" s="120"/>
      <c r="AY68" s="120"/>
      <c r="AZ68" s="120"/>
      <c r="BA68" s="120"/>
      <c r="BB68" s="120"/>
      <c r="BC68" s="125">
        <v>0</v>
      </c>
      <c r="BD68" s="120"/>
      <c r="BE68" s="120"/>
      <c r="BF68" s="120"/>
      <c r="BG68" s="120"/>
      <c r="BH68" s="122">
        <v>45768</v>
      </c>
      <c r="BI68" s="124">
        <v>3304.35</v>
      </c>
      <c r="BJ68" s="120" t="s">
        <v>703</v>
      </c>
      <c r="BK68" s="120" t="s">
        <v>704</v>
      </c>
      <c r="BL68" s="120" t="s">
        <v>705</v>
      </c>
      <c r="BM68" s="120" t="s">
        <v>165</v>
      </c>
      <c r="BN68" s="120" t="s">
        <v>60</v>
      </c>
      <c r="BO68" s="120" t="s">
        <v>706</v>
      </c>
      <c r="BP68" s="120" t="s">
        <v>707</v>
      </c>
      <c r="BQ68" s="120" t="s">
        <v>708</v>
      </c>
      <c r="BR68" s="120" t="s">
        <v>709</v>
      </c>
    </row>
    <row r="69" spans="1:70" ht="15" x14ac:dyDescent="0.3">
      <c r="A69" s="120">
        <v>2412302</v>
      </c>
      <c r="B69" s="120"/>
      <c r="C69" s="120"/>
      <c r="D69" s="120" t="s">
        <v>164</v>
      </c>
      <c r="E69" s="120" t="s">
        <v>590</v>
      </c>
      <c r="F69" s="120" t="s">
        <v>769</v>
      </c>
      <c r="G69" s="120">
        <v>135670</v>
      </c>
      <c r="H69" s="120">
        <v>6369</v>
      </c>
      <c r="I69" s="120" t="s">
        <v>778</v>
      </c>
      <c r="J69" s="121" t="s">
        <v>251</v>
      </c>
      <c r="K69" s="120" t="s">
        <v>60</v>
      </c>
      <c r="L69" s="120" t="s">
        <v>252</v>
      </c>
      <c r="M69" s="120">
        <v>14</v>
      </c>
      <c r="N69" s="120"/>
      <c r="O69" s="120" t="s">
        <v>701</v>
      </c>
      <c r="P69" s="120"/>
      <c r="Q69" s="120"/>
      <c r="R69" s="122">
        <v>45352</v>
      </c>
      <c r="S69" s="120" t="s">
        <v>702</v>
      </c>
      <c r="T69" s="120">
        <v>2</v>
      </c>
      <c r="U69" s="120" t="s">
        <v>701</v>
      </c>
      <c r="V69" s="122">
        <v>45748.031765544001</v>
      </c>
      <c r="W69" s="123">
        <v>2</v>
      </c>
      <c r="X69" s="123">
        <v>1</v>
      </c>
      <c r="Y69" s="120"/>
      <c r="Z69" s="123">
        <v>0</v>
      </c>
      <c r="AA69" s="120"/>
      <c r="AB69" s="120"/>
      <c r="AC69" s="120"/>
      <c r="AD69" s="120"/>
      <c r="AE69" s="120"/>
      <c r="AF69" s="120"/>
      <c r="AG69" s="124">
        <v>7605</v>
      </c>
      <c r="AH69" s="120">
        <v>7605</v>
      </c>
      <c r="AI69" s="120">
        <v>0</v>
      </c>
      <c r="AJ69" s="120">
        <v>450.94</v>
      </c>
      <c r="AK69" s="124">
        <v>8055.94</v>
      </c>
      <c r="AL69" s="124">
        <v>0</v>
      </c>
      <c r="AM69" s="124">
        <v>8055.94</v>
      </c>
      <c r="AN69" s="120"/>
      <c r="AO69" s="120"/>
      <c r="AP69" s="120"/>
      <c r="AQ69" s="120"/>
      <c r="AR69" s="120"/>
      <c r="AS69" s="120"/>
      <c r="AT69" s="120"/>
      <c r="AU69" s="124">
        <v>8055.94</v>
      </c>
      <c r="AV69" s="120"/>
      <c r="AW69" s="120"/>
      <c r="AX69" s="120"/>
      <c r="AY69" s="120"/>
      <c r="AZ69" s="120"/>
      <c r="BA69" s="120"/>
      <c r="BB69" s="120"/>
      <c r="BC69" s="125">
        <v>0</v>
      </c>
      <c r="BD69" s="120"/>
      <c r="BE69" s="120"/>
      <c r="BF69" s="120"/>
      <c r="BG69" s="120"/>
      <c r="BH69" s="122">
        <v>45757</v>
      </c>
      <c r="BI69" s="124">
        <v>8055.94</v>
      </c>
      <c r="BJ69" s="120" t="s">
        <v>703</v>
      </c>
      <c r="BK69" s="120" t="s">
        <v>704</v>
      </c>
      <c r="BL69" s="120" t="s">
        <v>705</v>
      </c>
      <c r="BM69" s="120" t="s">
        <v>165</v>
      </c>
      <c r="BN69" s="120" t="s">
        <v>60</v>
      </c>
      <c r="BO69" s="120" t="s">
        <v>706</v>
      </c>
      <c r="BP69" s="120" t="s">
        <v>707</v>
      </c>
      <c r="BQ69" s="120" t="s">
        <v>708</v>
      </c>
      <c r="BR69" s="120" t="s">
        <v>709</v>
      </c>
    </row>
    <row r="70" spans="1:70" ht="15" x14ac:dyDescent="0.3">
      <c r="A70" s="120">
        <v>2458928</v>
      </c>
      <c r="B70" s="120"/>
      <c r="C70" s="120"/>
      <c r="D70" s="120" t="s">
        <v>164</v>
      </c>
      <c r="E70" s="120" t="s">
        <v>594</v>
      </c>
      <c r="F70" s="120" t="s">
        <v>779</v>
      </c>
      <c r="G70" s="120">
        <v>135671</v>
      </c>
      <c r="H70" s="120">
        <v>6406</v>
      </c>
      <c r="I70" s="120" t="s">
        <v>780</v>
      </c>
      <c r="J70" s="121" t="s">
        <v>253</v>
      </c>
      <c r="K70" s="120" t="s">
        <v>60</v>
      </c>
      <c r="L70" s="120" t="s">
        <v>254</v>
      </c>
      <c r="M70" s="120">
        <v>12</v>
      </c>
      <c r="N70" s="120" t="s">
        <v>712</v>
      </c>
      <c r="O70" s="120" t="s">
        <v>701</v>
      </c>
      <c r="P70" s="120" t="s">
        <v>781</v>
      </c>
      <c r="Q70" s="122">
        <v>45743.653992476902</v>
      </c>
      <c r="R70" s="122">
        <v>45689</v>
      </c>
      <c r="S70" s="120" t="s">
        <v>702</v>
      </c>
      <c r="T70" s="120">
        <v>2</v>
      </c>
      <c r="U70" s="120" t="s">
        <v>701</v>
      </c>
      <c r="V70" s="122">
        <v>45748.031768252302</v>
      </c>
      <c r="W70" s="120"/>
      <c r="X70" s="120"/>
      <c r="Y70" s="120"/>
      <c r="Z70" s="123">
        <v>10.029999999999999</v>
      </c>
      <c r="AA70" s="120"/>
      <c r="AB70" s="120"/>
      <c r="AC70" s="120"/>
      <c r="AD70" s="120"/>
      <c r="AE70" s="120"/>
      <c r="AF70" s="120"/>
      <c r="AG70" s="124">
        <v>1572.14</v>
      </c>
      <c r="AH70" s="120">
        <v>1081.05</v>
      </c>
      <c r="AI70" s="120">
        <v>491.09</v>
      </c>
      <c r="AJ70" s="120">
        <v>23.14</v>
      </c>
      <c r="AK70" s="124">
        <v>1096.96</v>
      </c>
      <c r="AL70" s="124">
        <v>498.32</v>
      </c>
      <c r="AM70" s="124">
        <v>1595.28</v>
      </c>
      <c r="AN70" s="120"/>
      <c r="AO70" s="120"/>
      <c r="AP70" s="120"/>
      <c r="AQ70" s="120"/>
      <c r="AR70" s="120"/>
      <c r="AS70" s="120"/>
      <c r="AT70" s="120"/>
      <c r="AU70" s="124">
        <v>1595.28</v>
      </c>
      <c r="AV70" s="120"/>
      <c r="AW70" s="120"/>
      <c r="AX70" s="120"/>
      <c r="AY70" s="120"/>
      <c r="AZ70" s="120"/>
      <c r="BA70" s="120"/>
      <c r="BB70" s="120"/>
      <c r="BC70" s="125">
        <v>0</v>
      </c>
      <c r="BD70" s="120"/>
      <c r="BE70" s="120"/>
      <c r="BF70" s="120"/>
      <c r="BG70" s="120"/>
      <c r="BH70" s="122">
        <v>45768</v>
      </c>
      <c r="BI70" s="124">
        <v>1589.78</v>
      </c>
      <c r="BJ70" s="120" t="s">
        <v>703</v>
      </c>
      <c r="BK70" s="120" t="s">
        <v>704</v>
      </c>
      <c r="BL70" s="120" t="s">
        <v>705</v>
      </c>
      <c r="BM70" s="120" t="s">
        <v>165</v>
      </c>
      <c r="BN70" s="120" t="s">
        <v>60</v>
      </c>
      <c r="BO70" s="120" t="s">
        <v>706</v>
      </c>
      <c r="BP70" s="120" t="s">
        <v>707</v>
      </c>
      <c r="BQ70" s="120" t="s">
        <v>708</v>
      </c>
      <c r="BR70" s="120" t="s">
        <v>709</v>
      </c>
    </row>
    <row r="71" spans="1:70" ht="15" x14ac:dyDescent="0.3">
      <c r="A71" s="120">
        <v>2418818</v>
      </c>
      <c r="B71" s="120"/>
      <c r="C71" s="120"/>
      <c r="D71" s="120" t="s">
        <v>164</v>
      </c>
      <c r="E71" s="120" t="s">
        <v>637</v>
      </c>
      <c r="F71" s="120" t="s">
        <v>710</v>
      </c>
      <c r="G71" s="120">
        <v>135672</v>
      </c>
      <c r="H71" s="120">
        <v>6453</v>
      </c>
      <c r="I71" s="120" t="s">
        <v>782</v>
      </c>
      <c r="J71" s="121" t="s">
        <v>255</v>
      </c>
      <c r="K71" s="120" t="s">
        <v>60</v>
      </c>
      <c r="L71" s="120" t="s">
        <v>256</v>
      </c>
      <c r="M71" s="120">
        <v>8</v>
      </c>
      <c r="N71" s="120" t="s">
        <v>712</v>
      </c>
      <c r="O71" s="120" t="s">
        <v>701</v>
      </c>
      <c r="P71" s="120"/>
      <c r="Q71" s="120"/>
      <c r="R71" s="122">
        <v>45536</v>
      </c>
      <c r="S71" s="120" t="s">
        <v>702</v>
      </c>
      <c r="T71" s="120">
        <v>2</v>
      </c>
      <c r="U71" s="120" t="s">
        <v>701</v>
      </c>
      <c r="V71" s="122">
        <v>45748.031771678201</v>
      </c>
      <c r="W71" s="123">
        <v>2</v>
      </c>
      <c r="X71" s="123">
        <v>1</v>
      </c>
      <c r="Y71" s="120"/>
      <c r="Z71" s="123">
        <v>10.029999999999999</v>
      </c>
      <c r="AA71" s="120"/>
      <c r="AB71" s="120"/>
      <c r="AC71" s="120"/>
      <c r="AD71" s="120"/>
      <c r="AE71" s="120"/>
      <c r="AF71" s="120"/>
      <c r="AG71" s="124">
        <v>3630.21</v>
      </c>
      <c r="AH71" s="120">
        <v>1015.03</v>
      </c>
      <c r="AI71" s="120">
        <v>2615.1799999999998</v>
      </c>
      <c r="AJ71" s="120">
        <v>123.55</v>
      </c>
      <c r="AK71" s="124">
        <v>1049.57</v>
      </c>
      <c r="AL71" s="124">
        <v>2704.19</v>
      </c>
      <c r="AM71" s="124">
        <v>3753.76</v>
      </c>
      <c r="AN71" s="120"/>
      <c r="AO71" s="120"/>
      <c r="AP71" s="120"/>
      <c r="AQ71" s="120"/>
      <c r="AR71" s="120"/>
      <c r="AS71" s="120"/>
      <c r="AT71" s="120"/>
      <c r="AU71" s="124">
        <v>3753.76</v>
      </c>
      <c r="AV71" s="120"/>
      <c r="AW71" s="120"/>
      <c r="AX71" s="120"/>
      <c r="AY71" s="120"/>
      <c r="AZ71" s="120"/>
      <c r="BA71" s="120"/>
      <c r="BB71" s="120"/>
      <c r="BC71" s="125">
        <v>0</v>
      </c>
      <c r="BD71" s="120"/>
      <c r="BE71" s="120"/>
      <c r="BF71" s="120"/>
      <c r="BG71" s="120"/>
      <c r="BH71" s="122">
        <v>45757</v>
      </c>
      <c r="BI71" s="124">
        <v>3751.77</v>
      </c>
      <c r="BJ71" s="120" t="s">
        <v>703</v>
      </c>
      <c r="BK71" s="120" t="s">
        <v>704</v>
      </c>
      <c r="BL71" s="120" t="s">
        <v>705</v>
      </c>
      <c r="BM71" s="120" t="s">
        <v>165</v>
      </c>
      <c r="BN71" s="120" t="s">
        <v>60</v>
      </c>
      <c r="BO71" s="120" t="s">
        <v>706</v>
      </c>
      <c r="BP71" s="120" t="s">
        <v>707</v>
      </c>
      <c r="BQ71" s="120" t="s">
        <v>708</v>
      </c>
      <c r="BR71" s="120" t="s">
        <v>709</v>
      </c>
    </row>
    <row r="72" spans="1:70" ht="15" x14ac:dyDescent="0.3">
      <c r="A72" s="120">
        <v>2419041</v>
      </c>
      <c r="B72" s="120"/>
      <c r="C72" s="120"/>
      <c r="D72" s="120" t="s">
        <v>164</v>
      </c>
      <c r="E72" s="120" t="s">
        <v>597</v>
      </c>
      <c r="F72" s="120" t="s">
        <v>640</v>
      </c>
      <c r="G72" s="120">
        <v>135674</v>
      </c>
      <c r="H72" s="120">
        <v>6472</v>
      </c>
      <c r="I72" s="120" t="s">
        <v>783</v>
      </c>
      <c r="J72" s="121" t="s">
        <v>257</v>
      </c>
      <c r="K72" s="120" t="s">
        <v>60</v>
      </c>
      <c r="L72" s="120" t="s">
        <v>258</v>
      </c>
      <c r="M72" s="120">
        <v>6</v>
      </c>
      <c r="N72" s="120" t="s">
        <v>712</v>
      </c>
      <c r="O72" s="120" t="s">
        <v>701</v>
      </c>
      <c r="P72" s="120"/>
      <c r="Q72" s="120"/>
      <c r="R72" s="122">
        <v>45597</v>
      </c>
      <c r="S72" s="120" t="s">
        <v>702</v>
      </c>
      <c r="T72" s="120">
        <v>2</v>
      </c>
      <c r="U72" s="120" t="s">
        <v>701</v>
      </c>
      <c r="V72" s="122">
        <v>45748.031782372702</v>
      </c>
      <c r="W72" s="123">
        <v>2</v>
      </c>
      <c r="X72" s="123">
        <v>1</v>
      </c>
      <c r="Y72" s="120"/>
      <c r="Z72" s="123">
        <v>10.029999999999999</v>
      </c>
      <c r="AA72" s="120"/>
      <c r="AB72" s="120"/>
      <c r="AC72" s="120"/>
      <c r="AD72" s="120"/>
      <c r="AE72" s="120"/>
      <c r="AF72" s="120"/>
      <c r="AG72" s="124">
        <v>2532.96</v>
      </c>
      <c r="AH72" s="120">
        <v>696.68</v>
      </c>
      <c r="AI72" s="120">
        <v>1836.28</v>
      </c>
      <c r="AJ72" s="120">
        <v>75.25</v>
      </c>
      <c r="AK72" s="124">
        <v>717.38</v>
      </c>
      <c r="AL72" s="124">
        <v>1890.83</v>
      </c>
      <c r="AM72" s="124">
        <v>2608.21</v>
      </c>
      <c r="AN72" s="120"/>
      <c r="AO72" s="120"/>
      <c r="AP72" s="120"/>
      <c r="AQ72" s="120"/>
      <c r="AR72" s="120"/>
      <c r="AS72" s="120"/>
      <c r="AT72" s="120"/>
      <c r="AU72" s="124">
        <v>2608.21</v>
      </c>
      <c r="AV72" s="120"/>
      <c r="AW72" s="120"/>
      <c r="AX72" s="120"/>
      <c r="AY72" s="120"/>
      <c r="AZ72" s="120"/>
      <c r="BA72" s="120"/>
      <c r="BB72" s="120"/>
      <c r="BC72" s="125">
        <v>0</v>
      </c>
      <c r="BD72" s="120"/>
      <c r="BE72" s="120"/>
      <c r="BF72" s="120"/>
      <c r="BG72" s="120"/>
      <c r="BH72" s="122">
        <v>45768</v>
      </c>
      <c r="BI72" s="124">
        <v>2599.2199999999998</v>
      </c>
      <c r="BJ72" s="120" t="s">
        <v>703</v>
      </c>
      <c r="BK72" s="120" t="s">
        <v>704</v>
      </c>
      <c r="BL72" s="120" t="s">
        <v>705</v>
      </c>
      <c r="BM72" s="120" t="s">
        <v>165</v>
      </c>
      <c r="BN72" s="120" t="s">
        <v>60</v>
      </c>
      <c r="BO72" s="120" t="s">
        <v>706</v>
      </c>
      <c r="BP72" s="120" t="s">
        <v>707</v>
      </c>
      <c r="BQ72" s="120" t="s">
        <v>708</v>
      </c>
      <c r="BR72" s="120" t="s">
        <v>709</v>
      </c>
    </row>
    <row r="73" spans="1:70" ht="15" x14ac:dyDescent="0.3">
      <c r="A73" s="120">
        <v>2414086</v>
      </c>
      <c r="B73" s="120"/>
      <c r="C73" s="120"/>
      <c r="D73" s="120" t="s">
        <v>164</v>
      </c>
      <c r="E73" s="120" t="s">
        <v>594</v>
      </c>
      <c r="F73" s="120" t="s">
        <v>638</v>
      </c>
      <c r="G73" s="120">
        <v>135675</v>
      </c>
      <c r="H73" s="120">
        <v>6393</v>
      </c>
      <c r="I73" s="120" t="s">
        <v>784</v>
      </c>
      <c r="J73" s="121" t="s">
        <v>259</v>
      </c>
      <c r="K73" s="120" t="s">
        <v>60</v>
      </c>
      <c r="L73" s="120" t="s">
        <v>260</v>
      </c>
      <c r="M73" s="120">
        <v>15</v>
      </c>
      <c r="N73" s="120" t="s">
        <v>712</v>
      </c>
      <c r="O73" s="120" t="s">
        <v>701</v>
      </c>
      <c r="P73" s="120"/>
      <c r="Q73" s="120"/>
      <c r="R73" s="122">
        <v>45352</v>
      </c>
      <c r="S73" s="120" t="s">
        <v>702</v>
      </c>
      <c r="T73" s="120">
        <v>2</v>
      </c>
      <c r="U73" s="120" t="s">
        <v>701</v>
      </c>
      <c r="V73" s="122">
        <v>45748.0317939468</v>
      </c>
      <c r="W73" s="123">
        <v>2</v>
      </c>
      <c r="X73" s="123">
        <v>1</v>
      </c>
      <c r="Y73" s="120"/>
      <c r="Z73" s="123">
        <v>10.029999999999999</v>
      </c>
      <c r="AA73" s="120"/>
      <c r="AB73" s="120"/>
      <c r="AC73" s="120"/>
      <c r="AD73" s="120"/>
      <c r="AE73" s="120"/>
      <c r="AF73" s="120"/>
      <c r="AG73" s="124">
        <v>2887.82</v>
      </c>
      <c r="AH73" s="120">
        <v>888</v>
      </c>
      <c r="AI73" s="120">
        <v>1999.82</v>
      </c>
      <c r="AJ73" s="120">
        <v>171.23</v>
      </c>
      <c r="AK73" s="124">
        <v>940.65</v>
      </c>
      <c r="AL73" s="124">
        <v>2118.4</v>
      </c>
      <c r="AM73" s="124">
        <v>3059.05</v>
      </c>
      <c r="AN73" s="120"/>
      <c r="AO73" s="120"/>
      <c r="AP73" s="120"/>
      <c r="AQ73" s="120"/>
      <c r="AR73" s="120"/>
      <c r="AS73" s="120"/>
      <c r="AT73" s="120"/>
      <c r="AU73" s="124">
        <v>3059.05</v>
      </c>
      <c r="AV73" s="120"/>
      <c r="AW73" s="120"/>
      <c r="AX73" s="120"/>
      <c r="AY73" s="120"/>
      <c r="AZ73" s="120"/>
      <c r="BA73" s="120"/>
      <c r="BB73" s="120"/>
      <c r="BC73" s="125">
        <v>0</v>
      </c>
      <c r="BD73" s="120"/>
      <c r="BE73" s="120"/>
      <c r="BF73" s="120"/>
      <c r="BG73" s="120"/>
      <c r="BH73" s="122">
        <v>45757</v>
      </c>
      <c r="BI73" s="124">
        <v>3057.43</v>
      </c>
      <c r="BJ73" s="120" t="s">
        <v>703</v>
      </c>
      <c r="BK73" s="120" t="s">
        <v>704</v>
      </c>
      <c r="BL73" s="120" t="s">
        <v>705</v>
      </c>
      <c r="BM73" s="120" t="s">
        <v>165</v>
      </c>
      <c r="BN73" s="120" t="s">
        <v>60</v>
      </c>
      <c r="BO73" s="120" t="s">
        <v>706</v>
      </c>
      <c r="BP73" s="120" t="s">
        <v>707</v>
      </c>
      <c r="BQ73" s="120" t="s">
        <v>708</v>
      </c>
      <c r="BR73" s="120" t="s">
        <v>709</v>
      </c>
    </row>
    <row r="74" spans="1:70" ht="15" x14ac:dyDescent="0.3">
      <c r="A74" s="120">
        <v>2416870</v>
      </c>
      <c r="B74" s="120"/>
      <c r="C74" s="120"/>
      <c r="D74" s="120" t="s">
        <v>164</v>
      </c>
      <c r="E74" s="120" t="s">
        <v>594</v>
      </c>
      <c r="F74" s="120" t="s">
        <v>622</v>
      </c>
      <c r="G74" s="120">
        <v>135676</v>
      </c>
      <c r="H74" s="120">
        <v>6425</v>
      </c>
      <c r="I74" s="120" t="s">
        <v>785</v>
      </c>
      <c r="J74" s="121" t="s">
        <v>261</v>
      </c>
      <c r="K74" s="120" t="s">
        <v>60</v>
      </c>
      <c r="L74" s="120" t="s">
        <v>262</v>
      </c>
      <c r="M74" s="120">
        <v>13</v>
      </c>
      <c r="N74" s="120"/>
      <c r="O74" s="120" t="s">
        <v>701</v>
      </c>
      <c r="P74" s="120"/>
      <c r="Q74" s="120"/>
      <c r="R74" s="122">
        <v>45383</v>
      </c>
      <c r="S74" s="120" t="s">
        <v>702</v>
      </c>
      <c r="T74" s="120">
        <v>2</v>
      </c>
      <c r="U74" s="120" t="s">
        <v>701</v>
      </c>
      <c r="V74" s="122">
        <v>45748.031800960598</v>
      </c>
      <c r="W74" s="123">
        <v>2</v>
      </c>
      <c r="X74" s="123">
        <v>1</v>
      </c>
      <c r="Y74" s="120"/>
      <c r="Z74" s="123">
        <v>0</v>
      </c>
      <c r="AA74" s="120"/>
      <c r="AB74" s="120"/>
      <c r="AC74" s="120"/>
      <c r="AD74" s="120"/>
      <c r="AE74" s="120"/>
      <c r="AF74" s="120"/>
      <c r="AG74" s="124">
        <v>8499.7099999999991</v>
      </c>
      <c r="AH74" s="120">
        <v>8499.7099999999991</v>
      </c>
      <c r="AI74" s="120">
        <v>0</v>
      </c>
      <c r="AJ74" s="120">
        <v>429.88</v>
      </c>
      <c r="AK74" s="124">
        <v>8929.59</v>
      </c>
      <c r="AL74" s="124">
        <v>0</v>
      </c>
      <c r="AM74" s="124">
        <v>8929.59</v>
      </c>
      <c r="AN74" s="120"/>
      <c r="AO74" s="120"/>
      <c r="AP74" s="120"/>
      <c r="AQ74" s="120"/>
      <c r="AR74" s="120"/>
      <c r="AS74" s="120"/>
      <c r="AT74" s="120"/>
      <c r="AU74" s="124">
        <v>8929.59</v>
      </c>
      <c r="AV74" s="120"/>
      <c r="AW74" s="120"/>
      <c r="AX74" s="120"/>
      <c r="AY74" s="120"/>
      <c r="AZ74" s="120"/>
      <c r="BA74" s="120"/>
      <c r="BB74" s="120"/>
      <c r="BC74" s="125">
        <v>0</v>
      </c>
      <c r="BD74" s="120"/>
      <c r="BE74" s="120"/>
      <c r="BF74" s="120"/>
      <c r="BG74" s="120"/>
      <c r="BH74" s="122">
        <v>45768</v>
      </c>
      <c r="BI74" s="124">
        <v>8929.59</v>
      </c>
      <c r="BJ74" s="120" t="s">
        <v>703</v>
      </c>
      <c r="BK74" s="120" t="s">
        <v>704</v>
      </c>
      <c r="BL74" s="120" t="s">
        <v>705</v>
      </c>
      <c r="BM74" s="120" t="s">
        <v>165</v>
      </c>
      <c r="BN74" s="120" t="s">
        <v>60</v>
      </c>
      <c r="BO74" s="120" t="s">
        <v>706</v>
      </c>
      <c r="BP74" s="120" t="s">
        <v>707</v>
      </c>
      <c r="BQ74" s="120" t="s">
        <v>708</v>
      </c>
      <c r="BR74" s="120" t="s">
        <v>709</v>
      </c>
    </row>
    <row r="75" spans="1:70" ht="15" x14ac:dyDescent="0.3">
      <c r="A75" s="120">
        <v>2417354</v>
      </c>
      <c r="B75" s="120"/>
      <c r="C75" s="120"/>
      <c r="D75" s="120" t="s">
        <v>164</v>
      </c>
      <c r="E75" s="120" t="s">
        <v>594</v>
      </c>
      <c r="F75" s="120" t="s">
        <v>598</v>
      </c>
      <c r="G75" s="120">
        <v>135677</v>
      </c>
      <c r="H75" s="120">
        <v>6436</v>
      </c>
      <c r="I75" s="120" t="s">
        <v>786</v>
      </c>
      <c r="J75" s="121" t="s">
        <v>263</v>
      </c>
      <c r="K75" s="120" t="s">
        <v>60</v>
      </c>
      <c r="L75" s="120" t="s">
        <v>264</v>
      </c>
      <c r="M75" s="120">
        <v>11</v>
      </c>
      <c r="N75" s="120" t="s">
        <v>712</v>
      </c>
      <c r="O75" s="120" t="s">
        <v>701</v>
      </c>
      <c r="P75" s="120"/>
      <c r="Q75" s="120"/>
      <c r="R75" s="122">
        <v>45444</v>
      </c>
      <c r="S75" s="120" t="s">
        <v>702</v>
      </c>
      <c r="T75" s="120">
        <v>2</v>
      </c>
      <c r="U75" s="120" t="s">
        <v>701</v>
      </c>
      <c r="V75" s="122">
        <v>45748.031802974503</v>
      </c>
      <c r="W75" s="123">
        <v>2</v>
      </c>
      <c r="X75" s="123">
        <v>1</v>
      </c>
      <c r="Y75" s="120"/>
      <c r="Z75" s="123">
        <v>10.029999999999999</v>
      </c>
      <c r="AA75" s="120"/>
      <c r="AB75" s="120"/>
      <c r="AC75" s="120"/>
      <c r="AD75" s="120"/>
      <c r="AE75" s="120"/>
      <c r="AF75" s="120"/>
      <c r="AG75" s="124">
        <v>2300</v>
      </c>
      <c r="AH75" s="120">
        <v>643.64</v>
      </c>
      <c r="AI75" s="120">
        <v>1656.36</v>
      </c>
      <c r="AJ75" s="120">
        <v>103.33</v>
      </c>
      <c r="AK75" s="124">
        <v>672.56</v>
      </c>
      <c r="AL75" s="124">
        <v>1730.77</v>
      </c>
      <c r="AM75" s="124">
        <v>2403.33</v>
      </c>
      <c r="AN75" s="120"/>
      <c r="AO75" s="120"/>
      <c r="AP75" s="120"/>
      <c r="AQ75" s="120"/>
      <c r="AR75" s="120"/>
      <c r="AS75" s="120"/>
      <c r="AT75" s="120"/>
      <c r="AU75" s="124">
        <v>2403.33</v>
      </c>
      <c r="AV75" s="120"/>
      <c r="AW75" s="120"/>
      <c r="AX75" s="120"/>
      <c r="AY75" s="120"/>
      <c r="AZ75" s="120"/>
      <c r="BA75" s="120"/>
      <c r="BB75" s="120"/>
      <c r="BC75" s="125">
        <v>0</v>
      </c>
      <c r="BD75" s="120"/>
      <c r="BE75" s="120"/>
      <c r="BF75" s="120"/>
      <c r="BG75" s="120"/>
      <c r="BH75" s="122">
        <v>45757</v>
      </c>
      <c r="BI75" s="124">
        <v>2402.0500000000002</v>
      </c>
      <c r="BJ75" s="120" t="s">
        <v>703</v>
      </c>
      <c r="BK75" s="120" t="s">
        <v>704</v>
      </c>
      <c r="BL75" s="120" t="s">
        <v>705</v>
      </c>
      <c r="BM75" s="120" t="s">
        <v>165</v>
      </c>
      <c r="BN75" s="120" t="s">
        <v>60</v>
      </c>
      <c r="BO75" s="120" t="s">
        <v>706</v>
      </c>
      <c r="BP75" s="120" t="s">
        <v>707</v>
      </c>
      <c r="BQ75" s="120" t="s">
        <v>708</v>
      </c>
      <c r="BR75" s="120" t="s">
        <v>709</v>
      </c>
    </row>
    <row r="76" spans="1:70" ht="15" x14ac:dyDescent="0.3">
      <c r="A76" s="120">
        <v>2412541</v>
      </c>
      <c r="B76" s="120"/>
      <c r="C76" s="120"/>
      <c r="D76" s="120" t="s">
        <v>164</v>
      </c>
      <c r="E76" s="120" t="s">
        <v>590</v>
      </c>
      <c r="F76" s="120" t="s">
        <v>779</v>
      </c>
      <c r="G76" s="120">
        <v>135678</v>
      </c>
      <c r="H76" s="120">
        <v>6373</v>
      </c>
      <c r="I76" s="120" t="s">
        <v>787</v>
      </c>
      <c r="J76" s="121" t="s">
        <v>265</v>
      </c>
      <c r="K76" s="120" t="s">
        <v>60</v>
      </c>
      <c r="L76" s="120" t="s">
        <v>266</v>
      </c>
      <c r="M76" s="120">
        <v>14</v>
      </c>
      <c r="N76" s="120" t="s">
        <v>712</v>
      </c>
      <c r="O76" s="120" t="s">
        <v>701</v>
      </c>
      <c r="P76" s="120"/>
      <c r="Q76" s="120"/>
      <c r="R76" s="122">
        <v>45352</v>
      </c>
      <c r="S76" s="120" t="s">
        <v>702</v>
      </c>
      <c r="T76" s="120">
        <v>2</v>
      </c>
      <c r="U76" s="120" t="s">
        <v>701</v>
      </c>
      <c r="V76" s="122">
        <v>45748.031811921297</v>
      </c>
      <c r="W76" s="123">
        <v>2</v>
      </c>
      <c r="X76" s="123">
        <v>1</v>
      </c>
      <c r="Y76" s="120"/>
      <c r="Z76" s="123">
        <v>10.029999999999999</v>
      </c>
      <c r="AA76" s="120"/>
      <c r="AB76" s="120"/>
      <c r="AC76" s="120"/>
      <c r="AD76" s="120"/>
      <c r="AE76" s="120"/>
      <c r="AF76" s="120"/>
      <c r="AG76" s="124">
        <v>3986.13</v>
      </c>
      <c r="AH76" s="120">
        <v>1927.35</v>
      </c>
      <c r="AI76" s="120">
        <v>2058.7800000000002</v>
      </c>
      <c r="AJ76" s="120">
        <v>236.36</v>
      </c>
      <c r="AK76" s="124">
        <v>2041.63</v>
      </c>
      <c r="AL76" s="124">
        <v>2180.86</v>
      </c>
      <c r="AM76" s="124">
        <v>4222.49</v>
      </c>
      <c r="AN76" s="120"/>
      <c r="AO76" s="120"/>
      <c r="AP76" s="120"/>
      <c r="AQ76" s="120"/>
      <c r="AR76" s="120"/>
      <c r="AS76" s="120"/>
      <c r="AT76" s="120"/>
      <c r="AU76" s="124">
        <v>4222.49</v>
      </c>
      <c r="AV76" s="120"/>
      <c r="AW76" s="120"/>
      <c r="AX76" s="120"/>
      <c r="AY76" s="120"/>
      <c r="AZ76" s="120"/>
      <c r="BA76" s="120"/>
      <c r="BB76" s="120"/>
      <c r="BC76" s="125">
        <v>0</v>
      </c>
      <c r="BD76" s="120"/>
      <c r="BE76" s="120"/>
      <c r="BF76" s="120"/>
      <c r="BG76" s="120"/>
      <c r="BH76" s="122">
        <v>45757</v>
      </c>
      <c r="BI76" s="124">
        <v>4220.25</v>
      </c>
      <c r="BJ76" s="120" t="s">
        <v>703</v>
      </c>
      <c r="BK76" s="120" t="s">
        <v>704</v>
      </c>
      <c r="BL76" s="120" t="s">
        <v>705</v>
      </c>
      <c r="BM76" s="120" t="s">
        <v>165</v>
      </c>
      <c r="BN76" s="120" t="s">
        <v>60</v>
      </c>
      <c r="BO76" s="120" t="s">
        <v>706</v>
      </c>
      <c r="BP76" s="120" t="s">
        <v>707</v>
      </c>
      <c r="BQ76" s="120" t="s">
        <v>708</v>
      </c>
      <c r="BR76" s="120" t="s">
        <v>709</v>
      </c>
    </row>
    <row r="77" spans="1:70" ht="15" x14ac:dyDescent="0.3">
      <c r="A77" s="120">
        <v>2413544</v>
      </c>
      <c r="B77" s="120"/>
      <c r="C77" s="120"/>
      <c r="D77" s="120" t="s">
        <v>164</v>
      </c>
      <c r="E77" s="120" t="s">
        <v>594</v>
      </c>
      <c r="F77" s="120" t="s">
        <v>715</v>
      </c>
      <c r="G77" s="120">
        <v>135679</v>
      </c>
      <c r="H77" s="120">
        <v>6383</v>
      </c>
      <c r="I77" s="120" t="s">
        <v>788</v>
      </c>
      <c r="J77" s="121" t="s">
        <v>267</v>
      </c>
      <c r="K77" s="120" t="s">
        <v>60</v>
      </c>
      <c r="L77" s="120" t="s">
        <v>268</v>
      </c>
      <c r="M77" s="120">
        <v>14</v>
      </c>
      <c r="N77" s="120" t="s">
        <v>712</v>
      </c>
      <c r="O77" s="120" t="s">
        <v>701</v>
      </c>
      <c r="P77" s="120"/>
      <c r="Q77" s="120"/>
      <c r="R77" s="122">
        <v>45352</v>
      </c>
      <c r="S77" s="120" t="s">
        <v>702</v>
      </c>
      <c r="T77" s="120">
        <v>2</v>
      </c>
      <c r="U77" s="120" t="s">
        <v>701</v>
      </c>
      <c r="V77" s="122">
        <v>45748.031816585702</v>
      </c>
      <c r="W77" s="123">
        <v>2</v>
      </c>
      <c r="X77" s="123">
        <v>1</v>
      </c>
      <c r="Y77" s="120"/>
      <c r="Z77" s="123">
        <v>10.029999999999999</v>
      </c>
      <c r="AA77" s="120"/>
      <c r="AB77" s="120"/>
      <c r="AC77" s="120"/>
      <c r="AD77" s="120"/>
      <c r="AE77" s="120"/>
      <c r="AF77" s="120"/>
      <c r="AG77" s="124">
        <v>4392.26</v>
      </c>
      <c r="AH77" s="120">
        <v>2123.7199999999998</v>
      </c>
      <c r="AI77" s="120">
        <v>2268.54</v>
      </c>
      <c r="AJ77" s="120">
        <v>260.44</v>
      </c>
      <c r="AK77" s="124">
        <v>2249.65</v>
      </c>
      <c r="AL77" s="124">
        <v>2403.0500000000002</v>
      </c>
      <c r="AM77" s="124">
        <v>4652.7</v>
      </c>
      <c r="AN77" s="120"/>
      <c r="AO77" s="120"/>
      <c r="AP77" s="120"/>
      <c r="AQ77" s="120"/>
      <c r="AR77" s="120"/>
      <c r="AS77" s="120"/>
      <c r="AT77" s="120"/>
      <c r="AU77" s="124">
        <v>4652.7</v>
      </c>
      <c r="AV77" s="120"/>
      <c r="AW77" s="120"/>
      <c r="AX77" s="120"/>
      <c r="AY77" s="120"/>
      <c r="AZ77" s="120"/>
      <c r="BA77" s="120"/>
      <c r="BB77" s="120"/>
      <c r="BC77" s="125">
        <v>0</v>
      </c>
      <c r="BD77" s="120"/>
      <c r="BE77" s="120"/>
      <c r="BF77" s="120"/>
      <c r="BG77" s="120"/>
      <c r="BH77" s="122">
        <v>45768</v>
      </c>
      <c r="BI77" s="124">
        <v>4636.67</v>
      </c>
      <c r="BJ77" s="120" t="s">
        <v>703</v>
      </c>
      <c r="BK77" s="120" t="s">
        <v>704</v>
      </c>
      <c r="BL77" s="120" t="s">
        <v>705</v>
      </c>
      <c r="BM77" s="120" t="s">
        <v>165</v>
      </c>
      <c r="BN77" s="120" t="s">
        <v>60</v>
      </c>
      <c r="BO77" s="120" t="s">
        <v>706</v>
      </c>
      <c r="BP77" s="120" t="s">
        <v>707</v>
      </c>
      <c r="BQ77" s="120" t="s">
        <v>708</v>
      </c>
      <c r="BR77" s="120" t="s">
        <v>709</v>
      </c>
    </row>
    <row r="78" spans="1:70" ht="15" x14ac:dyDescent="0.3">
      <c r="A78" s="120">
        <v>2412377</v>
      </c>
      <c r="B78" s="120"/>
      <c r="C78" s="120"/>
      <c r="D78" s="120" t="s">
        <v>164</v>
      </c>
      <c r="E78" s="120" t="s">
        <v>597</v>
      </c>
      <c r="F78" s="120" t="s">
        <v>628</v>
      </c>
      <c r="G78" s="120">
        <v>135680</v>
      </c>
      <c r="H78" s="120">
        <v>6372</v>
      </c>
      <c r="I78" s="120" t="s">
        <v>789</v>
      </c>
      <c r="J78" s="121" t="s">
        <v>269</v>
      </c>
      <c r="K78" s="120" t="s">
        <v>60</v>
      </c>
      <c r="L78" s="120" t="s">
        <v>270</v>
      </c>
      <c r="M78" s="120">
        <v>14</v>
      </c>
      <c r="N78" s="120" t="s">
        <v>712</v>
      </c>
      <c r="O78" s="120" t="s">
        <v>701</v>
      </c>
      <c r="P78" s="120"/>
      <c r="Q78" s="120"/>
      <c r="R78" s="122">
        <v>45352</v>
      </c>
      <c r="S78" s="120" t="s">
        <v>702</v>
      </c>
      <c r="T78" s="120">
        <v>2</v>
      </c>
      <c r="U78" s="120" t="s">
        <v>701</v>
      </c>
      <c r="V78" s="122">
        <v>45748.031821493103</v>
      </c>
      <c r="W78" s="123">
        <v>2</v>
      </c>
      <c r="X78" s="123">
        <v>1</v>
      </c>
      <c r="Y78" s="120"/>
      <c r="Z78" s="123">
        <v>10.029999999999999</v>
      </c>
      <c r="AA78" s="120"/>
      <c r="AB78" s="120"/>
      <c r="AC78" s="120"/>
      <c r="AD78" s="120"/>
      <c r="AE78" s="120"/>
      <c r="AF78" s="120"/>
      <c r="AG78" s="124">
        <v>2957.69</v>
      </c>
      <c r="AH78" s="120">
        <v>848.67</v>
      </c>
      <c r="AI78" s="120">
        <v>2109.02</v>
      </c>
      <c r="AJ78" s="120">
        <v>175.38</v>
      </c>
      <c r="AK78" s="124">
        <v>898.99</v>
      </c>
      <c r="AL78" s="124">
        <v>2234.08</v>
      </c>
      <c r="AM78" s="124">
        <v>3133.07</v>
      </c>
      <c r="AN78" s="120"/>
      <c r="AO78" s="120"/>
      <c r="AP78" s="120"/>
      <c r="AQ78" s="120"/>
      <c r="AR78" s="120"/>
      <c r="AS78" s="120"/>
      <c r="AT78" s="120"/>
      <c r="AU78" s="124">
        <v>3133.07</v>
      </c>
      <c r="AV78" s="120"/>
      <c r="AW78" s="120"/>
      <c r="AX78" s="120"/>
      <c r="AY78" s="120"/>
      <c r="AZ78" s="120"/>
      <c r="BA78" s="120"/>
      <c r="BB78" s="120"/>
      <c r="BC78" s="125">
        <v>0</v>
      </c>
      <c r="BD78" s="120"/>
      <c r="BE78" s="120"/>
      <c r="BF78" s="120"/>
      <c r="BG78" s="120"/>
      <c r="BH78" s="122">
        <v>45768</v>
      </c>
      <c r="BI78" s="124">
        <v>3122.27</v>
      </c>
      <c r="BJ78" s="120" t="s">
        <v>703</v>
      </c>
      <c r="BK78" s="120" t="s">
        <v>704</v>
      </c>
      <c r="BL78" s="120" t="s">
        <v>705</v>
      </c>
      <c r="BM78" s="120" t="s">
        <v>165</v>
      </c>
      <c r="BN78" s="120" t="s">
        <v>60</v>
      </c>
      <c r="BO78" s="120" t="s">
        <v>706</v>
      </c>
      <c r="BP78" s="120" t="s">
        <v>707</v>
      </c>
      <c r="BQ78" s="120" t="s">
        <v>708</v>
      </c>
      <c r="BR78" s="120" t="s">
        <v>709</v>
      </c>
    </row>
    <row r="79" spans="1:70" ht="15" x14ac:dyDescent="0.3">
      <c r="A79" s="120">
        <v>2413343</v>
      </c>
      <c r="B79" s="120"/>
      <c r="C79" s="120"/>
      <c r="D79" s="120" t="s">
        <v>164</v>
      </c>
      <c r="E79" s="120" t="s">
        <v>594</v>
      </c>
      <c r="F79" s="120" t="s">
        <v>623</v>
      </c>
      <c r="G79" s="120">
        <v>135681</v>
      </c>
      <c r="H79" s="120">
        <v>6381</v>
      </c>
      <c r="I79" s="120" t="s">
        <v>790</v>
      </c>
      <c r="J79" s="121" t="s">
        <v>271</v>
      </c>
      <c r="K79" s="120" t="s">
        <v>60</v>
      </c>
      <c r="L79" s="120" t="s">
        <v>272</v>
      </c>
      <c r="M79" s="120">
        <v>13</v>
      </c>
      <c r="N79" s="120" t="s">
        <v>712</v>
      </c>
      <c r="O79" s="120" t="s">
        <v>701</v>
      </c>
      <c r="P79" s="120"/>
      <c r="Q79" s="120"/>
      <c r="R79" s="122">
        <v>45383</v>
      </c>
      <c r="S79" s="120" t="s">
        <v>702</v>
      </c>
      <c r="T79" s="120">
        <v>2</v>
      </c>
      <c r="U79" s="120" t="s">
        <v>701</v>
      </c>
      <c r="V79" s="122">
        <v>45748.031831284701</v>
      </c>
      <c r="W79" s="123">
        <v>2</v>
      </c>
      <c r="X79" s="123">
        <v>1</v>
      </c>
      <c r="Y79" s="120"/>
      <c r="Z79" s="123">
        <v>10.029999999999999</v>
      </c>
      <c r="AA79" s="120"/>
      <c r="AB79" s="120"/>
      <c r="AC79" s="120"/>
      <c r="AD79" s="120"/>
      <c r="AE79" s="120"/>
      <c r="AF79" s="120"/>
      <c r="AG79" s="124">
        <v>4893.07</v>
      </c>
      <c r="AH79" s="120">
        <v>2346.4499999999998</v>
      </c>
      <c r="AI79" s="120">
        <v>2546.62</v>
      </c>
      <c r="AJ79" s="120">
        <v>247.47</v>
      </c>
      <c r="AK79" s="124">
        <v>2465.12</v>
      </c>
      <c r="AL79" s="124">
        <v>2675.42</v>
      </c>
      <c r="AM79" s="124">
        <v>5140.54</v>
      </c>
      <c r="AN79" s="120"/>
      <c r="AO79" s="120"/>
      <c r="AP79" s="120"/>
      <c r="AQ79" s="120"/>
      <c r="AR79" s="120"/>
      <c r="AS79" s="120"/>
      <c r="AT79" s="120"/>
      <c r="AU79" s="124">
        <v>5140.54</v>
      </c>
      <c r="AV79" s="120"/>
      <c r="AW79" s="120"/>
      <c r="AX79" s="120"/>
      <c r="AY79" s="120"/>
      <c r="AZ79" s="120"/>
      <c r="BA79" s="120"/>
      <c r="BB79" s="120"/>
      <c r="BC79" s="125">
        <v>0</v>
      </c>
      <c r="BD79" s="120"/>
      <c r="BE79" s="120"/>
      <c r="BF79" s="120"/>
      <c r="BG79" s="120"/>
      <c r="BH79" s="122">
        <v>45768</v>
      </c>
      <c r="BI79" s="124">
        <v>5122.83</v>
      </c>
      <c r="BJ79" s="120" t="s">
        <v>703</v>
      </c>
      <c r="BK79" s="120" t="s">
        <v>704</v>
      </c>
      <c r="BL79" s="120" t="s">
        <v>705</v>
      </c>
      <c r="BM79" s="120" t="s">
        <v>165</v>
      </c>
      <c r="BN79" s="120" t="s">
        <v>60</v>
      </c>
      <c r="BO79" s="120" t="s">
        <v>706</v>
      </c>
      <c r="BP79" s="120" t="s">
        <v>707</v>
      </c>
      <c r="BQ79" s="120" t="s">
        <v>708</v>
      </c>
      <c r="BR79" s="120" t="s">
        <v>709</v>
      </c>
    </row>
    <row r="80" spans="1:70" ht="15" x14ac:dyDescent="0.3">
      <c r="A80" s="120">
        <v>2411690</v>
      </c>
      <c r="B80" s="120"/>
      <c r="C80" s="120"/>
      <c r="D80" s="120" t="s">
        <v>164</v>
      </c>
      <c r="E80" s="120" t="s">
        <v>590</v>
      </c>
      <c r="F80" s="120" t="s">
        <v>710</v>
      </c>
      <c r="G80" s="120">
        <v>135682</v>
      </c>
      <c r="H80" s="120">
        <v>6357</v>
      </c>
      <c r="I80" s="120" t="s">
        <v>791</v>
      </c>
      <c r="J80" s="121" t="s">
        <v>273</v>
      </c>
      <c r="K80" s="120" t="s">
        <v>60</v>
      </c>
      <c r="L80" s="120" t="s">
        <v>274</v>
      </c>
      <c r="M80" s="120">
        <v>15</v>
      </c>
      <c r="N80" s="120" t="s">
        <v>712</v>
      </c>
      <c r="O80" s="120" t="s">
        <v>701</v>
      </c>
      <c r="P80" s="120"/>
      <c r="Q80" s="120"/>
      <c r="R80" s="122">
        <v>45323</v>
      </c>
      <c r="S80" s="120" t="s">
        <v>702</v>
      </c>
      <c r="T80" s="120">
        <v>2</v>
      </c>
      <c r="U80" s="120" t="s">
        <v>701</v>
      </c>
      <c r="V80" s="122">
        <v>45748.0318372685</v>
      </c>
      <c r="W80" s="123">
        <v>2</v>
      </c>
      <c r="X80" s="123">
        <v>1</v>
      </c>
      <c r="Y80" s="120"/>
      <c r="Z80" s="123">
        <v>10.029999999999999</v>
      </c>
      <c r="AA80" s="120"/>
      <c r="AB80" s="120"/>
      <c r="AC80" s="120"/>
      <c r="AD80" s="120"/>
      <c r="AE80" s="120"/>
      <c r="AF80" s="120"/>
      <c r="AG80" s="124">
        <v>3685.11</v>
      </c>
      <c r="AH80" s="120">
        <v>1066.25</v>
      </c>
      <c r="AI80" s="120">
        <v>2618.86</v>
      </c>
      <c r="AJ80" s="120">
        <v>234.91</v>
      </c>
      <c r="AK80" s="124">
        <v>1134.22</v>
      </c>
      <c r="AL80" s="124">
        <v>2785.8</v>
      </c>
      <c r="AM80" s="124">
        <v>3920.02</v>
      </c>
      <c r="AN80" s="120"/>
      <c r="AO80" s="120"/>
      <c r="AP80" s="120"/>
      <c r="AQ80" s="120"/>
      <c r="AR80" s="120"/>
      <c r="AS80" s="120"/>
      <c r="AT80" s="120"/>
      <c r="AU80" s="124">
        <v>3920.02</v>
      </c>
      <c r="AV80" s="120"/>
      <c r="AW80" s="120"/>
      <c r="AX80" s="120"/>
      <c r="AY80" s="120"/>
      <c r="AZ80" s="120"/>
      <c r="BA80" s="120"/>
      <c r="BB80" s="120"/>
      <c r="BC80" s="125">
        <v>0</v>
      </c>
      <c r="BD80" s="120"/>
      <c r="BE80" s="120"/>
      <c r="BF80" s="120"/>
      <c r="BG80" s="120"/>
      <c r="BH80" s="122">
        <v>45768</v>
      </c>
      <c r="BI80" s="124">
        <v>3906.51</v>
      </c>
      <c r="BJ80" s="120" t="s">
        <v>703</v>
      </c>
      <c r="BK80" s="120" t="s">
        <v>704</v>
      </c>
      <c r="BL80" s="120" t="s">
        <v>705</v>
      </c>
      <c r="BM80" s="120" t="s">
        <v>165</v>
      </c>
      <c r="BN80" s="120" t="s">
        <v>60</v>
      </c>
      <c r="BO80" s="120" t="s">
        <v>706</v>
      </c>
      <c r="BP80" s="120" t="s">
        <v>707</v>
      </c>
      <c r="BQ80" s="120" t="s">
        <v>708</v>
      </c>
      <c r="BR80" s="120" t="s">
        <v>709</v>
      </c>
    </row>
    <row r="81" spans="1:70" ht="15" x14ac:dyDescent="0.3">
      <c r="A81" s="120">
        <v>2411665</v>
      </c>
      <c r="B81" s="120"/>
      <c r="C81" s="120"/>
      <c r="D81" s="120" t="s">
        <v>164</v>
      </c>
      <c r="E81" s="120" t="s">
        <v>597</v>
      </c>
      <c r="F81" s="120" t="s">
        <v>641</v>
      </c>
      <c r="G81" s="120">
        <v>135683</v>
      </c>
      <c r="H81" s="120">
        <v>6356</v>
      </c>
      <c r="I81" s="120" t="s">
        <v>792</v>
      </c>
      <c r="J81" s="121" t="s">
        <v>275</v>
      </c>
      <c r="K81" s="120" t="s">
        <v>60</v>
      </c>
      <c r="L81" s="120" t="s">
        <v>276</v>
      </c>
      <c r="M81" s="120">
        <v>15</v>
      </c>
      <c r="N81" s="120"/>
      <c r="O81" s="120" t="s">
        <v>701</v>
      </c>
      <c r="P81" s="120"/>
      <c r="Q81" s="120"/>
      <c r="R81" s="122">
        <v>45323</v>
      </c>
      <c r="S81" s="120" t="s">
        <v>735</v>
      </c>
      <c r="T81" s="120">
        <v>2</v>
      </c>
      <c r="U81" s="120" t="s">
        <v>701</v>
      </c>
      <c r="V81" s="122">
        <v>45748.031844293997</v>
      </c>
      <c r="W81" s="123">
        <v>2</v>
      </c>
      <c r="X81" s="123">
        <v>1</v>
      </c>
      <c r="Y81" s="120"/>
      <c r="Z81" s="123">
        <v>0</v>
      </c>
      <c r="AA81" s="120"/>
      <c r="AB81" s="120"/>
      <c r="AC81" s="120"/>
      <c r="AD81" s="120"/>
      <c r="AE81" s="120"/>
      <c r="AF81" s="120"/>
      <c r="AG81" s="124">
        <v>6500</v>
      </c>
      <c r="AH81" s="120">
        <v>6500</v>
      </c>
      <c r="AI81" s="120">
        <v>0</v>
      </c>
      <c r="AJ81" s="120">
        <v>0</v>
      </c>
      <c r="AK81" s="124">
        <v>6500</v>
      </c>
      <c r="AL81" s="124">
        <v>0</v>
      </c>
      <c r="AM81" s="124">
        <v>6500</v>
      </c>
      <c r="AN81" s="120"/>
      <c r="AO81" s="120"/>
      <c r="AP81" s="120"/>
      <c r="AQ81" s="120"/>
      <c r="AR81" s="120"/>
      <c r="AS81" s="120"/>
      <c r="AT81" s="120"/>
      <c r="AU81" s="124">
        <v>6500</v>
      </c>
      <c r="AV81" s="120"/>
      <c r="AW81" s="120"/>
      <c r="AX81" s="120"/>
      <c r="AY81" s="120"/>
      <c r="AZ81" s="120"/>
      <c r="BA81" s="120"/>
      <c r="BB81" s="120"/>
      <c r="BC81" s="125">
        <v>0</v>
      </c>
      <c r="BD81" s="120"/>
      <c r="BE81" s="120"/>
      <c r="BF81" s="120"/>
      <c r="BG81" s="120"/>
      <c r="BH81" s="122">
        <v>45757</v>
      </c>
      <c r="BI81" s="124">
        <v>6500</v>
      </c>
      <c r="BJ81" s="120" t="s">
        <v>703</v>
      </c>
      <c r="BK81" s="120" t="s">
        <v>704</v>
      </c>
      <c r="BL81" s="120" t="s">
        <v>705</v>
      </c>
      <c r="BM81" s="120" t="s">
        <v>165</v>
      </c>
      <c r="BN81" s="120" t="s">
        <v>60</v>
      </c>
      <c r="BO81" s="120" t="s">
        <v>706</v>
      </c>
      <c r="BP81" s="120" t="s">
        <v>707</v>
      </c>
      <c r="BQ81" s="120" t="s">
        <v>708</v>
      </c>
      <c r="BR81" s="120" t="s">
        <v>709</v>
      </c>
    </row>
    <row r="82" spans="1:70" ht="15" x14ac:dyDescent="0.3">
      <c r="A82" s="120">
        <v>2416831</v>
      </c>
      <c r="B82" s="120"/>
      <c r="C82" s="120"/>
      <c r="D82" s="120" t="s">
        <v>164</v>
      </c>
      <c r="E82" s="120" t="s">
        <v>615</v>
      </c>
      <c r="F82" s="120" t="s">
        <v>616</v>
      </c>
      <c r="G82" s="120">
        <v>135684</v>
      </c>
      <c r="H82" s="120">
        <v>6424</v>
      </c>
      <c r="I82" s="120" t="s">
        <v>793</v>
      </c>
      <c r="J82" s="121" t="s">
        <v>277</v>
      </c>
      <c r="K82" s="120" t="s">
        <v>60</v>
      </c>
      <c r="L82" s="120" t="s">
        <v>278</v>
      </c>
      <c r="M82" s="120">
        <v>11</v>
      </c>
      <c r="N82" s="120"/>
      <c r="O82" s="120" t="s">
        <v>701</v>
      </c>
      <c r="P82" s="120"/>
      <c r="Q82" s="120"/>
      <c r="R82" s="122">
        <v>45444</v>
      </c>
      <c r="S82" s="120" t="s">
        <v>702</v>
      </c>
      <c r="T82" s="120">
        <v>2</v>
      </c>
      <c r="U82" s="120" t="s">
        <v>701</v>
      </c>
      <c r="V82" s="122">
        <v>45748.031845023099</v>
      </c>
      <c r="W82" s="123">
        <v>2</v>
      </c>
      <c r="X82" s="123">
        <v>1</v>
      </c>
      <c r="Y82" s="120"/>
      <c r="Z82" s="123">
        <v>0</v>
      </c>
      <c r="AA82" s="120"/>
      <c r="AB82" s="120"/>
      <c r="AC82" s="120"/>
      <c r="AD82" s="120"/>
      <c r="AE82" s="120"/>
      <c r="AF82" s="120"/>
      <c r="AG82" s="124">
        <v>8789.64</v>
      </c>
      <c r="AH82" s="120">
        <v>8789.64</v>
      </c>
      <c r="AI82" s="120">
        <v>0</v>
      </c>
      <c r="AJ82" s="120">
        <v>394.9</v>
      </c>
      <c r="AK82" s="124">
        <v>9184.5400000000009</v>
      </c>
      <c r="AL82" s="124">
        <v>0</v>
      </c>
      <c r="AM82" s="124">
        <v>9184.5400000000009</v>
      </c>
      <c r="AN82" s="120"/>
      <c r="AO82" s="120"/>
      <c r="AP82" s="120"/>
      <c r="AQ82" s="120"/>
      <c r="AR82" s="120"/>
      <c r="AS82" s="120"/>
      <c r="AT82" s="120"/>
      <c r="AU82" s="124">
        <v>9184.5400000000009</v>
      </c>
      <c r="AV82" s="120"/>
      <c r="AW82" s="120"/>
      <c r="AX82" s="120"/>
      <c r="AY82" s="120"/>
      <c r="AZ82" s="120"/>
      <c r="BA82" s="120"/>
      <c r="BB82" s="120"/>
      <c r="BC82" s="125">
        <v>0</v>
      </c>
      <c r="BD82" s="120"/>
      <c r="BE82" s="120"/>
      <c r="BF82" s="120"/>
      <c r="BG82" s="120"/>
      <c r="BH82" s="122">
        <v>45757</v>
      </c>
      <c r="BI82" s="124">
        <v>9184.5400000000009</v>
      </c>
      <c r="BJ82" s="120" t="s">
        <v>703</v>
      </c>
      <c r="BK82" s="120" t="s">
        <v>704</v>
      </c>
      <c r="BL82" s="120" t="s">
        <v>705</v>
      </c>
      <c r="BM82" s="120" t="s">
        <v>165</v>
      </c>
      <c r="BN82" s="120" t="s">
        <v>60</v>
      </c>
      <c r="BO82" s="120" t="s">
        <v>706</v>
      </c>
      <c r="BP82" s="120" t="s">
        <v>707</v>
      </c>
      <c r="BQ82" s="120" t="s">
        <v>708</v>
      </c>
      <c r="BR82" s="120" t="s">
        <v>709</v>
      </c>
    </row>
    <row r="83" spans="1:70" ht="15" x14ac:dyDescent="0.3">
      <c r="A83" s="120">
        <v>2411098</v>
      </c>
      <c r="B83" s="120"/>
      <c r="C83" s="120"/>
      <c r="D83" s="120" t="s">
        <v>164</v>
      </c>
      <c r="E83" s="120" t="s">
        <v>590</v>
      </c>
      <c r="F83" s="120" t="s">
        <v>612</v>
      </c>
      <c r="G83" s="120">
        <v>135685</v>
      </c>
      <c r="H83" s="120">
        <v>6351</v>
      </c>
      <c r="I83" s="120" t="s">
        <v>794</v>
      </c>
      <c r="J83" s="121" t="s">
        <v>279</v>
      </c>
      <c r="K83" s="120" t="s">
        <v>60</v>
      </c>
      <c r="L83" s="120" t="s">
        <v>280</v>
      </c>
      <c r="M83" s="120">
        <v>14</v>
      </c>
      <c r="N83" s="120" t="s">
        <v>712</v>
      </c>
      <c r="O83" s="120" t="s">
        <v>701</v>
      </c>
      <c r="P83" s="120"/>
      <c r="Q83" s="120"/>
      <c r="R83" s="122">
        <v>45352</v>
      </c>
      <c r="S83" s="120" t="s">
        <v>702</v>
      </c>
      <c r="T83" s="120">
        <v>2</v>
      </c>
      <c r="U83" s="120" t="s">
        <v>701</v>
      </c>
      <c r="V83" s="122">
        <v>45748.031846874997</v>
      </c>
      <c r="W83" s="123">
        <v>2</v>
      </c>
      <c r="X83" s="123">
        <v>1</v>
      </c>
      <c r="Y83" s="120"/>
      <c r="Z83" s="123">
        <v>10.029999999999999</v>
      </c>
      <c r="AA83" s="120"/>
      <c r="AB83" s="120"/>
      <c r="AC83" s="120"/>
      <c r="AD83" s="120"/>
      <c r="AE83" s="120"/>
      <c r="AF83" s="120"/>
      <c r="AG83" s="124">
        <v>2957.69</v>
      </c>
      <c r="AH83" s="120">
        <v>848.67</v>
      </c>
      <c r="AI83" s="120">
        <v>2109.02</v>
      </c>
      <c r="AJ83" s="120">
        <v>175.38</v>
      </c>
      <c r="AK83" s="124">
        <v>898.99</v>
      </c>
      <c r="AL83" s="124">
        <v>2234.08</v>
      </c>
      <c r="AM83" s="124">
        <v>3133.07</v>
      </c>
      <c r="AN83" s="120"/>
      <c r="AO83" s="120"/>
      <c r="AP83" s="120"/>
      <c r="AQ83" s="120"/>
      <c r="AR83" s="120"/>
      <c r="AS83" s="120"/>
      <c r="AT83" s="120"/>
      <c r="AU83" s="124">
        <v>3133.07</v>
      </c>
      <c r="AV83" s="120"/>
      <c r="AW83" s="120"/>
      <c r="AX83" s="120"/>
      <c r="AY83" s="120"/>
      <c r="AZ83" s="120"/>
      <c r="BA83" s="120"/>
      <c r="BB83" s="120"/>
      <c r="BC83" s="125">
        <v>0</v>
      </c>
      <c r="BD83" s="120"/>
      <c r="BE83" s="120"/>
      <c r="BF83" s="120"/>
      <c r="BG83" s="120"/>
      <c r="BH83" s="122">
        <v>45768</v>
      </c>
      <c r="BI83" s="124">
        <v>3122.27</v>
      </c>
      <c r="BJ83" s="120" t="s">
        <v>703</v>
      </c>
      <c r="BK83" s="120" t="s">
        <v>704</v>
      </c>
      <c r="BL83" s="120" t="s">
        <v>705</v>
      </c>
      <c r="BM83" s="120" t="s">
        <v>165</v>
      </c>
      <c r="BN83" s="120" t="s">
        <v>60</v>
      </c>
      <c r="BO83" s="120" t="s">
        <v>706</v>
      </c>
      <c r="BP83" s="120" t="s">
        <v>707</v>
      </c>
      <c r="BQ83" s="120" t="s">
        <v>708</v>
      </c>
      <c r="BR83" s="120" t="s">
        <v>709</v>
      </c>
    </row>
    <row r="84" spans="1:70" ht="15" x14ac:dyDescent="0.3">
      <c r="A84" s="120">
        <v>2419386</v>
      </c>
      <c r="B84" s="120"/>
      <c r="C84" s="120"/>
      <c r="D84" s="120" t="s">
        <v>164</v>
      </c>
      <c r="E84" s="120" t="s">
        <v>599</v>
      </c>
      <c r="F84" s="120" t="s">
        <v>628</v>
      </c>
      <c r="G84" s="120">
        <v>135696</v>
      </c>
      <c r="H84" s="120">
        <v>6485</v>
      </c>
      <c r="I84" s="120" t="s">
        <v>795</v>
      </c>
      <c r="J84" s="121" t="s">
        <v>281</v>
      </c>
      <c r="K84" s="120" t="s">
        <v>60</v>
      </c>
      <c r="L84" s="120" t="s">
        <v>282</v>
      </c>
      <c r="M84" s="120">
        <v>5</v>
      </c>
      <c r="N84" s="120"/>
      <c r="O84" s="120" t="s">
        <v>701</v>
      </c>
      <c r="P84" s="120"/>
      <c r="Q84" s="120"/>
      <c r="R84" s="122">
        <v>45627</v>
      </c>
      <c r="S84" s="120" t="s">
        <v>702</v>
      </c>
      <c r="T84" s="120">
        <v>2</v>
      </c>
      <c r="U84" s="120" t="s">
        <v>701</v>
      </c>
      <c r="V84" s="122">
        <v>45748.031909224497</v>
      </c>
      <c r="W84" s="123">
        <v>2</v>
      </c>
      <c r="X84" s="123">
        <v>1</v>
      </c>
      <c r="Y84" s="120"/>
      <c r="Z84" s="123">
        <v>0</v>
      </c>
      <c r="AA84" s="120"/>
      <c r="AB84" s="120"/>
      <c r="AC84" s="120"/>
      <c r="AD84" s="120"/>
      <c r="AE84" s="120"/>
      <c r="AF84" s="120"/>
      <c r="AG84" s="124">
        <v>8015</v>
      </c>
      <c r="AH84" s="120">
        <v>8015</v>
      </c>
      <c r="AI84" s="120">
        <v>0</v>
      </c>
      <c r="AJ84" s="120">
        <v>192.16</v>
      </c>
      <c r="AK84" s="124">
        <v>8207.16</v>
      </c>
      <c r="AL84" s="124">
        <v>0</v>
      </c>
      <c r="AM84" s="124">
        <v>8207.16</v>
      </c>
      <c r="AN84" s="120"/>
      <c r="AO84" s="120"/>
      <c r="AP84" s="120"/>
      <c r="AQ84" s="120"/>
      <c r="AR84" s="120"/>
      <c r="AS84" s="120"/>
      <c r="AT84" s="120"/>
      <c r="AU84" s="124">
        <v>8207.16</v>
      </c>
      <c r="AV84" s="120"/>
      <c r="AW84" s="120"/>
      <c r="AX84" s="120"/>
      <c r="AY84" s="120"/>
      <c r="AZ84" s="120"/>
      <c r="BA84" s="120"/>
      <c r="BB84" s="120"/>
      <c r="BC84" s="125">
        <v>0</v>
      </c>
      <c r="BD84" s="120"/>
      <c r="BE84" s="120"/>
      <c r="BF84" s="120"/>
      <c r="BG84" s="120"/>
      <c r="BH84" s="122">
        <v>45768</v>
      </c>
      <c r="BI84" s="124">
        <v>8207.16</v>
      </c>
      <c r="BJ84" s="120" t="s">
        <v>703</v>
      </c>
      <c r="BK84" s="120" t="s">
        <v>704</v>
      </c>
      <c r="BL84" s="120" t="s">
        <v>705</v>
      </c>
      <c r="BM84" s="120" t="s">
        <v>165</v>
      </c>
      <c r="BN84" s="120" t="s">
        <v>60</v>
      </c>
      <c r="BO84" s="120" t="s">
        <v>706</v>
      </c>
      <c r="BP84" s="120" t="s">
        <v>707</v>
      </c>
      <c r="BQ84" s="120" t="s">
        <v>708</v>
      </c>
      <c r="BR84" s="120" t="s">
        <v>709</v>
      </c>
    </row>
    <row r="85" spans="1:70" ht="15" x14ac:dyDescent="0.3">
      <c r="A85" s="120">
        <v>2419005</v>
      </c>
      <c r="B85" s="120"/>
      <c r="C85" s="120"/>
      <c r="D85" s="120" t="s">
        <v>164</v>
      </c>
      <c r="E85" s="120" t="s">
        <v>599</v>
      </c>
      <c r="F85" s="120" t="s">
        <v>612</v>
      </c>
      <c r="G85" s="120">
        <v>135686</v>
      </c>
      <c r="H85" s="120">
        <v>6466</v>
      </c>
      <c r="I85" s="120" t="s">
        <v>796</v>
      </c>
      <c r="J85" s="121" t="s">
        <v>281</v>
      </c>
      <c r="K85" s="120" t="s">
        <v>60</v>
      </c>
      <c r="L85" s="120" t="s">
        <v>282</v>
      </c>
      <c r="M85" s="120">
        <v>7</v>
      </c>
      <c r="N85" s="120"/>
      <c r="O85" s="120" t="s">
        <v>701</v>
      </c>
      <c r="P85" s="120"/>
      <c r="Q85" s="120"/>
      <c r="R85" s="122">
        <v>45566</v>
      </c>
      <c r="S85" s="120" t="s">
        <v>702</v>
      </c>
      <c r="T85" s="120">
        <v>2</v>
      </c>
      <c r="U85" s="120" t="s">
        <v>701</v>
      </c>
      <c r="V85" s="122">
        <v>45748.031857372698</v>
      </c>
      <c r="W85" s="123">
        <v>2</v>
      </c>
      <c r="X85" s="123">
        <v>1</v>
      </c>
      <c r="Y85" s="120"/>
      <c r="Z85" s="123">
        <v>0</v>
      </c>
      <c r="AA85" s="120"/>
      <c r="AB85" s="120"/>
      <c r="AC85" s="120"/>
      <c r="AD85" s="120"/>
      <c r="AE85" s="120"/>
      <c r="AF85" s="120"/>
      <c r="AG85" s="124">
        <v>8015</v>
      </c>
      <c r="AH85" s="120">
        <v>8015</v>
      </c>
      <c r="AI85" s="120">
        <v>0</v>
      </c>
      <c r="AJ85" s="120">
        <v>274.43</v>
      </c>
      <c r="AK85" s="124">
        <v>8289.43</v>
      </c>
      <c r="AL85" s="124">
        <v>0</v>
      </c>
      <c r="AM85" s="124">
        <v>8289.43</v>
      </c>
      <c r="AN85" s="120"/>
      <c r="AO85" s="120"/>
      <c r="AP85" s="120"/>
      <c r="AQ85" s="120"/>
      <c r="AR85" s="120"/>
      <c r="AS85" s="120"/>
      <c r="AT85" s="120"/>
      <c r="AU85" s="124">
        <v>8289.43</v>
      </c>
      <c r="AV85" s="120"/>
      <c r="AW85" s="120"/>
      <c r="AX85" s="120"/>
      <c r="AY85" s="120"/>
      <c r="AZ85" s="120"/>
      <c r="BA85" s="120"/>
      <c r="BB85" s="120"/>
      <c r="BC85" s="125">
        <v>0</v>
      </c>
      <c r="BD85" s="120"/>
      <c r="BE85" s="120"/>
      <c r="BF85" s="120"/>
      <c r="BG85" s="120"/>
      <c r="BH85" s="122">
        <v>45768</v>
      </c>
      <c r="BI85" s="124">
        <v>8289.43</v>
      </c>
      <c r="BJ85" s="120" t="s">
        <v>703</v>
      </c>
      <c r="BK85" s="120" t="s">
        <v>704</v>
      </c>
      <c r="BL85" s="120" t="s">
        <v>705</v>
      </c>
      <c r="BM85" s="120" t="s">
        <v>165</v>
      </c>
      <c r="BN85" s="120" t="s">
        <v>60</v>
      </c>
      <c r="BO85" s="120" t="s">
        <v>706</v>
      </c>
      <c r="BP85" s="120" t="s">
        <v>707</v>
      </c>
      <c r="BQ85" s="120" t="s">
        <v>708</v>
      </c>
      <c r="BR85" s="120" t="s">
        <v>709</v>
      </c>
    </row>
    <row r="86" spans="1:70" ht="15" x14ac:dyDescent="0.3">
      <c r="A86" s="120">
        <v>2411927</v>
      </c>
      <c r="B86" s="120"/>
      <c r="C86" s="120"/>
      <c r="D86" s="120" t="s">
        <v>164</v>
      </c>
      <c r="E86" s="120" t="s">
        <v>594</v>
      </c>
      <c r="F86" s="120" t="s">
        <v>767</v>
      </c>
      <c r="G86" s="120">
        <v>135687</v>
      </c>
      <c r="H86" s="120">
        <v>6360</v>
      </c>
      <c r="I86" s="120" t="s">
        <v>797</v>
      </c>
      <c r="J86" s="121" t="s">
        <v>283</v>
      </c>
      <c r="K86" s="120" t="s">
        <v>60</v>
      </c>
      <c r="L86" s="120" t="s">
        <v>284</v>
      </c>
      <c r="M86" s="120">
        <v>14</v>
      </c>
      <c r="N86" s="120"/>
      <c r="O86" s="120" t="s">
        <v>701</v>
      </c>
      <c r="P86" s="120"/>
      <c r="Q86" s="120"/>
      <c r="R86" s="122">
        <v>45352</v>
      </c>
      <c r="S86" s="120" t="s">
        <v>702</v>
      </c>
      <c r="T86" s="120">
        <v>2</v>
      </c>
      <c r="U86" s="120" t="s">
        <v>701</v>
      </c>
      <c r="V86" s="122">
        <v>45748.031859571798</v>
      </c>
      <c r="W86" s="123">
        <v>2</v>
      </c>
      <c r="X86" s="123">
        <v>1</v>
      </c>
      <c r="Y86" s="120"/>
      <c r="Z86" s="123">
        <v>0</v>
      </c>
      <c r="AA86" s="120"/>
      <c r="AB86" s="120"/>
      <c r="AC86" s="120"/>
      <c r="AD86" s="120"/>
      <c r="AE86" s="120"/>
      <c r="AF86" s="120"/>
      <c r="AG86" s="124">
        <v>7605</v>
      </c>
      <c r="AH86" s="120">
        <v>7605</v>
      </c>
      <c r="AI86" s="120">
        <v>0</v>
      </c>
      <c r="AJ86" s="120">
        <v>450.94</v>
      </c>
      <c r="AK86" s="124">
        <v>8055.94</v>
      </c>
      <c r="AL86" s="124">
        <v>0</v>
      </c>
      <c r="AM86" s="124">
        <v>8055.94</v>
      </c>
      <c r="AN86" s="120"/>
      <c r="AO86" s="120"/>
      <c r="AP86" s="120"/>
      <c r="AQ86" s="120"/>
      <c r="AR86" s="120"/>
      <c r="AS86" s="120"/>
      <c r="AT86" s="120"/>
      <c r="AU86" s="124">
        <v>8055.94</v>
      </c>
      <c r="AV86" s="120"/>
      <c r="AW86" s="120"/>
      <c r="AX86" s="120"/>
      <c r="AY86" s="120"/>
      <c r="AZ86" s="120"/>
      <c r="BA86" s="120"/>
      <c r="BB86" s="120"/>
      <c r="BC86" s="125">
        <v>0</v>
      </c>
      <c r="BD86" s="120"/>
      <c r="BE86" s="120"/>
      <c r="BF86" s="120"/>
      <c r="BG86" s="120"/>
      <c r="BH86" s="122">
        <v>45757</v>
      </c>
      <c r="BI86" s="124">
        <v>8055.94</v>
      </c>
      <c r="BJ86" s="120" t="s">
        <v>703</v>
      </c>
      <c r="BK86" s="120" t="s">
        <v>704</v>
      </c>
      <c r="BL86" s="120" t="s">
        <v>705</v>
      </c>
      <c r="BM86" s="120" t="s">
        <v>165</v>
      </c>
      <c r="BN86" s="120" t="s">
        <v>60</v>
      </c>
      <c r="BO86" s="120" t="s">
        <v>706</v>
      </c>
      <c r="BP86" s="120" t="s">
        <v>707</v>
      </c>
      <c r="BQ86" s="120" t="s">
        <v>708</v>
      </c>
      <c r="BR86" s="120" t="s">
        <v>709</v>
      </c>
    </row>
    <row r="87" spans="1:70" ht="15" x14ac:dyDescent="0.3">
      <c r="A87" s="120">
        <v>2418655</v>
      </c>
      <c r="B87" s="120"/>
      <c r="C87" s="120"/>
      <c r="D87" s="120" t="s">
        <v>164</v>
      </c>
      <c r="E87" s="120" t="s">
        <v>607</v>
      </c>
      <c r="F87" s="120" t="s">
        <v>598</v>
      </c>
      <c r="G87" s="120">
        <v>135688</v>
      </c>
      <c r="H87" s="120">
        <v>6451</v>
      </c>
      <c r="I87" s="120" t="s">
        <v>798</v>
      </c>
      <c r="J87" s="121" t="s">
        <v>83</v>
      </c>
      <c r="K87" s="120" t="s">
        <v>60</v>
      </c>
      <c r="L87" s="120" t="s">
        <v>317</v>
      </c>
      <c r="M87" s="120">
        <v>8</v>
      </c>
      <c r="N87" s="120" t="s">
        <v>712</v>
      </c>
      <c r="O87" s="120" t="s">
        <v>701</v>
      </c>
      <c r="P87" s="120"/>
      <c r="Q87" s="120"/>
      <c r="R87" s="122">
        <v>45536</v>
      </c>
      <c r="S87" s="120" t="s">
        <v>702</v>
      </c>
      <c r="T87" s="120">
        <v>2</v>
      </c>
      <c r="U87" s="120" t="s">
        <v>701</v>
      </c>
      <c r="V87" s="122">
        <v>45748.031860995397</v>
      </c>
      <c r="W87" s="123">
        <v>2</v>
      </c>
      <c r="X87" s="123">
        <v>1</v>
      </c>
      <c r="Y87" s="120"/>
      <c r="Z87" s="123">
        <v>10.029999999999999</v>
      </c>
      <c r="AA87" s="120"/>
      <c r="AB87" s="120"/>
      <c r="AC87" s="120"/>
      <c r="AD87" s="120"/>
      <c r="AE87" s="120"/>
      <c r="AF87" s="120"/>
      <c r="AG87" s="124">
        <v>3935.63</v>
      </c>
      <c r="AH87" s="120">
        <v>1100.43</v>
      </c>
      <c r="AI87" s="120">
        <v>2835.2</v>
      </c>
      <c r="AJ87" s="120">
        <v>133.94</v>
      </c>
      <c r="AK87" s="124">
        <v>1137.8800000000001</v>
      </c>
      <c r="AL87" s="124">
        <v>2931.69</v>
      </c>
      <c r="AM87" s="124">
        <v>4069.57</v>
      </c>
      <c r="AN87" s="120"/>
      <c r="AO87" s="120"/>
      <c r="AP87" s="120"/>
      <c r="AQ87" s="120"/>
      <c r="AR87" s="120"/>
      <c r="AS87" s="120"/>
      <c r="AT87" s="120"/>
      <c r="AU87" s="124">
        <v>4069.57</v>
      </c>
      <c r="AV87" s="120"/>
      <c r="AW87" s="120"/>
      <c r="AX87" s="120"/>
      <c r="AY87" s="120"/>
      <c r="AZ87" s="120"/>
      <c r="BA87" s="120"/>
      <c r="BB87" s="120"/>
      <c r="BC87" s="125">
        <v>0</v>
      </c>
      <c r="BD87" s="120"/>
      <c r="BE87" s="120"/>
      <c r="BF87" s="120"/>
      <c r="BG87" s="120"/>
      <c r="BH87" s="122">
        <v>45768</v>
      </c>
      <c r="BI87" s="124">
        <v>4055.55</v>
      </c>
      <c r="BJ87" s="120" t="s">
        <v>703</v>
      </c>
      <c r="BK87" s="120" t="s">
        <v>704</v>
      </c>
      <c r="BL87" s="120" t="s">
        <v>705</v>
      </c>
      <c r="BM87" s="120" t="s">
        <v>165</v>
      </c>
      <c r="BN87" s="120" t="s">
        <v>60</v>
      </c>
      <c r="BO87" s="120" t="s">
        <v>706</v>
      </c>
      <c r="BP87" s="120" t="s">
        <v>707</v>
      </c>
      <c r="BQ87" s="120" t="s">
        <v>708</v>
      </c>
      <c r="BR87" s="120" t="s">
        <v>709</v>
      </c>
    </row>
    <row r="88" spans="1:70" ht="15" x14ac:dyDescent="0.3">
      <c r="A88" s="120">
        <v>2412202</v>
      </c>
      <c r="B88" s="120"/>
      <c r="C88" s="120"/>
      <c r="D88" s="120" t="s">
        <v>164</v>
      </c>
      <c r="E88" s="120" t="s">
        <v>607</v>
      </c>
      <c r="F88" s="120" t="s">
        <v>642</v>
      </c>
      <c r="G88" s="120">
        <v>135689</v>
      </c>
      <c r="H88" s="120">
        <v>6368</v>
      </c>
      <c r="I88" s="120" t="s">
        <v>799</v>
      </c>
      <c r="J88" s="121" t="s">
        <v>285</v>
      </c>
      <c r="K88" s="120" t="s">
        <v>60</v>
      </c>
      <c r="L88" s="120" t="s">
        <v>286</v>
      </c>
      <c r="M88" s="120">
        <v>14</v>
      </c>
      <c r="N88" s="120" t="s">
        <v>712</v>
      </c>
      <c r="O88" s="120" t="s">
        <v>701</v>
      </c>
      <c r="P88" s="120"/>
      <c r="Q88" s="120"/>
      <c r="R88" s="122">
        <v>45352</v>
      </c>
      <c r="S88" s="120" t="s">
        <v>702</v>
      </c>
      <c r="T88" s="120">
        <v>2</v>
      </c>
      <c r="U88" s="120" t="s">
        <v>701</v>
      </c>
      <c r="V88" s="122">
        <v>45748.031870752297</v>
      </c>
      <c r="W88" s="123">
        <v>2</v>
      </c>
      <c r="X88" s="123">
        <v>1</v>
      </c>
      <c r="Y88" s="120"/>
      <c r="Z88" s="123">
        <v>10.029999999999999</v>
      </c>
      <c r="AA88" s="120"/>
      <c r="AB88" s="120"/>
      <c r="AC88" s="120"/>
      <c r="AD88" s="120"/>
      <c r="AE88" s="120"/>
      <c r="AF88" s="120"/>
      <c r="AG88" s="124">
        <v>4794.2</v>
      </c>
      <c r="AH88" s="120">
        <v>2318.0700000000002</v>
      </c>
      <c r="AI88" s="120">
        <v>2476.13</v>
      </c>
      <c r="AJ88" s="120">
        <v>284.27</v>
      </c>
      <c r="AK88" s="124">
        <v>2455.52</v>
      </c>
      <c r="AL88" s="124">
        <v>2622.95</v>
      </c>
      <c r="AM88" s="124">
        <v>5078.47</v>
      </c>
      <c r="AN88" s="120"/>
      <c r="AO88" s="120"/>
      <c r="AP88" s="120"/>
      <c r="AQ88" s="120"/>
      <c r="AR88" s="120"/>
      <c r="AS88" s="120"/>
      <c r="AT88" s="120"/>
      <c r="AU88" s="124">
        <v>5078.47</v>
      </c>
      <c r="AV88" s="120"/>
      <c r="AW88" s="120"/>
      <c r="AX88" s="120"/>
      <c r="AY88" s="120"/>
      <c r="AZ88" s="120"/>
      <c r="BA88" s="120"/>
      <c r="BB88" s="120"/>
      <c r="BC88" s="125">
        <v>0</v>
      </c>
      <c r="BD88" s="120"/>
      <c r="BE88" s="120"/>
      <c r="BF88" s="120"/>
      <c r="BG88" s="120"/>
      <c r="BH88" s="122">
        <v>45757</v>
      </c>
      <c r="BI88" s="124">
        <v>5075.7700000000004</v>
      </c>
      <c r="BJ88" s="120" t="s">
        <v>703</v>
      </c>
      <c r="BK88" s="120" t="s">
        <v>704</v>
      </c>
      <c r="BL88" s="120" t="s">
        <v>705</v>
      </c>
      <c r="BM88" s="120" t="s">
        <v>165</v>
      </c>
      <c r="BN88" s="120" t="s">
        <v>60</v>
      </c>
      <c r="BO88" s="120" t="s">
        <v>706</v>
      </c>
      <c r="BP88" s="120" t="s">
        <v>707</v>
      </c>
      <c r="BQ88" s="120" t="s">
        <v>708</v>
      </c>
      <c r="BR88" s="120" t="s">
        <v>709</v>
      </c>
    </row>
    <row r="89" spans="1:70" ht="15" x14ac:dyDescent="0.3">
      <c r="A89" s="120">
        <v>2411262</v>
      </c>
      <c r="B89" s="120"/>
      <c r="C89" s="120"/>
      <c r="D89" s="120" t="s">
        <v>164</v>
      </c>
      <c r="E89" s="120" t="s">
        <v>597</v>
      </c>
      <c r="F89" s="120" t="s">
        <v>609</v>
      </c>
      <c r="G89" s="120">
        <v>135691</v>
      </c>
      <c r="H89" s="120">
        <v>6352</v>
      </c>
      <c r="I89" s="120" t="s">
        <v>800</v>
      </c>
      <c r="J89" s="121" t="s">
        <v>287</v>
      </c>
      <c r="K89" s="120" t="s">
        <v>60</v>
      </c>
      <c r="L89" s="120" t="s">
        <v>288</v>
      </c>
      <c r="M89" s="120">
        <v>14</v>
      </c>
      <c r="N89" s="120" t="s">
        <v>712</v>
      </c>
      <c r="O89" s="120" t="s">
        <v>701</v>
      </c>
      <c r="P89" s="120"/>
      <c r="Q89" s="120"/>
      <c r="R89" s="122">
        <v>45352</v>
      </c>
      <c r="S89" s="120" t="s">
        <v>702</v>
      </c>
      <c r="T89" s="120">
        <v>2</v>
      </c>
      <c r="U89" s="120" t="s">
        <v>701</v>
      </c>
      <c r="V89" s="122">
        <v>45748.031888044003</v>
      </c>
      <c r="W89" s="123">
        <v>2</v>
      </c>
      <c r="X89" s="123">
        <v>1</v>
      </c>
      <c r="Y89" s="120"/>
      <c r="Z89" s="123">
        <v>10.029999999999999</v>
      </c>
      <c r="AA89" s="120"/>
      <c r="AB89" s="120"/>
      <c r="AC89" s="120"/>
      <c r="AD89" s="120"/>
      <c r="AE89" s="120"/>
      <c r="AF89" s="120"/>
      <c r="AG89" s="124">
        <v>2982.83</v>
      </c>
      <c r="AH89" s="120">
        <v>855.88</v>
      </c>
      <c r="AI89" s="120">
        <v>2126.9499999999998</v>
      </c>
      <c r="AJ89" s="120">
        <v>176.87</v>
      </c>
      <c r="AK89" s="124">
        <v>906.63</v>
      </c>
      <c r="AL89" s="124">
        <v>2253.0700000000002</v>
      </c>
      <c r="AM89" s="124">
        <v>3159.7</v>
      </c>
      <c r="AN89" s="120"/>
      <c r="AO89" s="120"/>
      <c r="AP89" s="120"/>
      <c r="AQ89" s="120"/>
      <c r="AR89" s="120"/>
      <c r="AS89" s="120"/>
      <c r="AT89" s="120"/>
      <c r="AU89" s="124">
        <v>3159.7</v>
      </c>
      <c r="AV89" s="120"/>
      <c r="AW89" s="120"/>
      <c r="AX89" s="120"/>
      <c r="AY89" s="120"/>
      <c r="AZ89" s="120"/>
      <c r="BA89" s="120"/>
      <c r="BB89" s="120"/>
      <c r="BC89" s="125">
        <v>0</v>
      </c>
      <c r="BD89" s="120"/>
      <c r="BE89" s="120"/>
      <c r="BF89" s="120"/>
      <c r="BG89" s="120"/>
      <c r="BH89" s="122">
        <v>45757</v>
      </c>
      <c r="BI89" s="124">
        <v>3158.02</v>
      </c>
      <c r="BJ89" s="120" t="s">
        <v>703</v>
      </c>
      <c r="BK89" s="120" t="s">
        <v>704</v>
      </c>
      <c r="BL89" s="120" t="s">
        <v>705</v>
      </c>
      <c r="BM89" s="120" t="s">
        <v>165</v>
      </c>
      <c r="BN89" s="120" t="s">
        <v>60</v>
      </c>
      <c r="BO89" s="120" t="s">
        <v>706</v>
      </c>
      <c r="BP89" s="120" t="s">
        <v>707</v>
      </c>
      <c r="BQ89" s="120" t="s">
        <v>708</v>
      </c>
      <c r="BR89" s="120" t="s">
        <v>709</v>
      </c>
    </row>
    <row r="90" spans="1:70" ht="15" x14ac:dyDescent="0.3">
      <c r="A90" s="120">
        <v>2411426</v>
      </c>
      <c r="B90" s="120"/>
      <c r="C90" s="120"/>
      <c r="D90" s="120" t="s">
        <v>164</v>
      </c>
      <c r="E90" s="120" t="s">
        <v>603</v>
      </c>
      <c r="F90" s="120" t="s">
        <v>633</v>
      </c>
      <c r="G90" s="120">
        <v>135690</v>
      </c>
      <c r="H90" s="120">
        <v>6353</v>
      </c>
      <c r="I90" s="120" t="s">
        <v>801</v>
      </c>
      <c r="J90" s="121" t="s">
        <v>287</v>
      </c>
      <c r="K90" s="120" t="s">
        <v>60</v>
      </c>
      <c r="L90" s="120" t="s">
        <v>288</v>
      </c>
      <c r="M90" s="120">
        <v>14</v>
      </c>
      <c r="N90" s="120" t="s">
        <v>712</v>
      </c>
      <c r="O90" s="120" t="s">
        <v>701</v>
      </c>
      <c r="P90" s="120"/>
      <c r="Q90" s="120"/>
      <c r="R90" s="122">
        <v>45352</v>
      </c>
      <c r="S90" s="120" t="s">
        <v>702</v>
      </c>
      <c r="T90" s="120">
        <v>2</v>
      </c>
      <c r="U90" s="120" t="s">
        <v>701</v>
      </c>
      <c r="V90" s="122">
        <v>45748.031877696798</v>
      </c>
      <c r="W90" s="123">
        <v>2</v>
      </c>
      <c r="X90" s="123">
        <v>1</v>
      </c>
      <c r="Y90" s="120"/>
      <c r="Z90" s="123">
        <v>10.029999999999999</v>
      </c>
      <c r="AA90" s="120"/>
      <c r="AB90" s="120"/>
      <c r="AC90" s="120"/>
      <c r="AD90" s="120"/>
      <c r="AE90" s="120"/>
      <c r="AF90" s="120"/>
      <c r="AG90" s="124">
        <v>2964.5</v>
      </c>
      <c r="AH90" s="120">
        <v>850.62</v>
      </c>
      <c r="AI90" s="120">
        <v>2113.88</v>
      </c>
      <c r="AJ90" s="120">
        <v>175.78</v>
      </c>
      <c r="AK90" s="124">
        <v>901.06</v>
      </c>
      <c r="AL90" s="124">
        <v>2239.2199999999998</v>
      </c>
      <c r="AM90" s="124">
        <v>3140.28</v>
      </c>
      <c r="AN90" s="120"/>
      <c r="AO90" s="120"/>
      <c r="AP90" s="120"/>
      <c r="AQ90" s="120"/>
      <c r="AR90" s="120"/>
      <c r="AS90" s="120"/>
      <c r="AT90" s="120"/>
      <c r="AU90" s="124">
        <v>3140.28</v>
      </c>
      <c r="AV90" s="120"/>
      <c r="AW90" s="120"/>
      <c r="AX90" s="120"/>
      <c r="AY90" s="120"/>
      <c r="AZ90" s="120"/>
      <c r="BA90" s="120"/>
      <c r="BB90" s="120"/>
      <c r="BC90" s="125">
        <v>0</v>
      </c>
      <c r="BD90" s="120"/>
      <c r="BE90" s="120"/>
      <c r="BF90" s="120"/>
      <c r="BG90" s="120"/>
      <c r="BH90" s="122">
        <v>45757</v>
      </c>
      <c r="BI90" s="124">
        <v>3138.61</v>
      </c>
      <c r="BJ90" s="120" t="s">
        <v>703</v>
      </c>
      <c r="BK90" s="120" t="s">
        <v>704</v>
      </c>
      <c r="BL90" s="120" t="s">
        <v>705</v>
      </c>
      <c r="BM90" s="120" t="s">
        <v>165</v>
      </c>
      <c r="BN90" s="120" t="s">
        <v>60</v>
      </c>
      <c r="BO90" s="120" t="s">
        <v>706</v>
      </c>
      <c r="BP90" s="120" t="s">
        <v>707</v>
      </c>
      <c r="BQ90" s="120" t="s">
        <v>708</v>
      </c>
      <c r="BR90" s="120" t="s">
        <v>709</v>
      </c>
    </row>
    <row r="91" spans="1:70" ht="15" x14ac:dyDescent="0.3">
      <c r="A91" s="120">
        <v>2416065</v>
      </c>
      <c r="B91" s="120"/>
      <c r="C91" s="120"/>
      <c r="D91" s="120" t="s">
        <v>164</v>
      </c>
      <c r="E91" s="120" t="s">
        <v>594</v>
      </c>
      <c r="F91" s="120" t="s">
        <v>624</v>
      </c>
      <c r="G91" s="120">
        <v>135692</v>
      </c>
      <c r="H91" s="120">
        <v>6411</v>
      </c>
      <c r="I91" s="120" t="s">
        <v>802</v>
      </c>
      <c r="J91" s="121" t="s">
        <v>289</v>
      </c>
      <c r="K91" s="120" t="s">
        <v>60</v>
      </c>
      <c r="L91" s="120" t="s">
        <v>290</v>
      </c>
      <c r="M91" s="120">
        <v>13</v>
      </c>
      <c r="N91" s="120"/>
      <c r="O91" s="120" t="s">
        <v>701</v>
      </c>
      <c r="P91" s="120"/>
      <c r="Q91" s="120"/>
      <c r="R91" s="122">
        <v>45383</v>
      </c>
      <c r="S91" s="120" t="s">
        <v>702</v>
      </c>
      <c r="T91" s="120">
        <v>2</v>
      </c>
      <c r="U91" s="120" t="s">
        <v>701</v>
      </c>
      <c r="V91" s="122">
        <v>45748.031898379602</v>
      </c>
      <c r="W91" s="123">
        <v>2</v>
      </c>
      <c r="X91" s="123">
        <v>1</v>
      </c>
      <c r="Y91" s="120"/>
      <c r="Z91" s="123">
        <v>0</v>
      </c>
      <c r="AA91" s="120"/>
      <c r="AB91" s="120"/>
      <c r="AC91" s="120"/>
      <c r="AD91" s="120"/>
      <c r="AE91" s="120"/>
      <c r="AF91" s="120"/>
      <c r="AG91" s="124">
        <v>7605</v>
      </c>
      <c r="AH91" s="120">
        <v>7605</v>
      </c>
      <c r="AI91" s="120">
        <v>0</v>
      </c>
      <c r="AJ91" s="120">
        <v>384.63</v>
      </c>
      <c r="AK91" s="124">
        <v>7989.63</v>
      </c>
      <c r="AL91" s="124">
        <v>0</v>
      </c>
      <c r="AM91" s="124">
        <v>7989.63</v>
      </c>
      <c r="AN91" s="120"/>
      <c r="AO91" s="120"/>
      <c r="AP91" s="120"/>
      <c r="AQ91" s="120"/>
      <c r="AR91" s="120"/>
      <c r="AS91" s="120"/>
      <c r="AT91" s="120"/>
      <c r="AU91" s="124">
        <v>7989.63</v>
      </c>
      <c r="AV91" s="120"/>
      <c r="AW91" s="120"/>
      <c r="AX91" s="120"/>
      <c r="AY91" s="120"/>
      <c r="AZ91" s="120"/>
      <c r="BA91" s="120"/>
      <c r="BB91" s="120"/>
      <c r="BC91" s="125">
        <v>0</v>
      </c>
      <c r="BD91" s="120"/>
      <c r="BE91" s="120"/>
      <c r="BF91" s="120"/>
      <c r="BG91" s="120"/>
      <c r="BH91" s="122">
        <v>45768</v>
      </c>
      <c r="BI91" s="124">
        <v>7989.63</v>
      </c>
      <c r="BJ91" s="120" t="s">
        <v>703</v>
      </c>
      <c r="BK91" s="120" t="s">
        <v>704</v>
      </c>
      <c r="BL91" s="120" t="s">
        <v>705</v>
      </c>
      <c r="BM91" s="120" t="s">
        <v>165</v>
      </c>
      <c r="BN91" s="120" t="s">
        <v>60</v>
      </c>
      <c r="BO91" s="120" t="s">
        <v>706</v>
      </c>
      <c r="BP91" s="120" t="s">
        <v>707</v>
      </c>
      <c r="BQ91" s="120" t="s">
        <v>708</v>
      </c>
      <c r="BR91" s="120" t="s">
        <v>709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04AB-7861-4130-9716-39883320CBC3}">
  <sheetPr filterMode="1">
    <tabColor rgb="FF002060"/>
  </sheetPr>
  <dimension ref="A1:J503"/>
  <sheetViews>
    <sheetView showGridLines="0" tabSelected="1" topLeftCell="A476" workbookViewId="0">
      <selection activeCell="E12" sqref="E12:E502"/>
    </sheetView>
  </sheetViews>
  <sheetFormatPr defaultColWidth="9.109375" defaultRowHeight="14.4" x14ac:dyDescent="0.3"/>
  <cols>
    <col min="1" max="1" width="20.109375" style="112" bestFit="1" customWidth="1"/>
    <col min="2" max="2" width="12.88671875" style="112" bestFit="1" customWidth="1"/>
    <col min="3" max="3" width="9" style="112" bestFit="1" customWidth="1"/>
    <col min="4" max="4" width="12" style="112" bestFit="1" customWidth="1"/>
    <col min="5" max="5" width="16.33203125" style="112" bestFit="1" customWidth="1"/>
    <col min="6" max="6" width="12.88671875" style="112" bestFit="1" customWidth="1"/>
    <col min="7" max="7" width="12.5546875" style="112" bestFit="1" customWidth="1"/>
    <col min="8" max="8" width="45.109375" style="112" bestFit="1" customWidth="1"/>
    <col min="9" max="9" width="15.44140625" style="112" bestFit="1" customWidth="1"/>
    <col min="10" max="10" width="26" style="112" bestFit="1" customWidth="1"/>
    <col min="11" max="16384" width="9.109375" style="112"/>
  </cols>
  <sheetData>
    <row r="1" spans="1:10" x14ac:dyDescent="0.3">
      <c r="A1" s="141" t="s">
        <v>803</v>
      </c>
      <c r="B1" s="141" t="s">
        <v>804</v>
      </c>
      <c r="C1" s="141" t="s">
        <v>805</v>
      </c>
      <c r="D1" s="141" t="s">
        <v>806</v>
      </c>
      <c r="E1" s="141" t="s">
        <v>807</v>
      </c>
      <c r="F1" s="141" t="s">
        <v>808</v>
      </c>
      <c r="G1" s="141" t="s">
        <v>809</v>
      </c>
      <c r="H1" s="141" t="s">
        <v>810</v>
      </c>
      <c r="I1" s="141" t="s">
        <v>811</v>
      </c>
      <c r="J1" s="141" t="s">
        <v>812</v>
      </c>
    </row>
    <row r="2" spans="1:10" hidden="1" x14ac:dyDescent="0.3">
      <c r="A2" s="142" t="s">
        <v>165</v>
      </c>
      <c r="B2" s="142" t="s">
        <v>635</v>
      </c>
      <c r="C2" s="142" t="s">
        <v>604</v>
      </c>
      <c r="D2" s="143">
        <v>360</v>
      </c>
      <c r="E2" s="142" t="s">
        <v>813</v>
      </c>
      <c r="F2" s="143"/>
      <c r="G2" s="143"/>
      <c r="H2" s="143"/>
      <c r="I2" s="143"/>
      <c r="J2" s="142" t="s">
        <v>814</v>
      </c>
    </row>
    <row r="3" spans="1:10" hidden="1" x14ac:dyDescent="0.3">
      <c r="A3" s="142" t="s">
        <v>165</v>
      </c>
      <c r="B3" s="142" t="s">
        <v>635</v>
      </c>
      <c r="C3" s="142" t="s">
        <v>614</v>
      </c>
      <c r="D3" s="143">
        <v>360</v>
      </c>
      <c r="E3" s="142" t="s">
        <v>813</v>
      </c>
      <c r="F3" s="143"/>
      <c r="G3" s="143"/>
      <c r="H3" s="143"/>
      <c r="I3" s="143"/>
      <c r="J3" s="142" t="s">
        <v>814</v>
      </c>
    </row>
    <row r="4" spans="1:10" hidden="1" x14ac:dyDescent="0.3">
      <c r="A4" s="142" t="s">
        <v>165</v>
      </c>
      <c r="B4" s="142" t="s">
        <v>635</v>
      </c>
      <c r="C4" s="142" t="s">
        <v>636</v>
      </c>
      <c r="D4" s="143">
        <v>360</v>
      </c>
      <c r="E4" s="142" t="s">
        <v>813</v>
      </c>
      <c r="F4" s="143"/>
      <c r="G4" s="143"/>
      <c r="H4" s="143"/>
      <c r="I4" s="143"/>
      <c r="J4" s="142" t="s">
        <v>814</v>
      </c>
    </row>
    <row r="5" spans="1:10" hidden="1" x14ac:dyDescent="0.3">
      <c r="A5" s="142" t="s">
        <v>165</v>
      </c>
      <c r="B5" s="142" t="s">
        <v>635</v>
      </c>
      <c r="C5" s="142" t="s">
        <v>605</v>
      </c>
      <c r="D5" s="143">
        <v>360</v>
      </c>
      <c r="E5" s="142" t="s">
        <v>813</v>
      </c>
      <c r="F5" s="143"/>
      <c r="G5" s="143"/>
      <c r="H5" s="143"/>
      <c r="I5" s="143"/>
      <c r="J5" s="142" t="s">
        <v>814</v>
      </c>
    </row>
    <row r="6" spans="1:10" hidden="1" x14ac:dyDescent="0.3">
      <c r="A6" s="142" t="s">
        <v>165</v>
      </c>
      <c r="B6" s="142" t="s">
        <v>635</v>
      </c>
      <c r="C6" s="142" t="s">
        <v>632</v>
      </c>
      <c r="D6" s="143">
        <v>360</v>
      </c>
      <c r="E6" s="142" t="s">
        <v>813</v>
      </c>
      <c r="F6" s="143"/>
      <c r="G6" s="143"/>
      <c r="H6" s="143"/>
      <c r="I6" s="143"/>
      <c r="J6" s="142" t="s">
        <v>814</v>
      </c>
    </row>
    <row r="7" spans="1:10" hidden="1" x14ac:dyDescent="0.3">
      <c r="A7" s="142" t="s">
        <v>165</v>
      </c>
      <c r="B7" s="142" t="s">
        <v>635</v>
      </c>
      <c r="C7" s="142" t="s">
        <v>621</v>
      </c>
      <c r="D7" s="143">
        <v>360</v>
      </c>
      <c r="E7" s="142" t="s">
        <v>813</v>
      </c>
      <c r="F7" s="143"/>
      <c r="G7" s="143"/>
      <c r="H7" s="143"/>
      <c r="I7" s="143"/>
      <c r="J7" s="142" t="s">
        <v>814</v>
      </c>
    </row>
    <row r="8" spans="1:10" hidden="1" x14ac:dyDescent="0.3">
      <c r="A8" s="142" t="s">
        <v>165</v>
      </c>
      <c r="B8" s="142" t="s">
        <v>635</v>
      </c>
      <c r="C8" s="142" t="s">
        <v>631</v>
      </c>
      <c r="D8" s="143">
        <v>360</v>
      </c>
      <c r="E8" s="142" t="s">
        <v>813</v>
      </c>
      <c r="F8" s="143"/>
      <c r="G8" s="143"/>
      <c r="H8" s="143"/>
      <c r="I8" s="143"/>
      <c r="J8" s="142" t="s">
        <v>814</v>
      </c>
    </row>
    <row r="9" spans="1:10" hidden="1" x14ac:dyDescent="0.3">
      <c r="A9" s="142" t="s">
        <v>165</v>
      </c>
      <c r="B9" s="142" t="s">
        <v>635</v>
      </c>
      <c r="C9" s="142" t="s">
        <v>602</v>
      </c>
      <c r="D9" s="143">
        <v>360</v>
      </c>
      <c r="E9" s="142" t="s">
        <v>813</v>
      </c>
      <c r="F9" s="143"/>
      <c r="G9" s="143"/>
      <c r="H9" s="143"/>
      <c r="I9" s="143"/>
      <c r="J9" s="142" t="s">
        <v>814</v>
      </c>
    </row>
    <row r="10" spans="1:10" hidden="1" x14ac:dyDescent="0.3">
      <c r="A10" s="142" t="s">
        <v>165</v>
      </c>
      <c r="B10" s="142" t="s">
        <v>635</v>
      </c>
      <c r="C10" s="142" t="s">
        <v>595</v>
      </c>
      <c r="D10" s="143">
        <v>360</v>
      </c>
      <c r="E10" s="142" t="s">
        <v>813</v>
      </c>
      <c r="F10" s="143"/>
      <c r="G10" s="143"/>
      <c r="H10" s="143"/>
      <c r="I10" s="143"/>
      <c r="J10" s="142" t="s">
        <v>814</v>
      </c>
    </row>
    <row r="11" spans="1:10" hidden="1" x14ac:dyDescent="0.3">
      <c r="A11" s="142" t="s">
        <v>165</v>
      </c>
      <c r="B11" s="142" t="s">
        <v>635</v>
      </c>
      <c r="C11" s="142" t="s">
        <v>638</v>
      </c>
      <c r="D11" s="143">
        <v>360</v>
      </c>
      <c r="E11" s="142" t="s">
        <v>813</v>
      </c>
      <c r="F11" s="143"/>
      <c r="G11" s="143"/>
      <c r="H11" s="143"/>
      <c r="I11" s="143"/>
      <c r="J11" s="142" t="s">
        <v>814</v>
      </c>
    </row>
    <row r="12" spans="1:10" x14ac:dyDescent="0.3">
      <c r="A12" s="142" t="s">
        <v>165</v>
      </c>
      <c r="B12" s="142" t="s">
        <v>635</v>
      </c>
      <c r="C12" s="142" t="s">
        <v>600</v>
      </c>
      <c r="D12" s="143">
        <v>460.99</v>
      </c>
      <c r="E12" s="142" t="s">
        <v>815</v>
      </c>
      <c r="F12" s="143">
        <v>40</v>
      </c>
      <c r="G12" s="142" t="s">
        <v>816</v>
      </c>
      <c r="H12" s="142" t="s">
        <v>817</v>
      </c>
      <c r="I12" s="142" t="s">
        <v>246</v>
      </c>
      <c r="J12" s="142" t="s">
        <v>814</v>
      </c>
    </row>
    <row r="13" spans="1:10" hidden="1" x14ac:dyDescent="0.3">
      <c r="A13" s="142" t="s">
        <v>165</v>
      </c>
      <c r="B13" s="142" t="s">
        <v>635</v>
      </c>
      <c r="C13" s="142" t="s">
        <v>591</v>
      </c>
      <c r="D13" s="143">
        <v>766.7</v>
      </c>
      <c r="E13" s="142" t="s">
        <v>813</v>
      </c>
      <c r="F13" s="143"/>
      <c r="G13" s="142"/>
      <c r="H13" s="142"/>
      <c r="I13" s="142"/>
      <c r="J13" s="142" t="s">
        <v>814</v>
      </c>
    </row>
    <row r="14" spans="1:10" hidden="1" x14ac:dyDescent="0.3">
      <c r="A14" s="142" t="s">
        <v>165</v>
      </c>
      <c r="B14" s="142" t="s">
        <v>635</v>
      </c>
      <c r="C14" s="142" t="s">
        <v>598</v>
      </c>
      <c r="D14" s="143">
        <v>646.54</v>
      </c>
      <c r="E14" s="142" t="s">
        <v>813</v>
      </c>
      <c r="F14" s="143"/>
      <c r="G14" s="143"/>
      <c r="H14" s="143"/>
      <c r="I14" s="143"/>
      <c r="J14" s="142" t="s">
        <v>814</v>
      </c>
    </row>
    <row r="15" spans="1:10" hidden="1" x14ac:dyDescent="0.3">
      <c r="A15" s="142" t="s">
        <v>165</v>
      </c>
      <c r="B15" s="142" t="s">
        <v>635</v>
      </c>
      <c r="C15" s="142" t="s">
        <v>609</v>
      </c>
      <c r="D15" s="143">
        <v>386.32</v>
      </c>
      <c r="E15" s="142" t="s">
        <v>813</v>
      </c>
      <c r="F15" s="143"/>
      <c r="G15" s="143"/>
      <c r="H15" s="143"/>
      <c r="I15" s="143"/>
      <c r="J15" s="142" t="s">
        <v>814</v>
      </c>
    </row>
    <row r="16" spans="1:10" hidden="1" x14ac:dyDescent="0.3">
      <c r="A16" s="142" t="s">
        <v>165</v>
      </c>
      <c r="B16" s="142" t="s">
        <v>635</v>
      </c>
      <c r="C16" s="142" t="s">
        <v>616</v>
      </c>
      <c r="D16" s="143">
        <v>360.29</v>
      </c>
      <c r="E16" s="142" t="s">
        <v>813</v>
      </c>
      <c r="F16" s="143"/>
      <c r="G16" s="143"/>
      <c r="H16" s="143"/>
      <c r="I16" s="143"/>
      <c r="J16" s="142" t="s">
        <v>814</v>
      </c>
    </row>
    <row r="17" spans="1:10" hidden="1" x14ac:dyDescent="0.3">
      <c r="A17" s="142" t="s">
        <v>165</v>
      </c>
      <c r="B17" s="142" t="s">
        <v>635</v>
      </c>
      <c r="C17" s="142" t="s">
        <v>624</v>
      </c>
      <c r="D17" s="143">
        <v>360</v>
      </c>
      <c r="E17" s="142" t="s">
        <v>813</v>
      </c>
      <c r="F17" s="143"/>
      <c r="G17" s="143"/>
      <c r="H17" s="143"/>
      <c r="I17" s="143"/>
      <c r="J17" s="142" t="s">
        <v>814</v>
      </c>
    </row>
    <row r="18" spans="1:10" hidden="1" x14ac:dyDescent="0.3">
      <c r="A18" s="142" t="s">
        <v>165</v>
      </c>
      <c r="B18" s="142" t="s">
        <v>635</v>
      </c>
      <c r="C18" s="142" t="s">
        <v>623</v>
      </c>
      <c r="D18" s="143">
        <v>360</v>
      </c>
      <c r="E18" s="142" t="s">
        <v>813</v>
      </c>
      <c r="F18" s="143"/>
      <c r="G18" s="143"/>
      <c r="H18" s="143"/>
      <c r="I18" s="143"/>
      <c r="J18" s="142" t="s">
        <v>814</v>
      </c>
    </row>
    <row r="19" spans="1:10" hidden="1" x14ac:dyDescent="0.3">
      <c r="A19" s="142" t="s">
        <v>165</v>
      </c>
      <c r="B19" s="142" t="s">
        <v>635</v>
      </c>
      <c r="C19" s="142" t="s">
        <v>611</v>
      </c>
      <c r="D19" s="143">
        <v>360</v>
      </c>
      <c r="E19" s="142" t="s">
        <v>813</v>
      </c>
      <c r="F19" s="143"/>
      <c r="G19" s="143"/>
      <c r="H19" s="143"/>
      <c r="I19" s="143"/>
      <c r="J19" s="142" t="s">
        <v>814</v>
      </c>
    </row>
    <row r="20" spans="1:10" hidden="1" x14ac:dyDescent="0.3">
      <c r="A20" s="142" t="s">
        <v>165</v>
      </c>
      <c r="B20" s="142" t="s">
        <v>635</v>
      </c>
      <c r="C20" s="142" t="s">
        <v>633</v>
      </c>
      <c r="D20" s="143">
        <v>360</v>
      </c>
      <c r="E20" s="142" t="s">
        <v>813</v>
      </c>
      <c r="F20" s="143"/>
      <c r="G20" s="143"/>
      <c r="H20" s="143"/>
      <c r="I20" s="143"/>
      <c r="J20" s="142" t="s">
        <v>814</v>
      </c>
    </row>
    <row r="21" spans="1:10" hidden="1" x14ac:dyDescent="0.3">
      <c r="A21" s="142" t="s">
        <v>165</v>
      </c>
      <c r="B21" s="142" t="s">
        <v>818</v>
      </c>
      <c r="C21" s="142" t="s">
        <v>604</v>
      </c>
      <c r="D21" s="143">
        <v>360</v>
      </c>
      <c r="E21" s="142" t="s">
        <v>813</v>
      </c>
      <c r="F21" s="143"/>
      <c r="G21" s="143"/>
      <c r="H21" s="143"/>
      <c r="I21" s="143"/>
      <c r="J21" s="142" t="s">
        <v>814</v>
      </c>
    </row>
    <row r="22" spans="1:10" hidden="1" x14ac:dyDescent="0.3">
      <c r="A22" s="142" t="s">
        <v>165</v>
      </c>
      <c r="B22" s="142" t="s">
        <v>818</v>
      </c>
      <c r="C22" s="142" t="s">
        <v>614</v>
      </c>
      <c r="D22" s="143">
        <v>360</v>
      </c>
      <c r="E22" s="142" t="s">
        <v>813</v>
      </c>
      <c r="F22" s="143"/>
      <c r="G22" s="143"/>
      <c r="H22" s="143"/>
      <c r="I22" s="143"/>
      <c r="J22" s="142" t="s">
        <v>814</v>
      </c>
    </row>
    <row r="23" spans="1:10" hidden="1" x14ac:dyDescent="0.3">
      <c r="A23" s="142" t="s">
        <v>165</v>
      </c>
      <c r="B23" s="142" t="s">
        <v>818</v>
      </c>
      <c r="C23" s="142" t="s">
        <v>636</v>
      </c>
      <c r="D23" s="143">
        <v>360</v>
      </c>
      <c r="E23" s="142" t="s">
        <v>813</v>
      </c>
      <c r="F23" s="143"/>
      <c r="G23" s="143"/>
      <c r="H23" s="143"/>
      <c r="I23" s="143"/>
      <c r="J23" s="142" t="s">
        <v>814</v>
      </c>
    </row>
    <row r="24" spans="1:10" hidden="1" x14ac:dyDescent="0.3">
      <c r="A24" s="142" t="s">
        <v>165</v>
      </c>
      <c r="B24" s="142" t="s">
        <v>818</v>
      </c>
      <c r="C24" s="142" t="s">
        <v>605</v>
      </c>
      <c r="D24" s="143">
        <v>360</v>
      </c>
      <c r="E24" s="142" t="s">
        <v>813</v>
      </c>
      <c r="F24" s="143"/>
      <c r="G24" s="143"/>
      <c r="H24" s="143"/>
      <c r="I24" s="143"/>
      <c r="J24" s="142" t="s">
        <v>814</v>
      </c>
    </row>
    <row r="25" spans="1:10" hidden="1" x14ac:dyDescent="0.3">
      <c r="A25" s="142" t="s">
        <v>165</v>
      </c>
      <c r="B25" s="142" t="s">
        <v>818</v>
      </c>
      <c r="C25" s="142" t="s">
        <v>632</v>
      </c>
      <c r="D25" s="143">
        <v>360</v>
      </c>
      <c r="E25" s="142" t="s">
        <v>813</v>
      </c>
      <c r="F25" s="143"/>
      <c r="G25" s="143"/>
      <c r="H25" s="143"/>
      <c r="I25" s="143"/>
      <c r="J25" s="142" t="s">
        <v>814</v>
      </c>
    </row>
    <row r="26" spans="1:10" hidden="1" x14ac:dyDescent="0.3">
      <c r="A26" s="142" t="s">
        <v>165</v>
      </c>
      <c r="B26" s="142" t="s">
        <v>818</v>
      </c>
      <c r="C26" s="142" t="s">
        <v>621</v>
      </c>
      <c r="D26" s="143">
        <v>360</v>
      </c>
      <c r="E26" s="142" t="s">
        <v>813</v>
      </c>
      <c r="F26" s="143"/>
      <c r="G26" s="143"/>
      <c r="H26" s="143"/>
      <c r="I26" s="143"/>
      <c r="J26" s="142" t="s">
        <v>814</v>
      </c>
    </row>
    <row r="27" spans="1:10" hidden="1" x14ac:dyDescent="0.3">
      <c r="A27" s="142" t="s">
        <v>165</v>
      </c>
      <c r="B27" s="142" t="s">
        <v>818</v>
      </c>
      <c r="C27" s="142" t="s">
        <v>631</v>
      </c>
      <c r="D27" s="143">
        <v>360</v>
      </c>
      <c r="E27" s="142" t="s">
        <v>813</v>
      </c>
      <c r="F27" s="143"/>
      <c r="G27" s="143"/>
      <c r="H27" s="143"/>
      <c r="I27" s="143"/>
      <c r="J27" s="142" t="s">
        <v>814</v>
      </c>
    </row>
    <row r="28" spans="1:10" hidden="1" x14ac:dyDescent="0.3">
      <c r="A28" s="142" t="s">
        <v>165</v>
      </c>
      <c r="B28" s="142" t="s">
        <v>818</v>
      </c>
      <c r="C28" s="142" t="s">
        <v>602</v>
      </c>
      <c r="D28" s="143">
        <v>360</v>
      </c>
      <c r="E28" s="142" t="s">
        <v>813</v>
      </c>
      <c r="F28" s="143"/>
      <c r="G28" s="143"/>
      <c r="H28" s="143"/>
      <c r="I28" s="143"/>
      <c r="J28" s="142" t="s">
        <v>814</v>
      </c>
    </row>
    <row r="29" spans="1:10" hidden="1" x14ac:dyDescent="0.3">
      <c r="A29" s="142" t="s">
        <v>165</v>
      </c>
      <c r="B29" s="142" t="s">
        <v>818</v>
      </c>
      <c r="C29" s="142" t="s">
        <v>595</v>
      </c>
      <c r="D29" s="143">
        <v>360</v>
      </c>
      <c r="E29" s="142" t="s">
        <v>813</v>
      </c>
      <c r="F29" s="143"/>
      <c r="G29" s="143"/>
      <c r="H29" s="143"/>
      <c r="I29" s="143"/>
      <c r="J29" s="142" t="s">
        <v>814</v>
      </c>
    </row>
    <row r="30" spans="1:10" hidden="1" x14ac:dyDescent="0.3">
      <c r="A30" s="142" t="s">
        <v>165</v>
      </c>
      <c r="B30" s="142" t="s">
        <v>818</v>
      </c>
      <c r="C30" s="142" t="s">
        <v>638</v>
      </c>
      <c r="D30" s="143">
        <v>360</v>
      </c>
      <c r="E30" s="142" t="s">
        <v>813</v>
      </c>
      <c r="F30" s="143"/>
      <c r="G30" s="143"/>
      <c r="H30" s="143"/>
      <c r="I30" s="143"/>
      <c r="J30" s="142" t="s">
        <v>814</v>
      </c>
    </row>
    <row r="31" spans="1:10" hidden="1" x14ac:dyDescent="0.3">
      <c r="A31" s="142" t="s">
        <v>165</v>
      </c>
      <c r="B31" s="142" t="s">
        <v>818</v>
      </c>
      <c r="C31" s="142" t="s">
        <v>600</v>
      </c>
      <c r="D31" s="143">
        <v>360</v>
      </c>
      <c r="E31" s="142" t="s">
        <v>813</v>
      </c>
      <c r="F31" s="143"/>
      <c r="G31" s="143"/>
      <c r="H31" s="143"/>
      <c r="I31" s="143"/>
      <c r="J31" s="142" t="s">
        <v>814</v>
      </c>
    </row>
    <row r="32" spans="1:10" hidden="1" x14ac:dyDescent="0.3">
      <c r="A32" s="142" t="s">
        <v>165</v>
      </c>
      <c r="B32" s="142" t="s">
        <v>818</v>
      </c>
      <c r="C32" s="142" t="s">
        <v>591</v>
      </c>
      <c r="D32" s="143">
        <v>360</v>
      </c>
      <c r="E32" s="142" t="s">
        <v>813</v>
      </c>
      <c r="F32" s="143"/>
      <c r="G32" s="143"/>
      <c r="H32" s="143"/>
      <c r="I32" s="143"/>
      <c r="J32" s="142" t="s">
        <v>814</v>
      </c>
    </row>
    <row r="33" spans="1:10" hidden="1" x14ac:dyDescent="0.3">
      <c r="A33" s="142" t="s">
        <v>165</v>
      </c>
      <c r="B33" s="142" t="s">
        <v>818</v>
      </c>
      <c r="C33" s="142" t="s">
        <v>598</v>
      </c>
      <c r="D33" s="143">
        <v>360</v>
      </c>
      <c r="E33" s="142" t="s">
        <v>813</v>
      </c>
      <c r="F33" s="143"/>
      <c r="G33" s="143"/>
      <c r="H33" s="143"/>
      <c r="I33" s="143"/>
      <c r="J33" s="142" t="s">
        <v>814</v>
      </c>
    </row>
    <row r="34" spans="1:10" hidden="1" x14ac:dyDescent="0.3">
      <c r="A34" s="142" t="s">
        <v>165</v>
      </c>
      <c r="B34" s="142" t="s">
        <v>818</v>
      </c>
      <c r="C34" s="142" t="s">
        <v>609</v>
      </c>
      <c r="D34" s="143">
        <v>360</v>
      </c>
      <c r="E34" s="142" t="s">
        <v>813</v>
      </c>
      <c r="F34" s="143"/>
      <c r="G34" s="143"/>
      <c r="H34" s="143"/>
      <c r="I34" s="143"/>
      <c r="J34" s="142" t="s">
        <v>814</v>
      </c>
    </row>
    <row r="35" spans="1:10" hidden="1" x14ac:dyDescent="0.3">
      <c r="A35" s="142" t="s">
        <v>165</v>
      </c>
      <c r="B35" s="142" t="s">
        <v>818</v>
      </c>
      <c r="C35" s="142" t="s">
        <v>616</v>
      </c>
      <c r="D35" s="143">
        <v>360</v>
      </c>
      <c r="E35" s="142" t="s">
        <v>813</v>
      </c>
      <c r="F35" s="143"/>
      <c r="G35" s="143"/>
      <c r="H35" s="143"/>
      <c r="I35" s="143"/>
      <c r="J35" s="142" t="s">
        <v>814</v>
      </c>
    </row>
    <row r="36" spans="1:10" hidden="1" x14ac:dyDescent="0.3">
      <c r="A36" s="142" t="s">
        <v>165</v>
      </c>
      <c r="B36" s="142" t="s">
        <v>818</v>
      </c>
      <c r="C36" s="142" t="s">
        <v>624</v>
      </c>
      <c r="D36" s="143">
        <v>360</v>
      </c>
      <c r="E36" s="142" t="s">
        <v>813</v>
      </c>
      <c r="F36" s="143"/>
      <c r="G36" s="143"/>
      <c r="H36" s="143"/>
      <c r="I36" s="143"/>
      <c r="J36" s="142" t="s">
        <v>814</v>
      </c>
    </row>
    <row r="37" spans="1:10" hidden="1" x14ac:dyDescent="0.3">
      <c r="A37" s="142" t="s">
        <v>165</v>
      </c>
      <c r="B37" s="142" t="s">
        <v>818</v>
      </c>
      <c r="C37" s="142" t="s">
        <v>623</v>
      </c>
      <c r="D37" s="143">
        <v>360</v>
      </c>
      <c r="E37" s="142" t="s">
        <v>813</v>
      </c>
      <c r="F37" s="143"/>
      <c r="G37" s="143"/>
      <c r="H37" s="143"/>
      <c r="I37" s="143"/>
      <c r="J37" s="142" t="s">
        <v>814</v>
      </c>
    </row>
    <row r="38" spans="1:10" hidden="1" x14ac:dyDescent="0.3">
      <c r="A38" s="142" t="s">
        <v>165</v>
      </c>
      <c r="B38" s="142" t="s">
        <v>818</v>
      </c>
      <c r="C38" s="142" t="s">
        <v>611</v>
      </c>
      <c r="D38" s="143">
        <v>360</v>
      </c>
      <c r="E38" s="142" t="s">
        <v>813</v>
      </c>
      <c r="F38" s="143"/>
      <c r="G38" s="143"/>
      <c r="H38" s="143"/>
      <c r="I38" s="143"/>
      <c r="J38" s="142" t="s">
        <v>814</v>
      </c>
    </row>
    <row r="39" spans="1:10" hidden="1" x14ac:dyDescent="0.3">
      <c r="A39" s="142" t="s">
        <v>165</v>
      </c>
      <c r="B39" s="142" t="s">
        <v>818</v>
      </c>
      <c r="C39" s="142" t="s">
        <v>633</v>
      </c>
      <c r="D39" s="143">
        <v>360</v>
      </c>
      <c r="E39" s="142" t="s">
        <v>813</v>
      </c>
      <c r="F39" s="143"/>
      <c r="G39" s="143"/>
      <c r="H39" s="143"/>
      <c r="I39" s="143"/>
      <c r="J39" s="142" t="s">
        <v>814</v>
      </c>
    </row>
    <row r="40" spans="1:10" hidden="1" x14ac:dyDescent="0.3">
      <c r="A40" s="142" t="s">
        <v>165</v>
      </c>
      <c r="B40" s="142" t="s">
        <v>818</v>
      </c>
      <c r="C40" s="142" t="s">
        <v>625</v>
      </c>
      <c r="D40" s="143">
        <v>360</v>
      </c>
      <c r="E40" s="142" t="s">
        <v>813</v>
      </c>
      <c r="F40" s="143"/>
      <c r="G40" s="143"/>
      <c r="H40" s="143"/>
      <c r="I40" s="143"/>
      <c r="J40" s="142" t="s">
        <v>814</v>
      </c>
    </row>
    <row r="41" spans="1:10" hidden="1" x14ac:dyDescent="0.3">
      <c r="A41" s="142" t="s">
        <v>165</v>
      </c>
      <c r="B41" s="142" t="s">
        <v>643</v>
      </c>
      <c r="C41" s="142" t="s">
        <v>604</v>
      </c>
      <c r="D41" s="143">
        <v>360</v>
      </c>
      <c r="E41" s="142" t="s">
        <v>813</v>
      </c>
      <c r="F41" s="143"/>
      <c r="G41" s="143"/>
      <c r="H41" s="143"/>
      <c r="I41" s="143"/>
      <c r="J41" s="142" t="s">
        <v>814</v>
      </c>
    </row>
    <row r="42" spans="1:10" hidden="1" x14ac:dyDescent="0.3">
      <c r="A42" s="142" t="s">
        <v>165</v>
      </c>
      <c r="B42" s="142" t="s">
        <v>643</v>
      </c>
      <c r="C42" s="142" t="s">
        <v>614</v>
      </c>
      <c r="D42" s="143">
        <v>360</v>
      </c>
      <c r="E42" s="142" t="s">
        <v>813</v>
      </c>
      <c r="F42" s="143"/>
      <c r="G42" s="143"/>
      <c r="H42" s="143"/>
      <c r="I42" s="143"/>
      <c r="J42" s="142" t="s">
        <v>814</v>
      </c>
    </row>
    <row r="43" spans="1:10" hidden="1" x14ac:dyDescent="0.3">
      <c r="A43" s="142" t="s">
        <v>165</v>
      </c>
      <c r="B43" s="142" t="s">
        <v>643</v>
      </c>
      <c r="C43" s="142" t="s">
        <v>636</v>
      </c>
      <c r="D43" s="143">
        <v>360</v>
      </c>
      <c r="E43" s="142" t="s">
        <v>813</v>
      </c>
      <c r="F43" s="143"/>
      <c r="G43" s="143"/>
      <c r="H43" s="143"/>
      <c r="I43" s="143"/>
      <c r="J43" s="142" t="s">
        <v>814</v>
      </c>
    </row>
    <row r="44" spans="1:10" hidden="1" x14ac:dyDescent="0.3">
      <c r="A44" s="142" t="s">
        <v>165</v>
      </c>
      <c r="B44" s="142" t="s">
        <v>643</v>
      </c>
      <c r="C44" s="142" t="s">
        <v>605</v>
      </c>
      <c r="D44" s="143">
        <v>360</v>
      </c>
      <c r="E44" s="142" t="s">
        <v>813</v>
      </c>
      <c r="F44" s="143"/>
      <c r="G44" s="143"/>
      <c r="H44" s="143"/>
      <c r="I44" s="143"/>
      <c r="J44" s="142" t="s">
        <v>814</v>
      </c>
    </row>
    <row r="45" spans="1:10" hidden="1" x14ac:dyDescent="0.3">
      <c r="A45" s="142" t="s">
        <v>165</v>
      </c>
      <c r="B45" s="142" t="s">
        <v>643</v>
      </c>
      <c r="C45" s="142" t="s">
        <v>632</v>
      </c>
      <c r="D45" s="143">
        <v>360</v>
      </c>
      <c r="E45" s="142" t="s">
        <v>813</v>
      </c>
      <c r="F45" s="143"/>
      <c r="G45" s="143"/>
      <c r="H45" s="143"/>
      <c r="I45" s="143"/>
      <c r="J45" s="142" t="s">
        <v>814</v>
      </c>
    </row>
    <row r="46" spans="1:10" hidden="1" x14ac:dyDescent="0.3">
      <c r="A46" s="142" t="s">
        <v>165</v>
      </c>
      <c r="B46" s="142" t="s">
        <v>643</v>
      </c>
      <c r="C46" s="142" t="s">
        <v>621</v>
      </c>
      <c r="D46" s="143">
        <v>360</v>
      </c>
      <c r="E46" s="142" t="s">
        <v>813</v>
      </c>
      <c r="F46" s="143"/>
      <c r="G46" s="143"/>
      <c r="H46" s="143"/>
      <c r="I46" s="143"/>
      <c r="J46" s="142" t="s">
        <v>814</v>
      </c>
    </row>
    <row r="47" spans="1:10" hidden="1" x14ac:dyDescent="0.3">
      <c r="A47" s="142" t="s">
        <v>165</v>
      </c>
      <c r="B47" s="142" t="s">
        <v>643</v>
      </c>
      <c r="C47" s="142" t="s">
        <v>631</v>
      </c>
      <c r="D47" s="143">
        <v>360</v>
      </c>
      <c r="E47" s="142" t="s">
        <v>813</v>
      </c>
      <c r="F47" s="143"/>
      <c r="G47" s="143"/>
      <c r="H47" s="143"/>
      <c r="I47" s="143"/>
      <c r="J47" s="142" t="s">
        <v>814</v>
      </c>
    </row>
    <row r="48" spans="1:10" hidden="1" x14ac:dyDescent="0.3">
      <c r="A48" s="142" t="s">
        <v>165</v>
      </c>
      <c r="B48" s="142" t="s">
        <v>643</v>
      </c>
      <c r="C48" s="142" t="s">
        <v>602</v>
      </c>
      <c r="D48" s="143">
        <v>360</v>
      </c>
      <c r="E48" s="142" t="s">
        <v>813</v>
      </c>
      <c r="F48" s="143"/>
      <c r="G48" s="143"/>
      <c r="H48" s="143"/>
      <c r="I48" s="143"/>
      <c r="J48" s="142" t="s">
        <v>814</v>
      </c>
    </row>
    <row r="49" spans="1:10" hidden="1" x14ac:dyDescent="0.3">
      <c r="A49" s="142" t="s">
        <v>165</v>
      </c>
      <c r="B49" s="142" t="s">
        <v>643</v>
      </c>
      <c r="C49" s="142" t="s">
        <v>595</v>
      </c>
      <c r="D49" s="143">
        <v>360</v>
      </c>
      <c r="E49" s="142" t="s">
        <v>813</v>
      </c>
      <c r="F49" s="143"/>
      <c r="G49" s="143"/>
      <c r="H49" s="143"/>
      <c r="I49" s="143"/>
      <c r="J49" s="142" t="s">
        <v>814</v>
      </c>
    </row>
    <row r="50" spans="1:10" hidden="1" x14ac:dyDescent="0.3">
      <c r="A50" s="142" t="s">
        <v>165</v>
      </c>
      <c r="B50" s="142" t="s">
        <v>643</v>
      </c>
      <c r="C50" s="142" t="s">
        <v>638</v>
      </c>
      <c r="D50" s="143">
        <v>360</v>
      </c>
      <c r="E50" s="142" t="s">
        <v>813</v>
      </c>
      <c r="F50" s="143"/>
      <c r="G50" s="143"/>
      <c r="H50" s="143"/>
      <c r="I50" s="143"/>
      <c r="J50" s="142" t="s">
        <v>814</v>
      </c>
    </row>
    <row r="51" spans="1:10" hidden="1" x14ac:dyDescent="0.3">
      <c r="A51" s="142" t="s">
        <v>165</v>
      </c>
      <c r="B51" s="142" t="s">
        <v>643</v>
      </c>
      <c r="C51" s="142" t="s">
        <v>600</v>
      </c>
      <c r="D51" s="143">
        <v>360</v>
      </c>
      <c r="E51" s="142" t="s">
        <v>813</v>
      </c>
      <c r="F51" s="143"/>
      <c r="G51" s="143"/>
      <c r="H51" s="143"/>
      <c r="I51" s="143"/>
      <c r="J51" s="142" t="s">
        <v>814</v>
      </c>
    </row>
    <row r="52" spans="1:10" hidden="1" x14ac:dyDescent="0.3">
      <c r="A52" s="142" t="s">
        <v>165</v>
      </c>
      <c r="B52" s="142" t="s">
        <v>643</v>
      </c>
      <c r="C52" s="142" t="s">
        <v>591</v>
      </c>
      <c r="D52" s="143">
        <v>360</v>
      </c>
      <c r="E52" s="142" t="s">
        <v>813</v>
      </c>
      <c r="F52" s="143"/>
      <c r="G52" s="143"/>
      <c r="H52" s="143"/>
      <c r="I52" s="143"/>
      <c r="J52" s="142" t="s">
        <v>814</v>
      </c>
    </row>
    <row r="53" spans="1:10" hidden="1" x14ac:dyDescent="0.3">
      <c r="A53" s="142" t="s">
        <v>165</v>
      </c>
      <c r="B53" s="142" t="s">
        <v>643</v>
      </c>
      <c r="C53" s="142" t="s">
        <v>598</v>
      </c>
      <c r="D53" s="143">
        <v>360</v>
      </c>
      <c r="E53" s="142" t="s">
        <v>813</v>
      </c>
      <c r="F53" s="143"/>
      <c r="G53" s="143"/>
      <c r="H53" s="143"/>
      <c r="I53" s="143"/>
      <c r="J53" s="142" t="s">
        <v>814</v>
      </c>
    </row>
    <row r="54" spans="1:10" x14ac:dyDescent="0.3">
      <c r="A54" s="142" t="s">
        <v>165</v>
      </c>
      <c r="B54" s="142" t="s">
        <v>643</v>
      </c>
      <c r="C54" s="142" t="s">
        <v>609</v>
      </c>
      <c r="D54" s="143">
        <v>360</v>
      </c>
      <c r="E54" s="142" t="s">
        <v>815</v>
      </c>
      <c r="F54" s="143">
        <v>40</v>
      </c>
      <c r="G54" s="142" t="s">
        <v>816</v>
      </c>
      <c r="H54" s="142" t="s">
        <v>819</v>
      </c>
      <c r="I54" s="142" t="s">
        <v>300</v>
      </c>
      <c r="J54" s="142" t="s">
        <v>814</v>
      </c>
    </row>
    <row r="55" spans="1:10" x14ac:dyDescent="0.3">
      <c r="A55" s="142" t="s">
        <v>165</v>
      </c>
      <c r="B55" s="142" t="s">
        <v>643</v>
      </c>
      <c r="C55" s="142" t="s">
        <v>616</v>
      </c>
      <c r="D55" s="143">
        <v>360</v>
      </c>
      <c r="E55" s="142" t="s">
        <v>815</v>
      </c>
      <c r="F55" s="143">
        <v>40</v>
      </c>
      <c r="G55" s="142" t="s">
        <v>816</v>
      </c>
      <c r="H55" s="142" t="s">
        <v>819</v>
      </c>
      <c r="I55" s="142" t="s">
        <v>300</v>
      </c>
      <c r="J55" s="142" t="s">
        <v>814</v>
      </c>
    </row>
    <row r="56" spans="1:10" x14ac:dyDescent="0.3">
      <c r="A56" s="144" t="s">
        <v>165</v>
      </c>
      <c r="B56" s="144" t="s">
        <v>643</v>
      </c>
      <c r="C56" s="144" t="s">
        <v>624</v>
      </c>
      <c r="D56" s="145">
        <v>360</v>
      </c>
      <c r="E56" s="144" t="s">
        <v>815</v>
      </c>
      <c r="F56" s="145">
        <v>10</v>
      </c>
      <c r="G56" s="144" t="s">
        <v>820</v>
      </c>
      <c r="H56" s="144" t="s">
        <v>821</v>
      </c>
      <c r="I56" s="144" t="s">
        <v>381</v>
      </c>
      <c r="J56" s="144" t="s">
        <v>814</v>
      </c>
    </row>
    <row r="57" spans="1:10" hidden="1" x14ac:dyDescent="0.3">
      <c r="A57" s="142" t="s">
        <v>165</v>
      </c>
      <c r="B57" s="142" t="s">
        <v>643</v>
      </c>
      <c r="C57" s="142" t="s">
        <v>623</v>
      </c>
      <c r="D57" s="143">
        <v>360</v>
      </c>
      <c r="E57" s="142" t="s">
        <v>813</v>
      </c>
      <c r="F57" s="143"/>
      <c r="G57" s="143"/>
      <c r="H57" s="143"/>
      <c r="I57" s="143"/>
      <c r="J57" s="142" t="s">
        <v>814</v>
      </c>
    </row>
    <row r="58" spans="1:10" hidden="1" x14ac:dyDescent="0.3">
      <c r="A58" s="142" t="s">
        <v>165</v>
      </c>
      <c r="B58" s="142" t="s">
        <v>643</v>
      </c>
      <c r="C58" s="142" t="s">
        <v>611</v>
      </c>
      <c r="D58" s="143">
        <v>360</v>
      </c>
      <c r="E58" s="142" t="s">
        <v>813</v>
      </c>
      <c r="F58" s="143"/>
      <c r="G58" s="143"/>
      <c r="H58" s="143"/>
      <c r="I58" s="143"/>
      <c r="J58" s="142" t="s">
        <v>814</v>
      </c>
    </row>
    <row r="59" spans="1:10" hidden="1" x14ac:dyDescent="0.3">
      <c r="A59" s="142" t="s">
        <v>165</v>
      </c>
      <c r="B59" s="142" t="s">
        <v>643</v>
      </c>
      <c r="C59" s="142" t="s">
        <v>633</v>
      </c>
      <c r="D59" s="143">
        <v>372.29</v>
      </c>
      <c r="E59" s="142" t="s">
        <v>813</v>
      </c>
      <c r="F59" s="143"/>
      <c r="G59" s="143"/>
      <c r="H59" s="143"/>
      <c r="I59" s="143"/>
      <c r="J59" s="142" t="s">
        <v>814</v>
      </c>
    </row>
    <row r="60" spans="1:10" hidden="1" x14ac:dyDescent="0.3">
      <c r="A60" s="142" t="s">
        <v>165</v>
      </c>
      <c r="B60" s="142" t="s">
        <v>643</v>
      </c>
      <c r="C60" s="142" t="s">
        <v>625</v>
      </c>
      <c r="D60" s="143">
        <v>369.3</v>
      </c>
      <c r="E60" s="142" t="s">
        <v>813</v>
      </c>
      <c r="F60" s="143"/>
      <c r="G60" s="143"/>
      <c r="H60" s="143"/>
      <c r="I60" s="143"/>
      <c r="J60" s="142" t="s">
        <v>814</v>
      </c>
    </row>
    <row r="61" spans="1:10" hidden="1" x14ac:dyDescent="0.3">
      <c r="A61" s="142" t="s">
        <v>165</v>
      </c>
      <c r="B61" s="142" t="s">
        <v>627</v>
      </c>
      <c r="C61" s="142" t="s">
        <v>604</v>
      </c>
      <c r="D61" s="143">
        <v>394.02</v>
      </c>
      <c r="E61" s="142" t="s">
        <v>813</v>
      </c>
      <c r="F61" s="143"/>
      <c r="G61" s="143"/>
      <c r="H61" s="143"/>
      <c r="I61" s="143"/>
      <c r="J61" s="142" t="s">
        <v>814</v>
      </c>
    </row>
    <row r="62" spans="1:10" hidden="1" x14ac:dyDescent="0.3">
      <c r="A62" s="142" t="s">
        <v>165</v>
      </c>
      <c r="B62" s="142" t="s">
        <v>627</v>
      </c>
      <c r="C62" s="142" t="s">
        <v>614</v>
      </c>
      <c r="D62" s="143">
        <v>400.07</v>
      </c>
      <c r="E62" s="142" t="s">
        <v>813</v>
      </c>
      <c r="F62" s="143"/>
      <c r="G62" s="143"/>
      <c r="H62" s="143"/>
      <c r="I62" s="143"/>
      <c r="J62" s="142" t="s">
        <v>814</v>
      </c>
    </row>
    <row r="63" spans="1:10" hidden="1" x14ac:dyDescent="0.3">
      <c r="A63" s="142" t="s">
        <v>165</v>
      </c>
      <c r="B63" s="142" t="s">
        <v>627</v>
      </c>
      <c r="C63" s="142" t="s">
        <v>636</v>
      </c>
      <c r="D63" s="143">
        <v>362.02</v>
      </c>
      <c r="E63" s="142" t="s">
        <v>813</v>
      </c>
      <c r="F63" s="143"/>
      <c r="G63" s="143"/>
      <c r="H63" s="143"/>
      <c r="I63" s="143"/>
      <c r="J63" s="142" t="s">
        <v>814</v>
      </c>
    </row>
    <row r="64" spans="1:10" hidden="1" x14ac:dyDescent="0.3">
      <c r="A64" s="142" t="s">
        <v>165</v>
      </c>
      <c r="B64" s="142" t="s">
        <v>627</v>
      </c>
      <c r="C64" s="142" t="s">
        <v>605</v>
      </c>
      <c r="D64" s="143">
        <v>360</v>
      </c>
      <c r="E64" s="142" t="s">
        <v>813</v>
      </c>
      <c r="F64" s="143"/>
      <c r="G64" s="143"/>
      <c r="H64" s="143"/>
      <c r="I64" s="143"/>
      <c r="J64" s="142" t="s">
        <v>814</v>
      </c>
    </row>
    <row r="65" spans="1:10" hidden="1" x14ac:dyDescent="0.3">
      <c r="A65" s="142" t="s">
        <v>165</v>
      </c>
      <c r="B65" s="142" t="s">
        <v>627</v>
      </c>
      <c r="C65" s="142" t="s">
        <v>632</v>
      </c>
      <c r="D65" s="143">
        <v>360</v>
      </c>
      <c r="E65" s="142" t="s">
        <v>813</v>
      </c>
      <c r="F65" s="143"/>
      <c r="G65" s="143"/>
      <c r="H65" s="143"/>
      <c r="I65" s="143"/>
      <c r="J65" s="142" t="s">
        <v>814</v>
      </c>
    </row>
    <row r="66" spans="1:10" hidden="1" x14ac:dyDescent="0.3">
      <c r="A66" s="142" t="s">
        <v>165</v>
      </c>
      <c r="B66" s="142" t="s">
        <v>627</v>
      </c>
      <c r="C66" s="142" t="s">
        <v>621</v>
      </c>
      <c r="D66" s="143">
        <v>360</v>
      </c>
      <c r="E66" s="142" t="s">
        <v>813</v>
      </c>
      <c r="F66" s="143"/>
      <c r="G66" s="143"/>
      <c r="H66" s="143"/>
      <c r="I66" s="143"/>
      <c r="J66" s="142" t="s">
        <v>814</v>
      </c>
    </row>
    <row r="67" spans="1:10" hidden="1" x14ac:dyDescent="0.3">
      <c r="A67" s="142" t="s">
        <v>165</v>
      </c>
      <c r="B67" s="142" t="s">
        <v>627</v>
      </c>
      <c r="C67" s="142" t="s">
        <v>631</v>
      </c>
      <c r="D67" s="143">
        <v>360</v>
      </c>
      <c r="E67" s="142" t="s">
        <v>813</v>
      </c>
      <c r="F67" s="143"/>
      <c r="G67" s="143"/>
      <c r="H67" s="143"/>
      <c r="I67" s="143"/>
      <c r="J67" s="142" t="s">
        <v>814</v>
      </c>
    </row>
    <row r="68" spans="1:10" hidden="1" x14ac:dyDescent="0.3">
      <c r="A68" s="142" t="s">
        <v>165</v>
      </c>
      <c r="B68" s="142" t="s">
        <v>627</v>
      </c>
      <c r="C68" s="142" t="s">
        <v>602</v>
      </c>
      <c r="D68" s="143">
        <v>360</v>
      </c>
      <c r="E68" s="142" t="s">
        <v>813</v>
      </c>
      <c r="F68" s="143"/>
      <c r="G68" s="143"/>
      <c r="H68" s="143"/>
      <c r="I68" s="143"/>
      <c r="J68" s="142" t="s">
        <v>814</v>
      </c>
    </row>
    <row r="69" spans="1:10" hidden="1" x14ac:dyDescent="0.3">
      <c r="A69" s="142" t="s">
        <v>165</v>
      </c>
      <c r="B69" s="142" t="s">
        <v>627</v>
      </c>
      <c r="C69" s="142" t="s">
        <v>595</v>
      </c>
      <c r="D69" s="143">
        <v>360</v>
      </c>
      <c r="E69" s="142" t="s">
        <v>813</v>
      </c>
      <c r="F69" s="143"/>
      <c r="G69" s="143"/>
      <c r="H69" s="143"/>
      <c r="I69" s="143"/>
      <c r="J69" s="142" t="s">
        <v>814</v>
      </c>
    </row>
    <row r="70" spans="1:10" hidden="1" x14ac:dyDescent="0.3">
      <c r="A70" s="142" t="s">
        <v>165</v>
      </c>
      <c r="B70" s="142" t="s">
        <v>627</v>
      </c>
      <c r="C70" s="142" t="s">
        <v>638</v>
      </c>
      <c r="D70" s="143">
        <v>360</v>
      </c>
      <c r="E70" s="142" t="s">
        <v>813</v>
      </c>
      <c r="F70" s="143"/>
      <c r="G70" s="143"/>
      <c r="H70" s="143"/>
      <c r="I70" s="143"/>
      <c r="J70" s="142" t="s">
        <v>814</v>
      </c>
    </row>
    <row r="71" spans="1:10" hidden="1" x14ac:dyDescent="0.3">
      <c r="A71" s="142" t="s">
        <v>165</v>
      </c>
      <c r="B71" s="142" t="s">
        <v>627</v>
      </c>
      <c r="C71" s="142" t="s">
        <v>600</v>
      </c>
      <c r="D71" s="143">
        <v>360</v>
      </c>
      <c r="E71" s="142" t="s">
        <v>813</v>
      </c>
      <c r="F71" s="143"/>
      <c r="G71" s="143"/>
      <c r="H71" s="143"/>
      <c r="I71" s="143"/>
      <c r="J71" s="142" t="s">
        <v>814</v>
      </c>
    </row>
    <row r="72" spans="1:10" hidden="1" x14ac:dyDescent="0.3">
      <c r="A72" s="142" t="s">
        <v>165</v>
      </c>
      <c r="B72" s="142" t="s">
        <v>627</v>
      </c>
      <c r="C72" s="142" t="s">
        <v>591</v>
      </c>
      <c r="D72" s="143">
        <v>360</v>
      </c>
      <c r="E72" s="142" t="s">
        <v>813</v>
      </c>
      <c r="F72" s="143"/>
      <c r="G72" s="143"/>
      <c r="H72" s="143"/>
      <c r="I72" s="143"/>
      <c r="J72" s="142" t="s">
        <v>814</v>
      </c>
    </row>
    <row r="73" spans="1:10" hidden="1" x14ac:dyDescent="0.3">
      <c r="A73" s="142" t="s">
        <v>165</v>
      </c>
      <c r="B73" s="142" t="s">
        <v>627</v>
      </c>
      <c r="C73" s="142" t="s">
        <v>598</v>
      </c>
      <c r="D73" s="143">
        <v>360</v>
      </c>
      <c r="E73" s="142" t="s">
        <v>813</v>
      </c>
      <c r="F73" s="143"/>
      <c r="G73" s="143"/>
      <c r="H73" s="143"/>
      <c r="I73" s="143"/>
      <c r="J73" s="142" t="s">
        <v>814</v>
      </c>
    </row>
    <row r="74" spans="1:10" hidden="1" x14ac:dyDescent="0.3">
      <c r="A74" s="142" t="s">
        <v>165</v>
      </c>
      <c r="B74" s="142" t="s">
        <v>627</v>
      </c>
      <c r="C74" s="142" t="s">
        <v>609</v>
      </c>
      <c r="D74" s="143">
        <v>360</v>
      </c>
      <c r="E74" s="142" t="s">
        <v>813</v>
      </c>
      <c r="F74" s="143"/>
      <c r="G74" s="143"/>
      <c r="H74" s="143"/>
      <c r="I74" s="143"/>
      <c r="J74" s="142" t="s">
        <v>814</v>
      </c>
    </row>
    <row r="75" spans="1:10" hidden="1" x14ac:dyDescent="0.3">
      <c r="A75" s="142" t="s">
        <v>165</v>
      </c>
      <c r="B75" s="142" t="s">
        <v>627</v>
      </c>
      <c r="C75" s="142" t="s">
        <v>616</v>
      </c>
      <c r="D75" s="143">
        <v>360</v>
      </c>
      <c r="E75" s="142" t="s">
        <v>813</v>
      </c>
      <c r="F75" s="143"/>
      <c r="G75" s="143"/>
      <c r="H75" s="143"/>
      <c r="I75" s="143"/>
      <c r="J75" s="142" t="s">
        <v>814</v>
      </c>
    </row>
    <row r="76" spans="1:10" hidden="1" x14ac:dyDescent="0.3">
      <c r="A76" s="142" t="s">
        <v>165</v>
      </c>
      <c r="B76" s="142" t="s">
        <v>627</v>
      </c>
      <c r="C76" s="142" t="s">
        <v>624</v>
      </c>
      <c r="D76" s="143">
        <v>360</v>
      </c>
      <c r="E76" s="142" t="s">
        <v>813</v>
      </c>
      <c r="F76" s="143"/>
      <c r="G76" s="143"/>
      <c r="H76" s="143"/>
      <c r="I76" s="143"/>
      <c r="J76" s="142" t="s">
        <v>814</v>
      </c>
    </row>
    <row r="77" spans="1:10" hidden="1" x14ac:dyDescent="0.3">
      <c r="A77" s="142" t="s">
        <v>165</v>
      </c>
      <c r="B77" s="142" t="s">
        <v>627</v>
      </c>
      <c r="C77" s="142" t="s">
        <v>623</v>
      </c>
      <c r="D77" s="143">
        <v>360</v>
      </c>
      <c r="E77" s="142" t="s">
        <v>813</v>
      </c>
      <c r="F77" s="143"/>
      <c r="G77" s="143"/>
      <c r="H77" s="143"/>
      <c r="I77" s="143"/>
      <c r="J77" s="142" t="s">
        <v>814</v>
      </c>
    </row>
    <row r="78" spans="1:10" hidden="1" x14ac:dyDescent="0.3">
      <c r="A78" s="142" t="s">
        <v>165</v>
      </c>
      <c r="B78" s="142" t="s">
        <v>627</v>
      </c>
      <c r="C78" s="142" t="s">
        <v>611</v>
      </c>
      <c r="D78" s="143">
        <v>360</v>
      </c>
      <c r="E78" s="142" t="s">
        <v>813</v>
      </c>
      <c r="F78" s="143"/>
      <c r="G78" s="143"/>
      <c r="H78" s="143"/>
      <c r="I78" s="143"/>
      <c r="J78" s="142" t="s">
        <v>814</v>
      </c>
    </row>
    <row r="79" spans="1:10" hidden="1" x14ac:dyDescent="0.3">
      <c r="A79" s="142" t="s">
        <v>165</v>
      </c>
      <c r="B79" s="142" t="s">
        <v>627</v>
      </c>
      <c r="C79" s="142" t="s">
        <v>633</v>
      </c>
      <c r="D79" s="143">
        <v>360</v>
      </c>
      <c r="E79" s="142" t="s">
        <v>813</v>
      </c>
      <c r="F79" s="143"/>
      <c r="G79" s="143"/>
      <c r="H79" s="143"/>
      <c r="I79" s="143"/>
      <c r="J79" s="142" t="s">
        <v>814</v>
      </c>
    </row>
    <row r="80" spans="1:10" hidden="1" x14ac:dyDescent="0.3">
      <c r="A80" s="142" t="s">
        <v>165</v>
      </c>
      <c r="B80" s="142" t="s">
        <v>627</v>
      </c>
      <c r="C80" s="142" t="s">
        <v>625</v>
      </c>
      <c r="D80" s="143">
        <v>432.61</v>
      </c>
      <c r="E80" s="142" t="s">
        <v>813</v>
      </c>
      <c r="F80" s="143"/>
      <c r="G80" s="143"/>
      <c r="H80" s="143"/>
      <c r="I80" s="143"/>
      <c r="J80" s="142" t="s">
        <v>814</v>
      </c>
    </row>
    <row r="81" spans="1:10" x14ac:dyDescent="0.3">
      <c r="A81" s="142" t="s">
        <v>165</v>
      </c>
      <c r="B81" s="142" t="s">
        <v>627</v>
      </c>
      <c r="C81" s="142" t="s">
        <v>628</v>
      </c>
      <c r="D81" s="143">
        <v>385.77</v>
      </c>
      <c r="E81" s="142" t="s">
        <v>815</v>
      </c>
      <c r="F81" s="143">
        <v>40</v>
      </c>
      <c r="G81" s="142" t="s">
        <v>816</v>
      </c>
      <c r="H81" s="142" t="s">
        <v>822</v>
      </c>
      <c r="I81" s="142" t="s">
        <v>226</v>
      </c>
      <c r="J81" s="142" t="s">
        <v>814</v>
      </c>
    </row>
    <row r="82" spans="1:10" hidden="1" x14ac:dyDescent="0.3">
      <c r="A82" s="142" t="s">
        <v>165</v>
      </c>
      <c r="B82" s="142" t="s">
        <v>629</v>
      </c>
      <c r="C82" s="142" t="s">
        <v>604</v>
      </c>
      <c r="D82" s="143">
        <v>452.91</v>
      </c>
      <c r="E82" s="142" t="s">
        <v>813</v>
      </c>
      <c r="F82" s="143"/>
      <c r="G82" s="143"/>
      <c r="H82" s="143"/>
      <c r="I82" s="143"/>
      <c r="J82" s="142" t="s">
        <v>814</v>
      </c>
    </row>
    <row r="83" spans="1:10" hidden="1" x14ac:dyDescent="0.3">
      <c r="A83" s="142" t="s">
        <v>165</v>
      </c>
      <c r="B83" s="142" t="s">
        <v>629</v>
      </c>
      <c r="C83" s="142" t="s">
        <v>614</v>
      </c>
      <c r="D83" s="143">
        <v>401.79</v>
      </c>
      <c r="E83" s="142" t="s">
        <v>813</v>
      </c>
      <c r="F83" s="143"/>
      <c r="G83" s="143"/>
      <c r="H83" s="143"/>
      <c r="I83" s="143"/>
      <c r="J83" s="142" t="s">
        <v>814</v>
      </c>
    </row>
    <row r="84" spans="1:10" hidden="1" x14ac:dyDescent="0.3">
      <c r="A84" s="142" t="s">
        <v>165</v>
      </c>
      <c r="B84" s="142" t="s">
        <v>629</v>
      </c>
      <c r="C84" s="142" t="s">
        <v>636</v>
      </c>
      <c r="D84" s="143">
        <v>360.4</v>
      </c>
      <c r="E84" s="142" t="s">
        <v>813</v>
      </c>
      <c r="F84" s="143"/>
      <c r="G84" s="143"/>
      <c r="H84" s="143"/>
      <c r="I84" s="143"/>
      <c r="J84" s="142" t="s">
        <v>814</v>
      </c>
    </row>
    <row r="85" spans="1:10" hidden="1" x14ac:dyDescent="0.3">
      <c r="A85" s="142" t="s">
        <v>165</v>
      </c>
      <c r="B85" s="142" t="s">
        <v>629</v>
      </c>
      <c r="C85" s="142" t="s">
        <v>605</v>
      </c>
      <c r="D85" s="143">
        <v>360.4</v>
      </c>
      <c r="E85" s="142" t="s">
        <v>813</v>
      </c>
      <c r="F85" s="143"/>
      <c r="G85" s="143"/>
      <c r="H85" s="143"/>
      <c r="I85" s="143"/>
      <c r="J85" s="142" t="s">
        <v>814</v>
      </c>
    </row>
    <row r="86" spans="1:10" hidden="1" x14ac:dyDescent="0.3">
      <c r="A86" s="142" t="s">
        <v>165</v>
      </c>
      <c r="B86" s="142" t="s">
        <v>629</v>
      </c>
      <c r="C86" s="142" t="s">
        <v>632</v>
      </c>
      <c r="D86" s="143">
        <v>360.4</v>
      </c>
      <c r="E86" s="142" t="s">
        <v>813</v>
      </c>
      <c r="F86" s="143"/>
      <c r="G86" s="143"/>
      <c r="H86" s="143"/>
      <c r="I86" s="143"/>
      <c r="J86" s="142" t="s">
        <v>814</v>
      </c>
    </row>
    <row r="87" spans="1:10" hidden="1" x14ac:dyDescent="0.3">
      <c r="A87" s="142" t="s">
        <v>165</v>
      </c>
      <c r="B87" s="142" t="s">
        <v>629</v>
      </c>
      <c r="C87" s="142" t="s">
        <v>621</v>
      </c>
      <c r="D87" s="143">
        <v>360</v>
      </c>
      <c r="E87" s="142" t="s">
        <v>813</v>
      </c>
      <c r="F87" s="143"/>
      <c r="G87" s="143"/>
      <c r="H87" s="143"/>
      <c r="I87" s="143"/>
      <c r="J87" s="142" t="s">
        <v>814</v>
      </c>
    </row>
    <row r="88" spans="1:10" hidden="1" x14ac:dyDescent="0.3">
      <c r="A88" s="142" t="s">
        <v>165</v>
      </c>
      <c r="B88" s="142" t="s">
        <v>629</v>
      </c>
      <c r="C88" s="142" t="s">
        <v>631</v>
      </c>
      <c r="D88" s="143">
        <v>360</v>
      </c>
      <c r="E88" s="142" t="s">
        <v>813</v>
      </c>
      <c r="F88" s="143"/>
      <c r="G88" s="143"/>
      <c r="H88" s="143"/>
      <c r="I88" s="143"/>
      <c r="J88" s="142" t="s">
        <v>814</v>
      </c>
    </row>
    <row r="89" spans="1:10" hidden="1" x14ac:dyDescent="0.3">
      <c r="A89" s="142" t="s">
        <v>165</v>
      </c>
      <c r="B89" s="142" t="s">
        <v>629</v>
      </c>
      <c r="C89" s="142" t="s">
        <v>602</v>
      </c>
      <c r="D89" s="143">
        <v>360</v>
      </c>
      <c r="E89" s="142" t="s">
        <v>813</v>
      </c>
      <c r="F89" s="143"/>
      <c r="G89" s="143"/>
      <c r="H89" s="143"/>
      <c r="I89" s="143"/>
      <c r="J89" s="142" t="s">
        <v>814</v>
      </c>
    </row>
    <row r="90" spans="1:10" hidden="1" x14ac:dyDescent="0.3">
      <c r="A90" s="142" t="s">
        <v>165</v>
      </c>
      <c r="B90" s="142" t="s">
        <v>629</v>
      </c>
      <c r="C90" s="142" t="s">
        <v>595</v>
      </c>
      <c r="D90" s="143">
        <v>360</v>
      </c>
      <c r="E90" s="142" t="s">
        <v>813</v>
      </c>
      <c r="F90" s="143"/>
      <c r="G90" s="143"/>
      <c r="H90" s="143"/>
      <c r="I90" s="143"/>
      <c r="J90" s="142" t="s">
        <v>814</v>
      </c>
    </row>
    <row r="91" spans="1:10" hidden="1" x14ac:dyDescent="0.3">
      <c r="A91" s="142" t="s">
        <v>165</v>
      </c>
      <c r="B91" s="142" t="s">
        <v>629</v>
      </c>
      <c r="C91" s="142" t="s">
        <v>638</v>
      </c>
      <c r="D91" s="143">
        <v>360</v>
      </c>
      <c r="E91" s="142" t="s">
        <v>813</v>
      </c>
      <c r="F91" s="143"/>
      <c r="G91" s="143"/>
      <c r="H91" s="143"/>
      <c r="I91" s="143"/>
      <c r="J91" s="142" t="s">
        <v>814</v>
      </c>
    </row>
    <row r="92" spans="1:10" hidden="1" x14ac:dyDescent="0.3">
      <c r="A92" s="142" t="s">
        <v>165</v>
      </c>
      <c r="B92" s="142" t="s">
        <v>629</v>
      </c>
      <c r="C92" s="142" t="s">
        <v>600</v>
      </c>
      <c r="D92" s="143">
        <v>360</v>
      </c>
      <c r="E92" s="142" t="s">
        <v>813</v>
      </c>
      <c r="F92" s="143"/>
      <c r="G92" s="143"/>
      <c r="H92" s="143"/>
      <c r="I92" s="143"/>
      <c r="J92" s="142" t="s">
        <v>814</v>
      </c>
    </row>
    <row r="93" spans="1:10" hidden="1" x14ac:dyDescent="0.3">
      <c r="A93" s="142" t="s">
        <v>165</v>
      </c>
      <c r="B93" s="142" t="s">
        <v>629</v>
      </c>
      <c r="C93" s="142" t="s">
        <v>591</v>
      </c>
      <c r="D93" s="143">
        <v>357.63</v>
      </c>
      <c r="E93" s="142" t="s">
        <v>813</v>
      </c>
      <c r="F93" s="143"/>
      <c r="G93" s="143"/>
      <c r="H93" s="143"/>
      <c r="I93" s="143"/>
      <c r="J93" s="142" t="s">
        <v>814</v>
      </c>
    </row>
    <row r="94" spans="1:10" hidden="1" x14ac:dyDescent="0.3">
      <c r="A94" s="142" t="s">
        <v>165</v>
      </c>
      <c r="B94" s="142" t="s">
        <v>629</v>
      </c>
      <c r="C94" s="142" t="s">
        <v>598</v>
      </c>
      <c r="D94" s="143">
        <v>368.43</v>
      </c>
      <c r="E94" s="142" t="s">
        <v>813</v>
      </c>
      <c r="F94" s="143"/>
      <c r="G94" s="143"/>
      <c r="H94" s="143"/>
      <c r="I94" s="143"/>
      <c r="J94" s="142" t="s">
        <v>814</v>
      </c>
    </row>
    <row r="95" spans="1:10" x14ac:dyDescent="0.3">
      <c r="A95" s="142" t="s">
        <v>165</v>
      </c>
      <c r="B95" s="142" t="s">
        <v>629</v>
      </c>
      <c r="C95" s="142" t="s">
        <v>609</v>
      </c>
      <c r="D95" s="143">
        <v>363.24</v>
      </c>
      <c r="E95" s="142" t="s">
        <v>815</v>
      </c>
      <c r="F95" s="143">
        <v>40</v>
      </c>
      <c r="G95" s="142" t="s">
        <v>816</v>
      </c>
      <c r="H95" s="142" t="s">
        <v>823</v>
      </c>
      <c r="I95" s="142" t="s">
        <v>231</v>
      </c>
      <c r="J95" s="142" t="s">
        <v>814</v>
      </c>
    </row>
    <row r="96" spans="1:10" x14ac:dyDescent="0.3">
      <c r="A96" s="142" t="s">
        <v>165</v>
      </c>
      <c r="B96" s="142" t="s">
        <v>629</v>
      </c>
      <c r="C96" s="142" t="s">
        <v>616</v>
      </c>
      <c r="D96" s="143">
        <v>363.89</v>
      </c>
      <c r="E96" s="142" t="s">
        <v>815</v>
      </c>
      <c r="F96" s="143">
        <v>40</v>
      </c>
      <c r="G96" s="142" t="s">
        <v>816</v>
      </c>
      <c r="H96" s="142" t="s">
        <v>823</v>
      </c>
      <c r="I96" s="142" t="s">
        <v>231</v>
      </c>
      <c r="J96" s="142" t="s">
        <v>814</v>
      </c>
    </row>
    <row r="97" spans="1:10" hidden="1" x14ac:dyDescent="0.3">
      <c r="A97" s="142" t="s">
        <v>165</v>
      </c>
      <c r="B97" s="142" t="s">
        <v>629</v>
      </c>
      <c r="C97" s="142" t="s">
        <v>624</v>
      </c>
      <c r="D97" s="143">
        <v>360</v>
      </c>
      <c r="E97" s="142" t="s">
        <v>813</v>
      </c>
      <c r="F97" s="143"/>
      <c r="G97" s="143"/>
      <c r="H97" s="143"/>
      <c r="I97" s="143"/>
      <c r="J97" s="142" t="s">
        <v>814</v>
      </c>
    </row>
    <row r="98" spans="1:10" hidden="1" x14ac:dyDescent="0.3">
      <c r="A98" s="142" t="s">
        <v>165</v>
      </c>
      <c r="B98" s="142" t="s">
        <v>629</v>
      </c>
      <c r="C98" s="142" t="s">
        <v>623</v>
      </c>
      <c r="D98" s="143">
        <v>360</v>
      </c>
      <c r="E98" s="142" t="s">
        <v>813</v>
      </c>
      <c r="F98" s="143"/>
      <c r="G98" s="143"/>
      <c r="H98" s="143"/>
      <c r="I98" s="143"/>
      <c r="J98" s="142" t="s">
        <v>814</v>
      </c>
    </row>
    <row r="99" spans="1:10" hidden="1" x14ac:dyDescent="0.3">
      <c r="A99" s="142" t="s">
        <v>165</v>
      </c>
      <c r="B99" s="142" t="s">
        <v>629</v>
      </c>
      <c r="C99" s="142" t="s">
        <v>611</v>
      </c>
      <c r="D99" s="143">
        <v>360</v>
      </c>
      <c r="E99" s="142" t="s">
        <v>813</v>
      </c>
      <c r="F99" s="143"/>
      <c r="G99" s="143"/>
      <c r="H99" s="143"/>
      <c r="I99" s="143"/>
      <c r="J99" s="142" t="s">
        <v>814</v>
      </c>
    </row>
    <row r="100" spans="1:10" hidden="1" x14ac:dyDescent="0.3">
      <c r="A100" s="142" t="s">
        <v>165</v>
      </c>
      <c r="B100" s="142" t="s">
        <v>629</v>
      </c>
      <c r="C100" s="142" t="s">
        <v>633</v>
      </c>
      <c r="D100" s="143">
        <v>360</v>
      </c>
      <c r="E100" s="142" t="s">
        <v>813</v>
      </c>
      <c r="F100" s="143"/>
      <c r="G100" s="143"/>
      <c r="H100" s="143"/>
      <c r="I100" s="143"/>
      <c r="J100" s="142" t="s">
        <v>814</v>
      </c>
    </row>
    <row r="101" spans="1:10" hidden="1" x14ac:dyDescent="0.3">
      <c r="A101" s="142" t="s">
        <v>165</v>
      </c>
      <c r="B101" s="142" t="s">
        <v>629</v>
      </c>
      <c r="C101" s="142" t="s">
        <v>625</v>
      </c>
      <c r="D101" s="143">
        <v>360</v>
      </c>
      <c r="E101" s="142" t="s">
        <v>813</v>
      </c>
      <c r="F101" s="143"/>
      <c r="G101" s="143"/>
      <c r="H101" s="143"/>
      <c r="I101" s="143"/>
      <c r="J101" s="142" t="s">
        <v>814</v>
      </c>
    </row>
    <row r="102" spans="1:10" hidden="1" x14ac:dyDescent="0.3">
      <c r="A102" s="142" t="s">
        <v>165</v>
      </c>
      <c r="B102" s="142" t="s">
        <v>629</v>
      </c>
      <c r="C102" s="142" t="s">
        <v>628</v>
      </c>
      <c r="D102" s="143">
        <v>363.68</v>
      </c>
      <c r="E102" s="142" t="s">
        <v>813</v>
      </c>
      <c r="F102" s="143"/>
      <c r="G102" s="143"/>
      <c r="H102" s="143"/>
      <c r="I102" s="143"/>
      <c r="J102" s="142" t="s">
        <v>814</v>
      </c>
    </row>
    <row r="103" spans="1:10" hidden="1" x14ac:dyDescent="0.3">
      <c r="A103" s="142" t="s">
        <v>165</v>
      </c>
      <c r="B103" s="142" t="s">
        <v>629</v>
      </c>
      <c r="C103" s="142" t="s">
        <v>612</v>
      </c>
      <c r="D103" s="143">
        <v>385.92</v>
      </c>
      <c r="E103" s="142" t="s">
        <v>813</v>
      </c>
      <c r="F103" s="143"/>
      <c r="G103" s="143"/>
      <c r="H103" s="143"/>
      <c r="I103" s="143"/>
      <c r="J103" s="142" t="s">
        <v>814</v>
      </c>
    </row>
    <row r="104" spans="1:10" hidden="1" x14ac:dyDescent="0.3">
      <c r="A104" s="142" t="s">
        <v>165</v>
      </c>
      <c r="B104" s="142" t="s">
        <v>629</v>
      </c>
      <c r="C104" s="142" t="s">
        <v>622</v>
      </c>
      <c r="D104" s="143">
        <v>431.87</v>
      </c>
      <c r="E104" s="142" t="s">
        <v>813</v>
      </c>
      <c r="F104" s="143"/>
      <c r="G104" s="143"/>
      <c r="H104" s="143"/>
      <c r="I104" s="143"/>
      <c r="J104" s="142" t="s">
        <v>814</v>
      </c>
    </row>
    <row r="105" spans="1:10" hidden="1" x14ac:dyDescent="0.3">
      <c r="A105" s="142" t="s">
        <v>165</v>
      </c>
      <c r="B105" s="142" t="s">
        <v>618</v>
      </c>
      <c r="C105" s="142" t="s">
        <v>604</v>
      </c>
      <c r="D105" s="143">
        <v>360</v>
      </c>
      <c r="E105" s="142" t="s">
        <v>813</v>
      </c>
      <c r="F105" s="143"/>
      <c r="G105" s="143"/>
      <c r="H105" s="143"/>
      <c r="I105" s="143"/>
      <c r="J105" s="142" t="s">
        <v>814</v>
      </c>
    </row>
    <row r="106" spans="1:10" hidden="1" x14ac:dyDescent="0.3">
      <c r="A106" s="142" t="s">
        <v>165</v>
      </c>
      <c r="B106" s="142" t="s">
        <v>618</v>
      </c>
      <c r="C106" s="142" t="s">
        <v>614</v>
      </c>
      <c r="D106" s="143">
        <v>360</v>
      </c>
      <c r="E106" s="142" t="s">
        <v>813</v>
      </c>
      <c r="F106" s="143"/>
      <c r="G106" s="143"/>
      <c r="H106" s="143"/>
      <c r="I106" s="143"/>
      <c r="J106" s="142" t="s">
        <v>814</v>
      </c>
    </row>
    <row r="107" spans="1:10" hidden="1" x14ac:dyDescent="0.3">
      <c r="A107" s="142" t="s">
        <v>165</v>
      </c>
      <c r="B107" s="142" t="s">
        <v>618</v>
      </c>
      <c r="C107" s="142" t="s">
        <v>636</v>
      </c>
      <c r="D107" s="143">
        <v>360</v>
      </c>
      <c r="E107" s="142" t="s">
        <v>813</v>
      </c>
      <c r="F107" s="143"/>
      <c r="G107" s="143"/>
      <c r="H107" s="143"/>
      <c r="I107" s="143"/>
      <c r="J107" s="142" t="s">
        <v>814</v>
      </c>
    </row>
    <row r="108" spans="1:10" hidden="1" x14ac:dyDescent="0.3">
      <c r="A108" s="142" t="s">
        <v>165</v>
      </c>
      <c r="B108" s="142" t="s">
        <v>618</v>
      </c>
      <c r="C108" s="142" t="s">
        <v>605</v>
      </c>
      <c r="D108" s="143">
        <v>360</v>
      </c>
      <c r="E108" s="142" t="s">
        <v>813</v>
      </c>
      <c r="F108" s="143"/>
      <c r="G108" s="143"/>
      <c r="H108" s="143"/>
      <c r="I108" s="143"/>
      <c r="J108" s="142" t="s">
        <v>814</v>
      </c>
    </row>
    <row r="109" spans="1:10" hidden="1" x14ac:dyDescent="0.3">
      <c r="A109" s="142" t="s">
        <v>165</v>
      </c>
      <c r="B109" s="142" t="s">
        <v>618</v>
      </c>
      <c r="C109" s="142" t="s">
        <v>632</v>
      </c>
      <c r="D109" s="143">
        <v>360</v>
      </c>
      <c r="E109" s="142" t="s">
        <v>813</v>
      </c>
      <c r="F109" s="143"/>
      <c r="G109" s="143"/>
      <c r="H109" s="143"/>
      <c r="I109" s="143"/>
      <c r="J109" s="142" t="s">
        <v>814</v>
      </c>
    </row>
    <row r="110" spans="1:10" hidden="1" x14ac:dyDescent="0.3">
      <c r="A110" s="142" t="s">
        <v>165</v>
      </c>
      <c r="B110" s="142" t="s">
        <v>618</v>
      </c>
      <c r="C110" s="142" t="s">
        <v>621</v>
      </c>
      <c r="D110" s="143">
        <v>360</v>
      </c>
      <c r="E110" s="142" t="s">
        <v>813</v>
      </c>
      <c r="F110" s="143"/>
      <c r="G110" s="143"/>
      <c r="H110" s="143"/>
      <c r="I110" s="143"/>
      <c r="J110" s="142" t="s">
        <v>814</v>
      </c>
    </row>
    <row r="111" spans="1:10" hidden="1" x14ac:dyDescent="0.3">
      <c r="A111" s="142" t="s">
        <v>165</v>
      </c>
      <c r="B111" s="142" t="s">
        <v>618</v>
      </c>
      <c r="C111" s="142" t="s">
        <v>631</v>
      </c>
      <c r="D111" s="143">
        <v>360</v>
      </c>
      <c r="E111" s="142" t="s">
        <v>813</v>
      </c>
      <c r="F111" s="143"/>
      <c r="G111" s="143"/>
      <c r="H111" s="143"/>
      <c r="I111" s="143"/>
      <c r="J111" s="142" t="s">
        <v>814</v>
      </c>
    </row>
    <row r="112" spans="1:10" hidden="1" x14ac:dyDescent="0.3">
      <c r="A112" s="142" t="s">
        <v>165</v>
      </c>
      <c r="B112" s="142" t="s">
        <v>618</v>
      </c>
      <c r="C112" s="142" t="s">
        <v>602</v>
      </c>
      <c r="D112" s="143">
        <v>360</v>
      </c>
      <c r="E112" s="142" t="s">
        <v>813</v>
      </c>
      <c r="F112" s="143"/>
      <c r="G112" s="143"/>
      <c r="H112" s="143"/>
      <c r="I112" s="143"/>
      <c r="J112" s="142" t="s">
        <v>814</v>
      </c>
    </row>
    <row r="113" spans="1:10" hidden="1" x14ac:dyDescent="0.3">
      <c r="A113" s="142" t="s">
        <v>165</v>
      </c>
      <c r="B113" s="142" t="s">
        <v>618</v>
      </c>
      <c r="C113" s="142" t="s">
        <v>595</v>
      </c>
      <c r="D113" s="143">
        <v>360</v>
      </c>
      <c r="E113" s="142" t="s">
        <v>813</v>
      </c>
      <c r="F113" s="143"/>
      <c r="G113" s="143"/>
      <c r="H113" s="143"/>
      <c r="I113" s="143"/>
      <c r="J113" s="142" t="s">
        <v>814</v>
      </c>
    </row>
    <row r="114" spans="1:10" hidden="1" x14ac:dyDescent="0.3">
      <c r="A114" s="142" t="s">
        <v>165</v>
      </c>
      <c r="B114" s="142" t="s">
        <v>618</v>
      </c>
      <c r="C114" s="142" t="s">
        <v>638</v>
      </c>
      <c r="D114" s="143">
        <v>360</v>
      </c>
      <c r="E114" s="142" t="s">
        <v>813</v>
      </c>
      <c r="F114" s="143"/>
      <c r="G114" s="143"/>
      <c r="H114" s="143"/>
      <c r="I114" s="143"/>
      <c r="J114" s="142" t="s">
        <v>814</v>
      </c>
    </row>
    <row r="115" spans="1:10" hidden="1" x14ac:dyDescent="0.3">
      <c r="A115" s="142" t="s">
        <v>165</v>
      </c>
      <c r="B115" s="142" t="s">
        <v>618</v>
      </c>
      <c r="C115" s="142" t="s">
        <v>600</v>
      </c>
      <c r="D115" s="143">
        <v>360</v>
      </c>
      <c r="E115" s="142" t="s">
        <v>813</v>
      </c>
      <c r="F115" s="143"/>
      <c r="G115" s="143"/>
      <c r="H115" s="143"/>
      <c r="I115" s="143"/>
      <c r="J115" s="142" t="s">
        <v>814</v>
      </c>
    </row>
    <row r="116" spans="1:10" hidden="1" x14ac:dyDescent="0.3">
      <c r="A116" s="142" t="s">
        <v>165</v>
      </c>
      <c r="B116" s="142" t="s">
        <v>618</v>
      </c>
      <c r="C116" s="142" t="s">
        <v>591</v>
      </c>
      <c r="D116" s="143">
        <v>360</v>
      </c>
      <c r="E116" s="142" t="s">
        <v>813</v>
      </c>
      <c r="F116" s="143"/>
      <c r="G116" s="143"/>
      <c r="H116" s="143"/>
      <c r="I116" s="143"/>
      <c r="J116" s="142" t="s">
        <v>814</v>
      </c>
    </row>
    <row r="117" spans="1:10" hidden="1" x14ac:dyDescent="0.3">
      <c r="A117" s="142" t="s">
        <v>165</v>
      </c>
      <c r="B117" s="142" t="s">
        <v>618</v>
      </c>
      <c r="C117" s="142" t="s">
        <v>598</v>
      </c>
      <c r="D117" s="143">
        <v>360</v>
      </c>
      <c r="E117" s="142" t="s">
        <v>813</v>
      </c>
      <c r="F117" s="143"/>
      <c r="G117" s="143"/>
      <c r="H117" s="143"/>
      <c r="I117" s="143"/>
      <c r="J117" s="142" t="s">
        <v>814</v>
      </c>
    </row>
    <row r="118" spans="1:10" hidden="1" x14ac:dyDescent="0.3">
      <c r="A118" s="142" t="s">
        <v>165</v>
      </c>
      <c r="B118" s="142" t="s">
        <v>618</v>
      </c>
      <c r="C118" s="142" t="s">
        <v>609</v>
      </c>
      <c r="D118" s="143">
        <v>360</v>
      </c>
      <c r="E118" s="142" t="s">
        <v>813</v>
      </c>
      <c r="F118" s="143"/>
      <c r="G118" s="143"/>
      <c r="H118" s="143"/>
      <c r="I118" s="143"/>
      <c r="J118" s="142" t="s">
        <v>814</v>
      </c>
    </row>
    <row r="119" spans="1:10" hidden="1" x14ac:dyDescent="0.3">
      <c r="A119" s="142" t="s">
        <v>165</v>
      </c>
      <c r="B119" s="142" t="s">
        <v>618</v>
      </c>
      <c r="C119" s="142" t="s">
        <v>616</v>
      </c>
      <c r="D119" s="143">
        <v>377.16</v>
      </c>
      <c r="E119" s="142" t="s">
        <v>813</v>
      </c>
      <c r="F119" s="143"/>
      <c r="G119" s="143"/>
      <c r="H119" s="143"/>
      <c r="I119" s="143"/>
      <c r="J119" s="142" t="s">
        <v>814</v>
      </c>
    </row>
    <row r="120" spans="1:10" hidden="1" x14ac:dyDescent="0.3">
      <c r="A120" s="142" t="s">
        <v>165</v>
      </c>
      <c r="B120" s="142" t="s">
        <v>618</v>
      </c>
      <c r="C120" s="142" t="s">
        <v>624</v>
      </c>
      <c r="D120" s="143">
        <v>364.69</v>
      </c>
      <c r="E120" s="142" t="s">
        <v>813</v>
      </c>
      <c r="F120" s="143"/>
      <c r="G120" s="143"/>
      <c r="H120" s="143"/>
      <c r="I120" s="143"/>
      <c r="J120" s="142" t="s">
        <v>814</v>
      </c>
    </row>
    <row r="121" spans="1:10" hidden="1" x14ac:dyDescent="0.3">
      <c r="A121" s="142" t="s">
        <v>165</v>
      </c>
      <c r="B121" s="142" t="s">
        <v>618</v>
      </c>
      <c r="C121" s="142" t="s">
        <v>623</v>
      </c>
      <c r="D121" s="143">
        <v>361.35</v>
      </c>
      <c r="E121" s="142" t="s">
        <v>813</v>
      </c>
      <c r="F121" s="143"/>
      <c r="G121" s="143"/>
      <c r="H121" s="143"/>
      <c r="I121" s="143"/>
      <c r="J121" s="142" t="s">
        <v>814</v>
      </c>
    </row>
    <row r="122" spans="1:10" hidden="1" x14ac:dyDescent="0.3">
      <c r="A122" s="142" t="s">
        <v>165</v>
      </c>
      <c r="B122" s="142" t="s">
        <v>618</v>
      </c>
      <c r="C122" s="142" t="s">
        <v>611</v>
      </c>
      <c r="D122" s="143">
        <v>376.43</v>
      </c>
      <c r="E122" s="142" t="s">
        <v>813</v>
      </c>
      <c r="F122" s="143"/>
      <c r="G122" s="143"/>
      <c r="H122" s="143"/>
      <c r="I122" s="143"/>
      <c r="J122" s="142" t="s">
        <v>814</v>
      </c>
    </row>
    <row r="123" spans="1:10" hidden="1" x14ac:dyDescent="0.3">
      <c r="A123" s="142" t="s">
        <v>165</v>
      </c>
      <c r="B123" s="142" t="s">
        <v>618</v>
      </c>
      <c r="C123" s="142" t="s">
        <v>633</v>
      </c>
      <c r="D123" s="143">
        <v>360</v>
      </c>
      <c r="E123" s="142" t="s">
        <v>813</v>
      </c>
      <c r="F123" s="143"/>
      <c r="G123" s="143"/>
      <c r="H123" s="143"/>
      <c r="I123" s="143"/>
      <c r="J123" s="142" t="s">
        <v>814</v>
      </c>
    </row>
    <row r="124" spans="1:10" hidden="1" x14ac:dyDescent="0.3">
      <c r="A124" s="142" t="s">
        <v>165</v>
      </c>
      <c r="B124" s="142" t="s">
        <v>618</v>
      </c>
      <c r="C124" s="142" t="s">
        <v>625</v>
      </c>
      <c r="D124" s="143">
        <v>360</v>
      </c>
      <c r="E124" s="142" t="s">
        <v>813</v>
      </c>
      <c r="F124" s="143"/>
      <c r="G124" s="143"/>
      <c r="H124" s="143"/>
      <c r="I124" s="143"/>
      <c r="J124" s="142" t="s">
        <v>814</v>
      </c>
    </row>
    <row r="125" spans="1:10" hidden="1" x14ac:dyDescent="0.3">
      <c r="A125" s="142" t="s">
        <v>165</v>
      </c>
      <c r="B125" s="142" t="s">
        <v>618</v>
      </c>
      <c r="C125" s="142" t="s">
        <v>628</v>
      </c>
      <c r="D125" s="143">
        <v>360</v>
      </c>
      <c r="E125" s="142" t="s">
        <v>813</v>
      </c>
      <c r="F125" s="143"/>
      <c r="G125" s="143"/>
      <c r="H125" s="143"/>
      <c r="I125" s="143"/>
      <c r="J125" s="142" t="s">
        <v>814</v>
      </c>
    </row>
    <row r="126" spans="1:10" hidden="1" x14ac:dyDescent="0.3">
      <c r="A126" s="142" t="s">
        <v>165</v>
      </c>
      <c r="B126" s="142" t="s">
        <v>618</v>
      </c>
      <c r="C126" s="142" t="s">
        <v>612</v>
      </c>
      <c r="D126" s="143">
        <v>360</v>
      </c>
      <c r="E126" s="142" t="s">
        <v>813</v>
      </c>
      <c r="F126" s="143"/>
      <c r="G126" s="143"/>
      <c r="H126" s="143"/>
      <c r="I126" s="143"/>
      <c r="J126" s="142" t="s">
        <v>814</v>
      </c>
    </row>
    <row r="127" spans="1:10" hidden="1" x14ac:dyDescent="0.3">
      <c r="A127" s="142" t="s">
        <v>165</v>
      </c>
      <c r="B127" s="142" t="s">
        <v>618</v>
      </c>
      <c r="C127" s="142" t="s">
        <v>622</v>
      </c>
      <c r="D127" s="143">
        <v>360</v>
      </c>
      <c r="E127" s="142" t="s">
        <v>813</v>
      </c>
      <c r="F127" s="143"/>
      <c r="G127" s="143"/>
      <c r="H127" s="143"/>
      <c r="I127" s="143"/>
      <c r="J127" s="142" t="s">
        <v>814</v>
      </c>
    </row>
    <row r="128" spans="1:10" hidden="1" x14ac:dyDescent="0.3">
      <c r="A128" s="142" t="s">
        <v>165</v>
      </c>
      <c r="B128" s="142" t="s">
        <v>618</v>
      </c>
      <c r="C128" s="142" t="s">
        <v>601</v>
      </c>
      <c r="D128" s="143">
        <v>360</v>
      </c>
      <c r="E128" s="142" t="s">
        <v>813</v>
      </c>
      <c r="F128" s="143"/>
      <c r="G128" s="143"/>
      <c r="H128" s="143"/>
      <c r="I128" s="143"/>
      <c r="J128" s="142" t="s">
        <v>814</v>
      </c>
    </row>
    <row r="129" spans="1:10" hidden="1" x14ac:dyDescent="0.3">
      <c r="A129" s="142" t="s">
        <v>165</v>
      </c>
      <c r="B129" s="142" t="s">
        <v>618</v>
      </c>
      <c r="C129" s="142" t="s">
        <v>617</v>
      </c>
      <c r="D129" s="143">
        <v>360</v>
      </c>
      <c r="E129" s="142" t="s">
        <v>813</v>
      </c>
      <c r="F129" s="143"/>
      <c r="G129" s="143"/>
      <c r="H129" s="143"/>
      <c r="I129" s="143"/>
      <c r="J129" s="142" t="s">
        <v>814</v>
      </c>
    </row>
    <row r="130" spans="1:10" hidden="1" x14ac:dyDescent="0.3">
      <c r="A130" s="142" t="s">
        <v>165</v>
      </c>
      <c r="B130" s="142" t="s">
        <v>618</v>
      </c>
      <c r="C130" s="142" t="s">
        <v>641</v>
      </c>
      <c r="D130" s="143">
        <v>360</v>
      </c>
      <c r="E130" s="142" t="s">
        <v>813</v>
      </c>
      <c r="F130" s="143"/>
      <c r="G130" s="143"/>
      <c r="H130" s="143"/>
      <c r="I130" s="143"/>
      <c r="J130" s="142" t="s">
        <v>814</v>
      </c>
    </row>
    <row r="131" spans="1:10" hidden="1" x14ac:dyDescent="0.3">
      <c r="A131" s="142" t="s">
        <v>165</v>
      </c>
      <c r="B131" s="142" t="s">
        <v>618</v>
      </c>
      <c r="C131" s="142" t="s">
        <v>613</v>
      </c>
      <c r="D131" s="143">
        <v>360</v>
      </c>
      <c r="E131" s="142" t="s">
        <v>813</v>
      </c>
      <c r="F131" s="143"/>
      <c r="G131" s="143"/>
      <c r="H131" s="143"/>
      <c r="I131" s="143"/>
      <c r="J131" s="142" t="s">
        <v>814</v>
      </c>
    </row>
    <row r="132" spans="1:10" hidden="1" x14ac:dyDescent="0.3">
      <c r="A132" s="142" t="s">
        <v>165</v>
      </c>
      <c r="B132" s="142" t="s">
        <v>618</v>
      </c>
      <c r="C132" s="142" t="s">
        <v>608</v>
      </c>
      <c r="D132" s="143">
        <v>360</v>
      </c>
      <c r="E132" s="142" t="s">
        <v>813</v>
      </c>
      <c r="F132" s="143"/>
      <c r="G132" s="143"/>
      <c r="H132" s="143"/>
      <c r="I132" s="143"/>
      <c r="J132" s="142" t="s">
        <v>814</v>
      </c>
    </row>
    <row r="133" spans="1:10" hidden="1" x14ac:dyDescent="0.3">
      <c r="A133" s="142" t="s">
        <v>165</v>
      </c>
      <c r="B133" s="142" t="s">
        <v>618</v>
      </c>
      <c r="C133" s="142" t="s">
        <v>606</v>
      </c>
      <c r="D133" s="143">
        <v>360</v>
      </c>
      <c r="E133" s="142" t="s">
        <v>813</v>
      </c>
      <c r="F133" s="143"/>
      <c r="G133" s="143"/>
      <c r="H133" s="143"/>
      <c r="I133" s="143"/>
      <c r="J133" s="142" t="s">
        <v>814</v>
      </c>
    </row>
    <row r="134" spans="1:10" hidden="1" x14ac:dyDescent="0.3">
      <c r="A134" s="142" t="s">
        <v>165</v>
      </c>
      <c r="B134" s="142" t="s">
        <v>618</v>
      </c>
      <c r="C134" s="142" t="s">
        <v>642</v>
      </c>
      <c r="D134" s="143">
        <v>360</v>
      </c>
      <c r="E134" s="142" t="s">
        <v>813</v>
      </c>
      <c r="F134" s="143"/>
      <c r="G134" s="143"/>
      <c r="H134" s="143"/>
      <c r="I134" s="143"/>
      <c r="J134" s="142" t="s">
        <v>814</v>
      </c>
    </row>
    <row r="135" spans="1:10" hidden="1" x14ac:dyDescent="0.3">
      <c r="A135" s="142" t="s">
        <v>165</v>
      </c>
      <c r="B135" s="142" t="s">
        <v>618</v>
      </c>
      <c r="C135" s="142" t="s">
        <v>824</v>
      </c>
      <c r="D135" s="143">
        <v>360</v>
      </c>
      <c r="E135" s="142" t="s">
        <v>813</v>
      </c>
      <c r="F135" s="143"/>
      <c r="G135" s="143"/>
      <c r="H135" s="143"/>
      <c r="I135" s="143"/>
      <c r="J135" s="142" t="s">
        <v>814</v>
      </c>
    </row>
    <row r="136" spans="1:10" hidden="1" x14ac:dyDescent="0.3">
      <c r="A136" s="142" t="s">
        <v>165</v>
      </c>
      <c r="B136" s="142" t="s">
        <v>618</v>
      </c>
      <c r="C136" s="142" t="s">
        <v>640</v>
      </c>
      <c r="D136" s="143">
        <v>360</v>
      </c>
      <c r="E136" s="142" t="s">
        <v>813</v>
      </c>
      <c r="F136" s="143"/>
      <c r="G136" s="143"/>
      <c r="H136" s="143"/>
      <c r="I136" s="143"/>
      <c r="J136" s="142" t="s">
        <v>814</v>
      </c>
    </row>
    <row r="137" spans="1:10" hidden="1" x14ac:dyDescent="0.3">
      <c r="A137" s="142" t="s">
        <v>165</v>
      </c>
      <c r="B137" s="142" t="s">
        <v>618</v>
      </c>
      <c r="C137" s="142" t="s">
        <v>825</v>
      </c>
      <c r="D137" s="143">
        <v>360</v>
      </c>
      <c r="E137" s="142" t="s">
        <v>813</v>
      </c>
      <c r="F137" s="143"/>
      <c r="G137" s="143"/>
      <c r="H137" s="143"/>
      <c r="I137" s="143"/>
      <c r="J137" s="142" t="s">
        <v>814</v>
      </c>
    </row>
    <row r="138" spans="1:10" x14ac:dyDescent="0.3">
      <c r="A138" s="142" t="s">
        <v>165</v>
      </c>
      <c r="B138" s="142" t="s">
        <v>618</v>
      </c>
      <c r="C138" s="142" t="s">
        <v>619</v>
      </c>
      <c r="D138" s="143">
        <v>377.26</v>
      </c>
      <c r="E138" s="142" t="s">
        <v>815</v>
      </c>
      <c r="F138" s="143">
        <v>40</v>
      </c>
      <c r="G138" s="142" t="s">
        <v>816</v>
      </c>
      <c r="H138" s="142" t="s">
        <v>826</v>
      </c>
      <c r="I138" s="142" t="s">
        <v>204</v>
      </c>
      <c r="J138" s="142" t="s">
        <v>814</v>
      </c>
    </row>
    <row r="139" spans="1:10" hidden="1" x14ac:dyDescent="0.3">
      <c r="A139" s="142" t="s">
        <v>165</v>
      </c>
      <c r="B139" s="142" t="s">
        <v>618</v>
      </c>
      <c r="C139" s="142" t="s">
        <v>827</v>
      </c>
      <c r="D139" s="143">
        <v>375.18</v>
      </c>
      <c r="E139" s="142" t="s">
        <v>813</v>
      </c>
      <c r="F139" s="143"/>
      <c r="G139" s="143"/>
      <c r="H139" s="143"/>
      <c r="I139" s="143"/>
      <c r="J139" s="142" t="s">
        <v>814</v>
      </c>
    </row>
    <row r="140" spans="1:10" x14ac:dyDescent="0.3">
      <c r="A140" s="142" t="s">
        <v>165</v>
      </c>
      <c r="B140" s="142" t="s">
        <v>618</v>
      </c>
      <c r="C140" s="142" t="s">
        <v>747</v>
      </c>
      <c r="D140" s="143">
        <v>367.01</v>
      </c>
      <c r="E140" s="142" t="s">
        <v>815</v>
      </c>
      <c r="F140" s="143">
        <v>40</v>
      </c>
      <c r="G140" s="142" t="s">
        <v>816</v>
      </c>
      <c r="H140" s="142" t="s">
        <v>828</v>
      </c>
      <c r="I140" s="142" t="s">
        <v>294</v>
      </c>
      <c r="J140" s="142" t="s">
        <v>814</v>
      </c>
    </row>
    <row r="141" spans="1:10" x14ac:dyDescent="0.3">
      <c r="A141" s="142" t="s">
        <v>165</v>
      </c>
      <c r="B141" s="142" t="s">
        <v>618</v>
      </c>
      <c r="C141" s="142" t="s">
        <v>749</v>
      </c>
      <c r="D141" s="143">
        <v>367.61</v>
      </c>
      <c r="E141" s="142" t="s">
        <v>815</v>
      </c>
      <c r="F141" s="143">
        <v>40</v>
      </c>
      <c r="G141" s="142" t="s">
        <v>816</v>
      </c>
      <c r="H141" s="142" t="s">
        <v>828</v>
      </c>
      <c r="I141" s="142" t="s">
        <v>294</v>
      </c>
      <c r="J141" s="142" t="s">
        <v>814</v>
      </c>
    </row>
    <row r="142" spans="1:10" hidden="1" x14ac:dyDescent="0.3">
      <c r="A142" s="142" t="s">
        <v>165</v>
      </c>
      <c r="B142" s="142" t="s">
        <v>644</v>
      </c>
      <c r="C142" s="142" t="s">
        <v>604</v>
      </c>
      <c r="D142" s="143">
        <v>360</v>
      </c>
      <c r="E142" s="142" t="s">
        <v>813</v>
      </c>
      <c r="F142" s="143"/>
      <c r="G142" s="143"/>
      <c r="H142" s="143"/>
      <c r="I142" s="143"/>
      <c r="J142" s="142" t="s">
        <v>814</v>
      </c>
    </row>
    <row r="143" spans="1:10" hidden="1" x14ac:dyDescent="0.3">
      <c r="A143" s="142" t="s">
        <v>165</v>
      </c>
      <c r="B143" s="142" t="s">
        <v>644</v>
      </c>
      <c r="C143" s="142" t="s">
        <v>614</v>
      </c>
      <c r="D143" s="143">
        <v>360</v>
      </c>
      <c r="E143" s="142" t="s">
        <v>813</v>
      </c>
      <c r="F143" s="143"/>
      <c r="G143" s="143"/>
      <c r="H143" s="143"/>
      <c r="I143" s="143"/>
      <c r="J143" s="142" t="s">
        <v>814</v>
      </c>
    </row>
    <row r="144" spans="1:10" hidden="1" x14ac:dyDescent="0.3">
      <c r="A144" s="142" t="s">
        <v>165</v>
      </c>
      <c r="B144" s="142" t="s">
        <v>644</v>
      </c>
      <c r="C144" s="142" t="s">
        <v>636</v>
      </c>
      <c r="D144" s="143">
        <v>360</v>
      </c>
      <c r="E144" s="142" t="s">
        <v>813</v>
      </c>
      <c r="F144" s="143"/>
      <c r="G144" s="143"/>
      <c r="H144" s="143"/>
      <c r="I144" s="143"/>
      <c r="J144" s="142" t="s">
        <v>814</v>
      </c>
    </row>
    <row r="145" spans="1:10" hidden="1" x14ac:dyDescent="0.3">
      <c r="A145" s="142" t="s">
        <v>165</v>
      </c>
      <c r="B145" s="142" t="s">
        <v>644</v>
      </c>
      <c r="C145" s="142" t="s">
        <v>605</v>
      </c>
      <c r="D145" s="143">
        <v>360</v>
      </c>
      <c r="E145" s="142" t="s">
        <v>813</v>
      </c>
      <c r="F145" s="143"/>
      <c r="G145" s="143"/>
      <c r="H145" s="143"/>
      <c r="I145" s="143"/>
      <c r="J145" s="142" t="s">
        <v>814</v>
      </c>
    </row>
    <row r="146" spans="1:10" hidden="1" x14ac:dyDescent="0.3">
      <c r="A146" s="142" t="s">
        <v>165</v>
      </c>
      <c r="B146" s="142" t="s">
        <v>644</v>
      </c>
      <c r="C146" s="142" t="s">
        <v>632</v>
      </c>
      <c r="D146" s="143">
        <v>360</v>
      </c>
      <c r="E146" s="142" t="s">
        <v>813</v>
      </c>
      <c r="F146" s="143"/>
      <c r="G146" s="143"/>
      <c r="H146" s="143"/>
      <c r="I146" s="143"/>
      <c r="J146" s="142" t="s">
        <v>814</v>
      </c>
    </row>
    <row r="147" spans="1:10" hidden="1" x14ac:dyDescent="0.3">
      <c r="A147" s="142" t="s">
        <v>165</v>
      </c>
      <c r="B147" s="142" t="s">
        <v>644</v>
      </c>
      <c r="C147" s="142" t="s">
        <v>621</v>
      </c>
      <c r="D147" s="143">
        <v>360</v>
      </c>
      <c r="E147" s="142" t="s">
        <v>813</v>
      </c>
      <c r="F147" s="143"/>
      <c r="G147" s="143"/>
      <c r="H147" s="143"/>
      <c r="I147" s="143"/>
      <c r="J147" s="142" t="s">
        <v>814</v>
      </c>
    </row>
    <row r="148" spans="1:10" hidden="1" x14ac:dyDescent="0.3">
      <c r="A148" s="142" t="s">
        <v>165</v>
      </c>
      <c r="B148" s="142" t="s">
        <v>644</v>
      </c>
      <c r="C148" s="142" t="s">
        <v>631</v>
      </c>
      <c r="D148" s="143">
        <v>360</v>
      </c>
      <c r="E148" s="142" t="s">
        <v>813</v>
      </c>
      <c r="F148" s="143"/>
      <c r="G148" s="143"/>
      <c r="H148" s="143"/>
      <c r="I148" s="143"/>
      <c r="J148" s="142" t="s">
        <v>814</v>
      </c>
    </row>
    <row r="149" spans="1:10" hidden="1" x14ac:dyDescent="0.3">
      <c r="A149" s="142" t="s">
        <v>165</v>
      </c>
      <c r="B149" s="142" t="s">
        <v>644</v>
      </c>
      <c r="C149" s="142" t="s">
        <v>602</v>
      </c>
      <c r="D149" s="143">
        <v>360</v>
      </c>
      <c r="E149" s="142" t="s">
        <v>813</v>
      </c>
      <c r="F149" s="143"/>
      <c r="G149" s="143"/>
      <c r="H149" s="143"/>
      <c r="I149" s="143"/>
      <c r="J149" s="142" t="s">
        <v>814</v>
      </c>
    </row>
    <row r="150" spans="1:10" hidden="1" x14ac:dyDescent="0.3">
      <c r="A150" s="142" t="s">
        <v>165</v>
      </c>
      <c r="B150" s="142" t="s">
        <v>644</v>
      </c>
      <c r="C150" s="142" t="s">
        <v>595</v>
      </c>
      <c r="D150" s="143">
        <v>360</v>
      </c>
      <c r="E150" s="142" t="s">
        <v>813</v>
      </c>
      <c r="F150" s="143"/>
      <c r="G150" s="143"/>
      <c r="H150" s="143"/>
      <c r="I150" s="143"/>
      <c r="J150" s="142" t="s">
        <v>814</v>
      </c>
    </row>
    <row r="151" spans="1:10" hidden="1" x14ac:dyDescent="0.3">
      <c r="A151" s="142" t="s">
        <v>165</v>
      </c>
      <c r="B151" s="142" t="s">
        <v>644</v>
      </c>
      <c r="C151" s="142" t="s">
        <v>638</v>
      </c>
      <c r="D151" s="143">
        <v>360</v>
      </c>
      <c r="E151" s="142" t="s">
        <v>813</v>
      </c>
      <c r="F151" s="143"/>
      <c r="G151" s="143"/>
      <c r="H151" s="143"/>
      <c r="I151" s="143"/>
      <c r="J151" s="142" t="s">
        <v>814</v>
      </c>
    </row>
    <row r="152" spans="1:10" x14ac:dyDescent="0.3">
      <c r="A152" s="142" t="s">
        <v>165</v>
      </c>
      <c r="B152" s="142" t="s">
        <v>644</v>
      </c>
      <c r="C152" s="142" t="s">
        <v>600</v>
      </c>
      <c r="D152" s="143">
        <v>390.45</v>
      </c>
      <c r="E152" s="142" t="s">
        <v>815</v>
      </c>
      <c r="F152" s="143">
        <v>40</v>
      </c>
      <c r="G152" s="142" t="s">
        <v>816</v>
      </c>
      <c r="H152" s="142" t="s">
        <v>829</v>
      </c>
      <c r="I152" s="142" t="s">
        <v>302</v>
      </c>
      <c r="J152" s="142" t="s">
        <v>814</v>
      </c>
    </row>
    <row r="153" spans="1:10" hidden="1" x14ac:dyDescent="0.3">
      <c r="A153" s="142" t="s">
        <v>165</v>
      </c>
      <c r="B153" s="142" t="s">
        <v>644</v>
      </c>
      <c r="C153" s="142" t="s">
        <v>591</v>
      </c>
      <c r="D153" s="143">
        <v>364.21</v>
      </c>
      <c r="E153" s="142" t="s">
        <v>813</v>
      </c>
      <c r="F153" s="143"/>
      <c r="G153" s="143"/>
      <c r="H153" s="143"/>
      <c r="I153" s="143"/>
      <c r="J153" s="142" t="s">
        <v>814</v>
      </c>
    </row>
    <row r="154" spans="1:10" hidden="1" x14ac:dyDescent="0.3">
      <c r="A154" s="142" t="s">
        <v>165</v>
      </c>
      <c r="B154" s="142" t="s">
        <v>644</v>
      </c>
      <c r="C154" s="142" t="s">
        <v>598</v>
      </c>
      <c r="D154" s="143">
        <v>361.4</v>
      </c>
      <c r="E154" s="142" t="s">
        <v>813</v>
      </c>
      <c r="F154" s="143"/>
      <c r="G154" s="143"/>
      <c r="H154" s="143"/>
      <c r="I154" s="143"/>
      <c r="J154" s="142" t="s">
        <v>814</v>
      </c>
    </row>
    <row r="155" spans="1:10" hidden="1" x14ac:dyDescent="0.3">
      <c r="A155" s="142" t="s">
        <v>165</v>
      </c>
      <c r="B155" s="142" t="s">
        <v>644</v>
      </c>
      <c r="C155" s="142" t="s">
        <v>609</v>
      </c>
      <c r="D155" s="143">
        <v>365.02</v>
      </c>
      <c r="E155" s="142" t="s">
        <v>813</v>
      </c>
      <c r="F155" s="143"/>
      <c r="G155" s="143"/>
      <c r="H155" s="143"/>
      <c r="I155" s="143"/>
      <c r="J155" s="142" t="s">
        <v>814</v>
      </c>
    </row>
    <row r="156" spans="1:10" hidden="1" x14ac:dyDescent="0.3">
      <c r="A156" s="142" t="s">
        <v>165</v>
      </c>
      <c r="B156" s="142" t="s">
        <v>644</v>
      </c>
      <c r="C156" s="142" t="s">
        <v>616</v>
      </c>
      <c r="D156" s="143">
        <v>360</v>
      </c>
      <c r="E156" s="142" t="s">
        <v>813</v>
      </c>
      <c r="F156" s="143"/>
      <c r="G156" s="143"/>
      <c r="H156" s="143"/>
      <c r="I156" s="143"/>
      <c r="J156" s="142" t="s">
        <v>814</v>
      </c>
    </row>
    <row r="157" spans="1:10" hidden="1" x14ac:dyDescent="0.3">
      <c r="A157" s="142" t="s">
        <v>165</v>
      </c>
      <c r="B157" s="142" t="s">
        <v>644</v>
      </c>
      <c r="C157" s="142" t="s">
        <v>624</v>
      </c>
      <c r="D157" s="143">
        <v>360</v>
      </c>
      <c r="E157" s="142" t="s">
        <v>813</v>
      </c>
      <c r="F157" s="143"/>
      <c r="G157" s="143"/>
      <c r="H157" s="143"/>
      <c r="I157" s="143"/>
      <c r="J157" s="142" t="s">
        <v>814</v>
      </c>
    </row>
    <row r="158" spans="1:10" hidden="1" x14ac:dyDescent="0.3">
      <c r="A158" s="142" t="s">
        <v>165</v>
      </c>
      <c r="B158" s="142" t="s">
        <v>644</v>
      </c>
      <c r="C158" s="142" t="s">
        <v>623</v>
      </c>
      <c r="D158" s="143">
        <v>360</v>
      </c>
      <c r="E158" s="142" t="s">
        <v>813</v>
      </c>
      <c r="F158" s="143"/>
      <c r="G158" s="143"/>
      <c r="H158" s="143"/>
      <c r="I158" s="143"/>
      <c r="J158" s="142" t="s">
        <v>814</v>
      </c>
    </row>
    <row r="159" spans="1:10" hidden="1" x14ac:dyDescent="0.3">
      <c r="A159" s="142" t="s">
        <v>165</v>
      </c>
      <c r="B159" s="142" t="s">
        <v>644</v>
      </c>
      <c r="C159" s="142" t="s">
        <v>611</v>
      </c>
      <c r="D159" s="143">
        <v>360</v>
      </c>
      <c r="E159" s="142" t="s">
        <v>813</v>
      </c>
      <c r="F159" s="143"/>
      <c r="G159" s="143"/>
      <c r="H159" s="143"/>
      <c r="I159" s="143"/>
      <c r="J159" s="142" t="s">
        <v>814</v>
      </c>
    </row>
    <row r="160" spans="1:10" hidden="1" x14ac:dyDescent="0.3">
      <c r="A160" s="142" t="s">
        <v>165</v>
      </c>
      <c r="B160" s="142" t="s">
        <v>644</v>
      </c>
      <c r="C160" s="142" t="s">
        <v>633</v>
      </c>
      <c r="D160" s="143">
        <v>360</v>
      </c>
      <c r="E160" s="142" t="s">
        <v>813</v>
      </c>
      <c r="F160" s="143"/>
      <c r="G160" s="143"/>
      <c r="H160" s="143"/>
      <c r="I160" s="143"/>
      <c r="J160" s="142" t="s">
        <v>814</v>
      </c>
    </row>
    <row r="161" spans="1:10" hidden="1" x14ac:dyDescent="0.3">
      <c r="A161" s="142" t="s">
        <v>165</v>
      </c>
      <c r="B161" s="142" t="s">
        <v>644</v>
      </c>
      <c r="C161" s="142" t="s">
        <v>625</v>
      </c>
      <c r="D161" s="143">
        <v>360</v>
      </c>
      <c r="E161" s="142" t="s">
        <v>813</v>
      </c>
      <c r="F161" s="143"/>
      <c r="G161" s="143"/>
      <c r="H161" s="143"/>
      <c r="I161" s="143"/>
      <c r="J161" s="142" t="s">
        <v>814</v>
      </c>
    </row>
    <row r="162" spans="1:10" hidden="1" x14ac:dyDescent="0.3">
      <c r="A162" s="142" t="s">
        <v>165</v>
      </c>
      <c r="B162" s="142" t="s">
        <v>644</v>
      </c>
      <c r="C162" s="142" t="s">
        <v>628</v>
      </c>
      <c r="D162" s="143">
        <v>360</v>
      </c>
      <c r="E162" s="142" t="s">
        <v>813</v>
      </c>
      <c r="F162" s="143"/>
      <c r="G162" s="143"/>
      <c r="H162" s="143"/>
      <c r="I162" s="143"/>
      <c r="J162" s="142" t="s">
        <v>814</v>
      </c>
    </row>
    <row r="163" spans="1:10" hidden="1" x14ac:dyDescent="0.3">
      <c r="A163" s="142" t="s">
        <v>165</v>
      </c>
      <c r="B163" s="142" t="s">
        <v>644</v>
      </c>
      <c r="C163" s="142" t="s">
        <v>612</v>
      </c>
      <c r="D163" s="143">
        <v>360</v>
      </c>
      <c r="E163" s="142" t="s">
        <v>813</v>
      </c>
      <c r="F163" s="143"/>
      <c r="G163" s="143"/>
      <c r="H163" s="143"/>
      <c r="I163" s="143"/>
      <c r="J163" s="142" t="s">
        <v>814</v>
      </c>
    </row>
    <row r="164" spans="1:10" hidden="1" x14ac:dyDescent="0.3">
      <c r="A164" s="142" t="s">
        <v>165</v>
      </c>
      <c r="B164" s="142" t="s">
        <v>644</v>
      </c>
      <c r="C164" s="142" t="s">
        <v>622</v>
      </c>
      <c r="D164" s="143">
        <v>360</v>
      </c>
      <c r="E164" s="142" t="s">
        <v>813</v>
      </c>
      <c r="F164" s="143"/>
      <c r="G164" s="143"/>
      <c r="H164" s="143"/>
      <c r="I164" s="143"/>
      <c r="J164" s="142" t="s">
        <v>814</v>
      </c>
    </row>
    <row r="165" spans="1:10" hidden="1" x14ac:dyDescent="0.3">
      <c r="A165" s="142" t="s">
        <v>165</v>
      </c>
      <c r="B165" s="142" t="s">
        <v>644</v>
      </c>
      <c r="C165" s="142" t="s">
        <v>601</v>
      </c>
      <c r="D165" s="143">
        <v>360</v>
      </c>
      <c r="E165" s="142" t="s">
        <v>813</v>
      </c>
      <c r="F165" s="143"/>
      <c r="G165" s="143"/>
      <c r="H165" s="143"/>
      <c r="I165" s="143"/>
      <c r="J165" s="142" t="s">
        <v>814</v>
      </c>
    </row>
    <row r="166" spans="1:10" hidden="1" x14ac:dyDescent="0.3">
      <c r="A166" s="142" t="s">
        <v>165</v>
      </c>
      <c r="B166" s="142" t="s">
        <v>644</v>
      </c>
      <c r="C166" s="142" t="s">
        <v>617</v>
      </c>
      <c r="D166" s="143">
        <v>360</v>
      </c>
      <c r="E166" s="142" t="s">
        <v>813</v>
      </c>
      <c r="F166" s="143"/>
      <c r="G166" s="143"/>
      <c r="H166" s="143"/>
      <c r="I166" s="143"/>
      <c r="J166" s="142" t="s">
        <v>814</v>
      </c>
    </row>
    <row r="167" spans="1:10" hidden="1" x14ac:dyDescent="0.3">
      <c r="A167" s="142" t="s">
        <v>165</v>
      </c>
      <c r="B167" s="142" t="s">
        <v>644</v>
      </c>
      <c r="C167" s="142" t="s">
        <v>641</v>
      </c>
      <c r="D167" s="143">
        <v>360.1</v>
      </c>
      <c r="E167" s="142" t="s">
        <v>813</v>
      </c>
      <c r="F167" s="143"/>
      <c r="G167" s="143"/>
      <c r="H167" s="143"/>
      <c r="I167" s="143"/>
      <c r="J167" s="142" t="s">
        <v>814</v>
      </c>
    </row>
    <row r="168" spans="1:10" hidden="1" x14ac:dyDescent="0.3">
      <c r="A168" s="142" t="s">
        <v>165</v>
      </c>
      <c r="B168" s="142" t="s">
        <v>644</v>
      </c>
      <c r="C168" s="142" t="s">
        <v>613</v>
      </c>
      <c r="D168" s="143">
        <v>377.55</v>
      </c>
      <c r="E168" s="142" t="s">
        <v>813</v>
      </c>
      <c r="F168" s="143"/>
      <c r="G168" s="143"/>
      <c r="H168" s="143"/>
      <c r="I168" s="143"/>
      <c r="J168" s="142" t="s">
        <v>814</v>
      </c>
    </row>
    <row r="169" spans="1:10" hidden="1" x14ac:dyDescent="0.3">
      <c r="A169" s="142" t="s">
        <v>165</v>
      </c>
      <c r="B169" s="142" t="s">
        <v>644</v>
      </c>
      <c r="C169" s="142" t="s">
        <v>608</v>
      </c>
      <c r="D169" s="143">
        <v>367.76</v>
      </c>
      <c r="E169" s="142" t="s">
        <v>813</v>
      </c>
      <c r="F169" s="143"/>
      <c r="G169" s="143"/>
      <c r="H169" s="143"/>
      <c r="I169" s="143"/>
      <c r="J169" s="142" t="s">
        <v>814</v>
      </c>
    </row>
    <row r="170" spans="1:10" hidden="1" x14ac:dyDescent="0.3">
      <c r="A170" s="142" t="s">
        <v>165</v>
      </c>
      <c r="B170" s="142" t="s">
        <v>644</v>
      </c>
      <c r="C170" s="142" t="s">
        <v>606</v>
      </c>
      <c r="D170" s="143">
        <v>379.94</v>
      </c>
      <c r="E170" s="142" t="s">
        <v>813</v>
      </c>
      <c r="F170" s="143"/>
      <c r="G170" s="143"/>
      <c r="H170" s="143"/>
      <c r="I170" s="143"/>
      <c r="J170" s="142" t="s">
        <v>814</v>
      </c>
    </row>
    <row r="171" spans="1:10" hidden="1" x14ac:dyDescent="0.3">
      <c r="A171" s="142" t="s">
        <v>165</v>
      </c>
      <c r="B171" s="142" t="s">
        <v>634</v>
      </c>
      <c r="C171" s="142" t="s">
        <v>604</v>
      </c>
      <c r="D171" s="143">
        <v>360</v>
      </c>
      <c r="E171" s="142" t="s">
        <v>813</v>
      </c>
      <c r="F171" s="143"/>
      <c r="G171" s="143"/>
      <c r="H171" s="143"/>
      <c r="I171" s="143"/>
      <c r="J171" s="142" t="s">
        <v>814</v>
      </c>
    </row>
    <row r="172" spans="1:10" hidden="1" x14ac:dyDescent="0.3">
      <c r="A172" s="142" t="s">
        <v>165</v>
      </c>
      <c r="B172" s="142" t="s">
        <v>634</v>
      </c>
      <c r="C172" s="142" t="s">
        <v>614</v>
      </c>
      <c r="D172" s="143">
        <v>360</v>
      </c>
      <c r="E172" s="142" t="s">
        <v>813</v>
      </c>
      <c r="F172" s="143"/>
      <c r="G172" s="143"/>
      <c r="H172" s="143"/>
      <c r="I172" s="143"/>
      <c r="J172" s="142" t="s">
        <v>814</v>
      </c>
    </row>
    <row r="173" spans="1:10" hidden="1" x14ac:dyDescent="0.3">
      <c r="A173" s="142" t="s">
        <v>165</v>
      </c>
      <c r="B173" s="142" t="s">
        <v>634</v>
      </c>
      <c r="C173" s="142" t="s">
        <v>636</v>
      </c>
      <c r="D173" s="143">
        <v>360</v>
      </c>
      <c r="E173" s="142" t="s">
        <v>813</v>
      </c>
      <c r="F173" s="143"/>
      <c r="G173" s="143"/>
      <c r="H173" s="143"/>
      <c r="I173" s="143"/>
      <c r="J173" s="142" t="s">
        <v>814</v>
      </c>
    </row>
    <row r="174" spans="1:10" hidden="1" x14ac:dyDescent="0.3">
      <c r="A174" s="142" t="s">
        <v>165</v>
      </c>
      <c r="B174" s="142" t="s">
        <v>634</v>
      </c>
      <c r="C174" s="142" t="s">
        <v>605</v>
      </c>
      <c r="D174" s="143">
        <v>360</v>
      </c>
      <c r="E174" s="142" t="s">
        <v>813</v>
      </c>
      <c r="F174" s="143"/>
      <c r="G174" s="143"/>
      <c r="H174" s="143"/>
      <c r="I174" s="143"/>
      <c r="J174" s="142" t="s">
        <v>814</v>
      </c>
    </row>
    <row r="175" spans="1:10" hidden="1" x14ac:dyDescent="0.3">
      <c r="A175" s="142" t="s">
        <v>165</v>
      </c>
      <c r="B175" s="142" t="s">
        <v>634</v>
      </c>
      <c r="C175" s="142" t="s">
        <v>632</v>
      </c>
      <c r="D175" s="143">
        <v>360</v>
      </c>
      <c r="E175" s="142" t="s">
        <v>813</v>
      </c>
      <c r="F175" s="143"/>
      <c r="G175" s="143"/>
      <c r="H175" s="143"/>
      <c r="I175" s="143"/>
      <c r="J175" s="142" t="s">
        <v>814</v>
      </c>
    </row>
    <row r="176" spans="1:10" hidden="1" x14ac:dyDescent="0.3">
      <c r="A176" s="142" t="s">
        <v>165</v>
      </c>
      <c r="B176" s="142" t="s">
        <v>634</v>
      </c>
      <c r="C176" s="142" t="s">
        <v>621</v>
      </c>
      <c r="D176" s="143">
        <v>360</v>
      </c>
      <c r="E176" s="142" t="s">
        <v>813</v>
      </c>
      <c r="F176" s="143"/>
      <c r="G176" s="143"/>
      <c r="H176" s="143"/>
      <c r="I176" s="143"/>
      <c r="J176" s="142" t="s">
        <v>814</v>
      </c>
    </row>
    <row r="177" spans="1:10" hidden="1" x14ac:dyDescent="0.3">
      <c r="A177" s="142" t="s">
        <v>165</v>
      </c>
      <c r="B177" s="142" t="s">
        <v>634</v>
      </c>
      <c r="C177" s="142" t="s">
        <v>631</v>
      </c>
      <c r="D177" s="143">
        <v>360</v>
      </c>
      <c r="E177" s="142" t="s">
        <v>813</v>
      </c>
      <c r="F177" s="143"/>
      <c r="G177" s="143"/>
      <c r="H177" s="143"/>
      <c r="I177" s="143"/>
      <c r="J177" s="142" t="s">
        <v>814</v>
      </c>
    </row>
    <row r="178" spans="1:10" x14ac:dyDescent="0.3">
      <c r="A178" s="142" t="s">
        <v>165</v>
      </c>
      <c r="B178" s="142" t="s">
        <v>634</v>
      </c>
      <c r="C178" s="142" t="s">
        <v>602</v>
      </c>
      <c r="D178" s="143">
        <v>360</v>
      </c>
      <c r="E178" s="142" t="s">
        <v>815</v>
      </c>
      <c r="F178" s="143">
        <v>40</v>
      </c>
      <c r="G178" s="142" t="s">
        <v>816</v>
      </c>
      <c r="H178" s="142" t="s">
        <v>830</v>
      </c>
      <c r="I178" s="142" t="s">
        <v>296</v>
      </c>
      <c r="J178" s="142" t="s">
        <v>814</v>
      </c>
    </row>
    <row r="179" spans="1:10" hidden="1" x14ac:dyDescent="0.3">
      <c r="A179" s="142" t="s">
        <v>165</v>
      </c>
      <c r="B179" s="142" t="s">
        <v>634</v>
      </c>
      <c r="C179" s="142" t="s">
        <v>595</v>
      </c>
      <c r="D179" s="143">
        <v>360</v>
      </c>
      <c r="E179" s="142" t="s">
        <v>813</v>
      </c>
      <c r="F179" s="143"/>
      <c r="G179" s="143"/>
      <c r="H179" s="143"/>
      <c r="I179" s="143"/>
      <c r="J179" s="142" t="s">
        <v>814</v>
      </c>
    </row>
    <row r="180" spans="1:10" x14ac:dyDescent="0.3">
      <c r="A180" s="142" t="s">
        <v>165</v>
      </c>
      <c r="B180" s="142" t="s">
        <v>634</v>
      </c>
      <c r="C180" s="142" t="s">
        <v>638</v>
      </c>
      <c r="D180" s="143">
        <v>378.14</v>
      </c>
      <c r="E180" s="142" t="s">
        <v>815</v>
      </c>
      <c r="F180" s="143"/>
      <c r="G180" s="142"/>
      <c r="H180" s="142" t="s">
        <v>85</v>
      </c>
      <c r="I180" s="142" t="s">
        <v>308</v>
      </c>
      <c r="J180" s="142" t="s">
        <v>814</v>
      </c>
    </row>
    <row r="181" spans="1:10" x14ac:dyDescent="0.3">
      <c r="A181" s="142" t="s">
        <v>165</v>
      </c>
      <c r="B181" s="142" t="s">
        <v>634</v>
      </c>
      <c r="C181" s="142" t="s">
        <v>600</v>
      </c>
      <c r="D181" s="143">
        <v>371.53</v>
      </c>
      <c r="E181" s="142" t="s">
        <v>815</v>
      </c>
      <c r="F181" s="143"/>
      <c r="G181" s="142"/>
      <c r="H181" s="142" t="s">
        <v>85</v>
      </c>
      <c r="I181" s="142" t="s">
        <v>308</v>
      </c>
      <c r="J181" s="142" t="s">
        <v>814</v>
      </c>
    </row>
    <row r="182" spans="1:10" hidden="1" x14ac:dyDescent="0.3">
      <c r="A182" s="142" t="s">
        <v>165</v>
      </c>
      <c r="B182" s="142" t="s">
        <v>634</v>
      </c>
      <c r="C182" s="142" t="s">
        <v>591</v>
      </c>
      <c r="D182" s="143">
        <v>374.47</v>
      </c>
      <c r="E182" s="142" t="s">
        <v>813</v>
      </c>
      <c r="F182" s="143"/>
      <c r="G182" s="143"/>
      <c r="H182" s="143"/>
      <c r="I182" s="143"/>
      <c r="J182" s="142" t="s">
        <v>814</v>
      </c>
    </row>
    <row r="183" spans="1:10" hidden="1" x14ac:dyDescent="0.3">
      <c r="A183" s="142" t="s">
        <v>165</v>
      </c>
      <c r="B183" s="142" t="s">
        <v>634</v>
      </c>
      <c r="C183" s="142" t="s">
        <v>598</v>
      </c>
      <c r="D183" s="143">
        <v>386.59</v>
      </c>
      <c r="E183" s="142" t="s">
        <v>813</v>
      </c>
      <c r="F183" s="143"/>
      <c r="G183" s="143"/>
      <c r="H183" s="143"/>
      <c r="I183" s="143"/>
      <c r="J183" s="142" t="s">
        <v>814</v>
      </c>
    </row>
    <row r="184" spans="1:10" hidden="1" x14ac:dyDescent="0.3">
      <c r="A184" s="142" t="s">
        <v>165</v>
      </c>
      <c r="B184" s="142" t="s">
        <v>634</v>
      </c>
      <c r="C184" s="142" t="s">
        <v>609</v>
      </c>
      <c r="D184" s="143">
        <v>360</v>
      </c>
      <c r="E184" s="142" t="s">
        <v>813</v>
      </c>
      <c r="F184" s="143"/>
      <c r="G184" s="143"/>
      <c r="H184" s="143"/>
      <c r="I184" s="143"/>
      <c r="J184" s="142" t="s">
        <v>814</v>
      </c>
    </row>
    <row r="185" spans="1:10" hidden="1" x14ac:dyDescent="0.3">
      <c r="A185" s="142" t="s">
        <v>165</v>
      </c>
      <c r="B185" s="142" t="s">
        <v>634</v>
      </c>
      <c r="C185" s="142" t="s">
        <v>616</v>
      </c>
      <c r="D185" s="143">
        <v>360</v>
      </c>
      <c r="E185" s="142" t="s">
        <v>813</v>
      </c>
      <c r="F185" s="143"/>
      <c r="G185" s="143"/>
      <c r="H185" s="143"/>
      <c r="I185" s="143"/>
      <c r="J185" s="142" t="s">
        <v>814</v>
      </c>
    </row>
    <row r="186" spans="1:10" hidden="1" x14ac:dyDescent="0.3">
      <c r="A186" s="142" t="s">
        <v>165</v>
      </c>
      <c r="B186" s="142" t="s">
        <v>634</v>
      </c>
      <c r="C186" s="142" t="s">
        <v>624</v>
      </c>
      <c r="D186" s="143">
        <v>360</v>
      </c>
      <c r="E186" s="142" t="s">
        <v>813</v>
      </c>
      <c r="F186" s="143"/>
      <c r="G186" s="143"/>
      <c r="H186" s="143"/>
      <c r="I186" s="143"/>
      <c r="J186" s="142" t="s">
        <v>814</v>
      </c>
    </row>
    <row r="187" spans="1:10" x14ac:dyDescent="0.3">
      <c r="A187" s="142" t="s">
        <v>165</v>
      </c>
      <c r="B187" s="142" t="s">
        <v>634</v>
      </c>
      <c r="C187" s="142" t="s">
        <v>623</v>
      </c>
      <c r="D187" s="143">
        <v>360</v>
      </c>
      <c r="E187" s="142" t="s">
        <v>815</v>
      </c>
      <c r="F187" s="143">
        <v>40</v>
      </c>
      <c r="G187" s="142" t="s">
        <v>816</v>
      </c>
      <c r="H187" s="142" t="s">
        <v>831</v>
      </c>
      <c r="I187" s="142" t="s">
        <v>243</v>
      </c>
      <c r="J187" s="142" t="s">
        <v>814</v>
      </c>
    </row>
    <row r="188" spans="1:10" hidden="1" x14ac:dyDescent="0.3">
      <c r="A188" s="142" t="s">
        <v>165</v>
      </c>
      <c r="B188" s="142" t="s">
        <v>634</v>
      </c>
      <c r="C188" s="142" t="s">
        <v>611</v>
      </c>
      <c r="D188" s="143">
        <v>360</v>
      </c>
      <c r="E188" s="142" t="s">
        <v>813</v>
      </c>
      <c r="F188" s="143"/>
      <c r="G188" s="143"/>
      <c r="H188" s="143"/>
      <c r="I188" s="143"/>
      <c r="J188" s="142" t="s">
        <v>814</v>
      </c>
    </row>
    <row r="189" spans="1:10" hidden="1" x14ac:dyDescent="0.3">
      <c r="A189" s="142" t="s">
        <v>165</v>
      </c>
      <c r="B189" s="142" t="s">
        <v>634</v>
      </c>
      <c r="C189" s="142" t="s">
        <v>633</v>
      </c>
      <c r="D189" s="143">
        <v>360</v>
      </c>
      <c r="E189" s="142" t="s">
        <v>813</v>
      </c>
      <c r="F189" s="143"/>
      <c r="G189" s="143"/>
      <c r="H189" s="143"/>
      <c r="I189" s="143"/>
      <c r="J189" s="142" t="s">
        <v>814</v>
      </c>
    </row>
    <row r="190" spans="1:10" hidden="1" x14ac:dyDescent="0.3">
      <c r="A190" s="142" t="s">
        <v>165</v>
      </c>
      <c r="B190" s="142" t="s">
        <v>634</v>
      </c>
      <c r="C190" s="142" t="s">
        <v>625</v>
      </c>
      <c r="D190" s="143">
        <v>360</v>
      </c>
      <c r="E190" s="142" t="s">
        <v>813</v>
      </c>
      <c r="F190" s="143"/>
      <c r="G190" s="143"/>
      <c r="H190" s="143"/>
      <c r="I190" s="143"/>
      <c r="J190" s="142" t="s">
        <v>814</v>
      </c>
    </row>
    <row r="191" spans="1:10" hidden="1" x14ac:dyDescent="0.3">
      <c r="A191" s="142" t="s">
        <v>165</v>
      </c>
      <c r="B191" s="142" t="s">
        <v>634</v>
      </c>
      <c r="C191" s="142" t="s">
        <v>628</v>
      </c>
      <c r="D191" s="143">
        <v>360</v>
      </c>
      <c r="E191" s="142" t="s">
        <v>813</v>
      </c>
      <c r="F191" s="143"/>
      <c r="G191" s="143"/>
      <c r="H191" s="143"/>
      <c r="I191" s="143"/>
      <c r="J191" s="142" t="s">
        <v>814</v>
      </c>
    </row>
    <row r="192" spans="1:10" hidden="1" x14ac:dyDescent="0.3">
      <c r="A192" s="142" t="s">
        <v>165</v>
      </c>
      <c r="B192" s="142" t="s">
        <v>634</v>
      </c>
      <c r="C192" s="142" t="s">
        <v>612</v>
      </c>
      <c r="D192" s="143">
        <v>360</v>
      </c>
      <c r="E192" s="142" t="s">
        <v>813</v>
      </c>
      <c r="F192" s="143"/>
      <c r="G192" s="143"/>
      <c r="H192" s="143"/>
      <c r="I192" s="143"/>
      <c r="J192" s="142" t="s">
        <v>814</v>
      </c>
    </row>
    <row r="193" spans="1:10" hidden="1" x14ac:dyDescent="0.3">
      <c r="A193" s="142" t="s">
        <v>165</v>
      </c>
      <c r="B193" s="142" t="s">
        <v>634</v>
      </c>
      <c r="C193" s="142" t="s">
        <v>622</v>
      </c>
      <c r="D193" s="143">
        <v>443.75</v>
      </c>
      <c r="E193" s="142" t="s">
        <v>813</v>
      </c>
      <c r="F193" s="143"/>
      <c r="G193" s="143"/>
      <c r="H193" s="143"/>
      <c r="I193" s="143"/>
      <c r="J193" s="142" t="s">
        <v>814</v>
      </c>
    </row>
    <row r="194" spans="1:10" hidden="1" x14ac:dyDescent="0.3">
      <c r="A194" s="142" t="s">
        <v>165</v>
      </c>
      <c r="B194" s="142" t="s">
        <v>634</v>
      </c>
      <c r="C194" s="142" t="s">
        <v>601</v>
      </c>
      <c r="D194" s="143">
        <v>380.77</v>
      </c>
      <c r="E194" s="142" t="s">
        <v>813</v>
      </c>
      <c r="F194" s="143"/>
      <c r="G194" s="143"/>
      <c r="H194" s="143"/>
      <c r="I194" s="143"/>
      <c r="J194" s="142" t="s">
        <v>814</v>
      </c>
    </row>
    <row r="195" spans="1:10" hidden="1" x14ac:dyDescent="0.3">
      <c r="A195" s="142" t="s">
        <v>165</v>
      </c>
      <c r="B195" s="142" t="s">
        <v>634</v>
      </c>
      <c r="C195" s="142" t="s">
        <v>617</v>
      </c>
      <c r="D195" s="143">
        <v>457.88</v>
      </c>
      <c r="E195" s="142" t="s">
        <v>813</v>
      </c>
      <c r="F195" s="143"/>
      <c r="G195" s="143"/>
      <c r="H195" s="143"/>
      <c r="I195" s="143"/>
      <c r="J195" s="142" t="s">
        <v>814</v>
      </c>
    </row>
    <row r="196" spans="1:10" hidden="1" x14ac:dyDescent="0.3">
      <c r="A196" s="142" t="s">
        <v>165</v>
      </c>
      <c r="B196" s="142" t="s">
        <v>620</v>
      </c>
      <c r="C196" s="142" t="s">
        <v>604</v>
      </c>
      <c r="D196" s="143">
        <v>360</v>
      </c>
      <c r="E196" s="142" t="s">
        <v>813</v>
      </c>
      <c r="F196" s="143"/>
      <c r="G196" s="143"/>
      <c r="H196" s="143"/>
      <c r="I196" s="143"/>
      <c r="J196" s="142" t="s">
        <v>814</v>
      </c>
    </row>
    <row r="197" spans="1:10" hidden="1" x14ac:dyDescent="0.3">
      <c r="A197" s="142" t="s">
        <v>165</v>
      </c>
      <c r="B197" s="142" t="s">
        <v>620</v>
      </c>
      <c r="C197" s="142" t="s">
        <v>614</v>
      </c>
      <c r="D197" s="143">
        <v>360</v>
      </c>
      <c r="E197" s="142" t="s">
        <v>813</v>
      </c>
      <c r="F197" s="143"/>
      <c r="G197" s="143"/>
      <c r="H197" s="143"/>
      <c r="I197" s="143"/>
      <c r="J197" s="142" t="s">
        <v>814</v>
      </c>
    </row>
    <row r="198" spans="1:10" hidden="1" x14ac:dyDescent="0.3">
      <c r="A198" s="142" t="s">
        <v>165</v>
      </c>
      <c r="B198" s="142" t="s">
        <v>620</v>
      </c>
      <c r="C198" s="142" t="s">
        <v>636</v>
      </c>
      <c r="D198" s="143">
        <v>360</v>
      </c>
      <c r="E198" s="142" t="s">
        <v>813</v>
      </c>
      <c r="F198" s="143"/>
      <c r="G198" s="143"/>
      <c r="H198" s="143"/>
      <c r="I198" s="143"/>
      <c r="J198" s="142" t="s">
        <v>814</v>
      </c>
    </row>
    <row r="199" spans="1:10" hidden="1" x14ac:dyDescent="0.3">
      <c r="A199" s="142" t="s">
        <v>165</v>
      </c>
      <c r="B199" s="142" t="s">
        <v>620</v>
      </c>
      <c r="C199" s="142" t="s">
        <v>605</v>
      </c>
      <c r="D199" s="143">
        <v>360</v>
      </c>
      <c r="E199" s="142" t="s">
        <v>813</v>
      </c>
      <c r="F199" s="143"/>
      <c r="G199" s="143"/>
      <c r="H199" s="143"/>
      <c r="I199" s="143"/>
      <c r="J199" s="142" t="s">
        <v>814</v>
      </c>
    </row>
    <row r="200" spans="1:10" hidden="1" x14ac:dyDescent="0.3">
      <c r="A200" s="142" t="s">
        <v>165</v>
      </c>
      <c r="B200" s="142" t="s">
        <v>620</v>
      </c>
      <c r="C200" s="142" t="s">
        <v>632</v>
      </c>
      <c r="D200" s="143">
        <v>360</v>
      </c>
      <c r="E200" s="142" t="s">
        <v>813</v>
      </c>
      <c r="F200" s="143"/>
      <c r="G200" s="143"/>
      <c r="H200" s="143"/>
      <c r="I200" s="143"/>
      <c r="J200" s="142" t="s">
        <v>814</v>
      </c>
    </row>
    <row r="201" spans="1:10" hidden="1" x14ac:dyDescent="0.3">
      <c r="A201" s="142" t="s">
        <v>165</v>
      </c>
      <c r="B201" s="142" t="s">
        <v>620</v>
      </c>
      <c r="C201" s="142" t="s">
        <v>621</v>
      </c>
      <c r="D201" s="143">
        <v>360</v>
      </c>
      <c r="E201" s="142" t="s">
        <v>813</v>
      </c>
      <c r="F201" s="143"/>
      <c r="G201" s="143"/>
      <c r="H201" s="143"/>
      <c r="I201" s="143"/>
      <c r="J201" s="142" t="s">
        <v>814</v>
      </c>
    </row>
    <row r="202" spans="1:10" hidden="1" x14ac:dyDescent="0.3">
      <c r="A202" s="142" t="s">
        <v>165</v>
      </c>
      <c r="B202" s="142" t="s">
        <v>620</v>
      </c>
      <c r="C202" s="142" t="s">
        <v>631</v>
      </c>
      <c r="D202" s="143">
        <v>360</v>
      </c>
      <c r="E202" s="142" t="s">
        <v>813</v>
      </c>
      <c r="F202" s="143"/>
      <c r="G202" s="143"/>
      <c r="H202" s="143"/>
      <c r="I202" s="143"/>
      <c r="J202" s="142" t="s">
        <v>814</v>
      </c>
    </row>
    <row r="203" spans="1:10" hidden="1" x14ac:dyDescent="0.3">
      <c r="A203" s="142" t="s">
        <v>165</v>
      </c>
      <c r="B203" s="142" t="s">
        <v>620</v>
      </c>
      <c r="C203" s="142" t="s">
        <v>602</v>
      </c>
      <c r="D203" s="143">
        <v>360</v>
      </c>
      <c r="E203" s="142" t="s">
        <v>813</v>
      </c>
      <c r="F203" s="143"/>
      <c r="G203" s="143"/>
      <c r="H203" s="143"/>
      <c r="I203" s="143"/>
      <c r="J203" s="142" t="s">
        <v>814</v>
      </c>
    </row>
    <row r="204" spans="1:10" hidden="1" x14ac:dyDescent="0.3">
      <c r="A204" s="142" t="s">
        <v>165</v>
      </c>
      <c r="B204" s="142" t="s">
        <v>620</v>
      </c>
      <c r="C204" s="142" t="s">
        <v>595</v>
      </c>
      <c r="D204" s="143">
        <v>360</v>
      </c>
      <c r="E204" s="142" t="s">
        <v>813</v>
      </c>
      <c r="F204" s="143"/>
      <c r="G204" s="143"/>
      <c r="H204" s="143"/>
      <c r="I204" s="143"/>
      <c r="J204" s="142" t="s">
        <v>814</v>
      </c>
    </row>
    <row r="205" spans="1:10" hidden="1" x14ac:dyDescent="0.3">
      <c r="A205" s="142" t="s">
        <v>165</v>
      </c>
      <c r="B205" s="142" t="s">
        <v>620</v>
      </c>
      <c r="C205" s="142" t="s">
        <v>638</v>
      </c>
      <c r="D205" s="143">
        <v>360</v>
      </c>
      <c r="E205" s="142" t="s">
        <v>813</v>
      </c>
      <c r="F205" s="143"/>
      <c r="G205" s="143"/>
      <c r="H205" s="143"/>
      <c r="I205" s="143"/>
      <c r="J205" s="142" t="s">
        <v>814</v>
      </c>
    </row>
    <row r="206" spans="1:10" x14ac:dyDescent="0.3">
      <c r="A206" s="142" t="s">
        <v>165</v>
      </c>
      <c r="B206" s="142" t="s">
        <v>620</v>
      </c>
      <c r="C206" s="142" t="s">
        <v>600</v>
      </c>
      <c r="D206" s="143">
        <v>376.8</v>
      </c>
      <c r="E206" s="142" t="s">
        <v>815</v>
      </c>
      <c r="F206" s="143">
        <v>40</v>
      </c>
      <c r="G206" s="142" t="s">
        <v>816</v>
      </c>
      <c r="H206" s="142" t="s">
        <v>832</v>
      </c>
      <c r="I206" s="142" t="s">
        <v>306</v>
      </c>
      <c r="J206" s="142" t="s">
        <v>814</v>
      </c>
    </row>
    <row r="207" spans="1:10" x14ac:dyDescent="0.3">
      <c r="A207" s="142" t="s">
        <v>165</v>
      </c>
      <c r="B207" s="142" t="s">
        <v>620</v>
      </c>
      <c r="C207" s="142" t="s">
        <v>591</v>
      </c>
      <c r="D207" s="143">
        <v>375.43</v>
      </c>
      <c r="E207" s="142" t="s">
        <v>815</v>
      </c>
      <c r="F207" s="143"/>
      <c r="G207" s="143"/>
      <c r="H207" s="143" t="s">
        <v>90</v>
      </c>
      <c r="I207" s="143" t="s">
        <v>311</v>
      </c>
      <c r="J207" s="142" t="s">
        <v>814</v>
      </c>
    </row>
    <row r="208" spans="1:10" x14ac:dyDescent="0.3">
      <c r="A208" s="142" t="s">
        <v>165</v>
      </c>
      <c r="B208" s="142" t="s">
        <v>620</v>
      </c>
      <c r="C208" s="142" t="s">
        <v>598</v>
      </c>
      <c r="D208" s="143">
        <v>361.26</v>
      </c>
      <c r="E208" s="142" t="s">
        <v>815</v>
      </c>
      <c r="F208" s="143">
        <v>40</v>
      </c>
      <c r="G208" s="142" t="s">
        <v>816</v>
      </c>
      <c r="H208" s="142" t="s">
        <v>833</v>
      </c>
      <c r="I208" s="142" t="s">
        <v>574</v>
      </c>
      <c r="J208" s="142" t="s">
        <v>814</v>
      </c>
    </row>
    <row r="209" spans="1:10" hidden="1" x14ac:dyDescent="0.3">
      <c r="A209" s="142" t="s">
        <v>165</v>
      </c>
      <c r="B209" s="142" t="s">
        <v>620</v>
      </c>
      <c r="C209" s="142" t="s">
        <v>609</v>
      </c>
      <c r="D209" s="143">
        <v>377.52</v>
      </c>
      <c r="E209" s="142" t="s">
        <v>813</v>
      </c>
      <c r="F209" s="143"/>
      <c r="G209" s="143"/>
      <c r="H209" s="143"/>
      <c r="I209" s="143"/>
      <c r="J209" s="142" t="s">
        <v>814</v>
      </c>
    </row>
    <row r="210" spans="1:10" hidden="1" x14ac:dyDescent="0.3">
      <c r="A210" s="142" t="s">
        <v>165</v>
      </c>
      <c r="B210" s="142" t="s">
        <v>620</v>
      </c>
      <c r="C210" s="142" t="s">
        <v>616</v>
      </c>
      <c r="D210" s="143">
        <v>360</v>
      </c>
      <c r="E210" s="142" t="s">
        <v>813</v>
      </c>
      <c r="F210" s="143"/>
      <c r="G210" s="143"/>
      <c r="H210" s="143"/>
      <c r="I210" s="143"/>
      <c r="J210" s="142" t="s">
        <v>814</v>
      </c>
    </row>
    <row r="211" spans="1:10" hidden="1" x14ac:dyDescent="0.3">
      <c r="A211" s="142" t="s">
        <v>165</v>
      </c>
      <c r="B211" s="142" t="s">
        <v>620</v>
      </c>
      <c r="C211" s="142" t="s">
        <v>624</v>
      </c>
      <c r="D211" s="143">
        <v>360</v>
      </c>
      <c r="E211" s="142" t="s">
        <v>813</v>
      </c>
      <c r="F211" s="143"/>
      <c r="G211" s="143"/>
      <c r="H211" s="143"/>
      <c r="I211" s="143"/>
      <c r="J211" s="142" t="s">
        <v>814</v>
      </c>
    </row>
    <row r="212" spans="1:10" hidden="1" x14ac:dyDescent="0.3">
      <c r="A212" s="142" t="s">
        <v>165</v>
      </c>
      <c r="B212" s="142" t="s">
        <v>620</v>
      </c>
      <c r="C212" s="142" t="s">
        <v>623</v>
      </c>
      <c r="D212" s="143">
        <v>360</v>
      </c>
      <c r="E212" s="142" t="s">
        <v>813</v>
      </c>
      <c r="F212" s="143"/>
      <c r="G212" s="143"/>
      <c r="H212" s="143"/>
      <c r="I212" s="143"/>
      <c r="J212" s="142" t="s">
        <v>814</v>
      </c>
    </row>
    <row r="213" spans="1:10" hidden="1" x14ac:dyDescent="0.3">
      <c r="A213" s="142" t="s">
        <v>165</v>
      </c>
      <c r="B213" s="142" t="s">
        <v>620</v>
      </c>
      <c r="C213" s="142" t="s">
        <v>611</v>
      </c>
      <c r="D213" s="143">
        <v>360</v>
      </c>
      <c r="E213" s="142" t="s">
        <v>813</v>
      </c>
      <c r="F213" s="143"/>
      <c r="G213" s="143"/>
      <c r="H213" s="143"/>
      <c r="I213" s="143"/>
      <c r="J213" s="142" t="s">
        <v>814</v>
      </c>
    </row>
    <row r="214" spans="1:10" hidden="1" x14ac:dyDescent="0.3">
      <c r="A214" s="142" t="s">
        <v>165</v>
      </c>
      <c r="B214" s="142" t="s">
        <v>620</v>
      </c>
      <c r="C214" s="142" t="s">
        <v>633</v>
      </c>
      <c r="D214" s="143">
        <v>360</v>
      </c>
      <c r="E214" s="142" t="s">
        <v>813</v>
      </c>
      <c r="F214" s="143"/>
      <c r="G214" s="143"/>
      <c r="H214" s="143"/>
      <c r="I214" s="143"/>
      <c r="J214" s="142" t="s">
        <v>814</v>
      </c>
    </row>
    <row r="215" spans="1:10" hidden="1" x14ac:dyDescent="0.3">
      <c r="A215" s="142" t="s">
        <v>165</v>
      </c>
      <c r="B215" s="142" t="s">
        <v>620</v>
      </c>
      <c r="C215" s="142" t="s">
        <v>625</v>
      </c>
      <c r="D215" s="143">
        <v>360</v>
      </c>
      <c r="E215" s="142" t="s">
        <v>813</v>
      </c>
      <c r="F215" s="143"/>
      <c r="G215" s="143"/>
      <c r="H215" s="143"/>
      <c r="I215" s="143"/>
      <c r="J215" s="142" t="s">
        <v>814</v>
      </c>
    </row>
    <row r="216" spans="1:10" hidden="1" x14ac:dyDescent="0.3">
      <c r="A216" s="142" t="s">
        <v>165</v>
      </c>
      <c r="B216" s="142" t="s">
        <v>620</v>
      </c>
      <c r="C216" s="142" t="s">
        <v>628</v>
      </c>
      <c r="D216" s="143">
        <v>360</v>
      </c>
      <c r="E216" s="142" t="s">
        <v>813</v>
      </c>
      <c r="F216" s="143"/>
      <c r="G216" s="143"/>
      <c r="H216" s="143"/>
      <c r="I216" s="143"/>
      <c r="J216" s="142" t="s">
        <v>814</v>
      </c>
    </row>
    <row r="217" spans="1:10" hidden="1" x14ac:dyDescent="0.3">
      <c r="A217" s="142" t="s">
        <v>165</v>
      </c>
      <c r="B217" s="142" t="s">
        <v>620</v>
      </c>
      <c r="C217" s="142" t="s">
        <v>612</v>
      </c>
      <c r="D217" s="143">
        <v>360</v>
      </c>
      <c r="E217" s="142" t="s">
        <v>813</v>
      </c>
      <c r="F217" s="143"/>
      <c r="G217" s="143"/>
      <c r="H217" s="143"/>
      <c r="I217" s="143"/>
      <c r="J217" s="142" t="s">
        <v>814</v>
      </c>
    </row>
    <row r="218" spans="1:10" hidden="1" x14ac:dyDescent="0.3">
      <c r="A218" s="142" t="s">
        <v>165</v>
      </c>
      <c r="B218" s="142" t="s">
        <v>620</v>
      </c>
      <c r="C218" s="142" t="s">
        <v>622</v>
      </c>
      <c r="D218" s="143">
        <v>360</v>
      </c>
      <c r="E218" s="142" t="s">
        <v>813</v>
      </c>
      <c r="F218" s="143"/>
      <c r="G218" s="143"/>
      <c r="H218" s="143"/>
      <c r="I218" s="143"/>
      <c r="J218" s="142" t="s">
        <v>814</v>
      </c>
    </row>
    <row r="219" spans="1:10" hidden="1" x14ac:dyDescent="0.3">
      <c r="A219" s="142" t="s">
        <v>165</v>
      </c>
      <c r="B219" s="142" t="s">
        <v>620</v>
      </c>
      <c r="C219" s="142" t="s">
        <v>601</v>
      </c>
      <c r="D219" s="143">
        <v>360</v>
      </c>
      <c r="E219" s="142" t="s">
        <v>813</v>
      </c>
      <c r="F219" s="143"/>
      <c r="G219" s="143"/>
      <c r="H219" s="143"/>
      <c r="I219" s="143"/>
      <c r="J219" s="142" t="s">
        <v>814</v>
      </c>
    </row>
    <row r="220" spans="1:10" hidden="1" x14ac:dyDescent="0.3">
      <c r="A220" s="142" t="s">
        <v>165</v>
      </c>
      <c r="B220" s="142" t="s">
        <v>620</v>
      </c>
      <c r="C220" s="142" t="s">
        <v>617</v>
      </c>
      <c r="D220" s="143">
        <v>419.89</v>
      </c>
      <c r="E220" s="142" t="s">
        <v>813</v>
      </c>
      <c r="F220" s="143"/>
      <c r="G220" s="143"/>
      <c r="H220" s="143"/>
      <c r="I220" s="143"/>
      <c r="J220" s="142" t="s">
        <v>814</v>
      </c>
    </row>
    <row r="221" spans="1:10" x14ac:dyDescent="0.3">
      <c r="A221" s="142" t="s">
        <v>165</v>
      </c>
      <c r="B221" s="142" t="s">
        <v>620</v>
      </c>
      <c r="C221" s="142" t="s">
        <v>641</v>
      </c>
      <c r="D221" s="143">
        <v>385.45</v>
      </c>
      <c r="E221" s="142" t="s">
        <v>815</v>
      </c>
      <c r="F221" s="143">
        <v>50</v>
      </c>
      <c r="G221" s="142" t="s">
        <v>834</v>
      </c>
      <c r="H221" s="142" t="s">
        <v>835</v>
      </c>
      <c r="I221" s="142" t="s">
        <v>836</v>
      </c>
      <c r="J221" s="142" t="s">
        <v>814</v>
      </c>
    </row>
    <row r="222" spans="1:10" x14ac:dyDescent="0.3">
      <c r="A222" s="142" t="s">
        <v>165</v>
      </c>
      <c r="B222" s="142" t="s">
        <v>620</v>
      </c>
      <c r="C222" s="142" t="s">
        <v>613</v>
      </c>
      <c r="D222" s="143">
        <v>413.88</v>
      </c>
      <c r="E222" s="142" t="s">
        <v>815</v>
      </c>
      <c r="F222" s="143">
        <v>40</v>
      </c>
      <c r="G222" s="142" t="s">
        <v>816</v>
      </c>
      <c r="H222" s="142" t="s">
        <v>837</v>
      </c>
      <c r="I222" s="142" t="s">
        <v>305</v>
      </c>
      <c r="J222" s="142" t="s">
        <v>814</v>
      </c>
    </row>
    <row r="223" spans="1:10" hidden="1" x14ac:dyDescent="0.3">
      <c r="A223" s="142" t="s">
        <v>165</v>
      </c>
      <c r="B223" s="142" t="s">
        <v>607</v>
      </c>
      <c r="C223" s="142" t="s">
        <v>604</v>
      </c>
      <c r="D223" s="143">
        <v>360.8</v>
      </c>
      <c r="E223" s="142" t="s">
        <v>813</v>
      </c>
      <c r="F223" s="143"/>
      <c r="G223" s="143"/>
      <c r="H223" s="143"/>
      <c r="I223" s="143"/>
      <c r="J223" s="142" t="s">
        <v>814</v>
      </c>
    </row>
    <row r="224" spans="1:10" hidden="1" x14ac:dyDescent="0.3">
      <c r="A224" s="142" t="s">
        <v>165</v>
      </c>
      <c r="B224" s="142" t="s">
        <v>607</v>
      </c>
      <c r="C224" s="142" t="s">
        <v>614</v>
      </c>
      <c r="D224" s="143">
        <v>360</v>
      </c>
      <c r="E224" s="142" t="s">
        <v>813</v>
      </c>
      <c r="F224" s="143"/>
      <c r="G224" s="143"/>
      <c r="H224" s="143"/>
      <c r="I224" s="143"/>
      <c r="J224" s="142" t="s">
        <v>814</v>
      </c>
    </row>
    <row r="225" spans="1:10" hidden="1" x14ac:dyDescent="0.3">
      <c r="A225" s="142" t="s">
        <v>165</v>
      </c>
      <c r="B225" s="142" t="s">
        <v>607</v>
      </c>
      <c r="C225" s="142" t="s">
        <v>636</v>
      </c>
      <c r="D225" s="143">
        <v>360</v>
      </c>
      <c r="E225" s="142" t="s">
        <v>813</v>
      </c>
      <c r="F225" s="143"/>
      <c r="G225" s="143"/>
      <c r="H225" s="143"/>
      <c r="I225" s="143"/>
      <c r="J225" s="142" t="s">
        <v>814</v>
      </c>
    </row>
    <row r="226" spans="1:10" hidden="1" x14ac:dyDescent="0.3">
      <c r="A226" s="142" t="s">
        <v>165</v>
      </c>
      <c r="B226" s="142" t="s">
        <v>607</v>
      </c>
      <c r="C226" s="142" t="s">
        <v>605</v>
      </c>
      <c r="D226" s="143">
        <v>360</v>
      </c>
      <c r="E226" s="142" t="s">
        <v>813</v>
      </c>
      <c r="F226" s="143"/>
      <c r="G226" s="143"/>
      <c r="H226" s="143"/>
      <c r="I226" s="143"/>
      <c r="J226" s="142" t="s">
        <v>814</v>
      </c>
    </row>
    <row r="227" spans="1:10" hidden="1" x14ac:dyDescent="0.3">
      <c r="A227" s="142" t="s">
        <v>165</v>
      </c>
      <c r="B227" s="142" t="s">
        <v>607</v>
      </c>
      <c r="C227" s="142" t="s">
        <v>632</v>
      </c>
      <c r="D227" s="143">
        <v>360</v>
      </c>
      <c r="E227" s="142" t="s">
        <v>813</v>
      </c>
      <c r="F227" s="143"/>
      <c r="G227" s="143"/>
      <c r="H227" s="143"/>
      <c r="I227" s="143"/>
      <c r="J227" s="142" t="s">
        <v>814</v>
      </c>
    </row>
    <row r="228" spans="1:10" hidden="1" x14ac:dyDescent="0.3">
      <c r="A228" s="142" t="s">
        <v>165</v>
      </c>
      <c r="B228" s="142" t="s">
        <v>607</v>
      </c>
      <c r="C228" s="142" t="s">
        <v>621</v>
      </c>
      <c r="D228" s="143">
        <v>360</v>
      </c>
      <c r="E228" s="142" t="s">
        <v>813</v>
      </c>
      <c r="F228" s="143"/>
      <c r="G228" s="143"/>
      <c r="H228" s="143"/>
      <c r="I228" s="143"/>
      <c r="J228" s="142" t="s">
        <v>814</v>
      </c>
    </row>
    <row r="229" spans="1:10" hidden="1" x14ac:dyDescent="0.3">
      <c r="A229" s="142" t="s">
        <v>165</v>
      </c>
      <c r="B229" s="142" t="s">
        <v>607</v>
      </c>
      <c r="C229" s="142" t="s">
        <v>631</v>
      </c>
      <c r="D229" s="143">
        <v>360</v>
      </c>
      <c r="E229" s="142" t="s">
        <v>813</v>
      </c>
      <c r="F229" s="143"/>
      <c r="G229" s="143"/>
      <c r="H229" s="143"/>
      <c r="I229" s="143"/>
      <c r="J229" s="142" t="s">
        <v>814</v>
      </c>
    </row>
    <row r="230" spans="1:10" hidden="1" x14ac:dyDescent="0.3">
      <c r="A230" s="142" t="s">
        <v>165</v>
      </c>
      <c r="B230" s="142" t="s">
        <v>607</v>
      </c>
      <c r="C230" s="142" t="s">
        <v>602</v>
      </c>
      <c r="D230" s="143">
        <v>360</v>
      </c>
      <c r="E230" s="142" t="s">
        <v>813</v>
      </c>
      <c r="F230" s="143"/>
      <c r="G230" s="143"/>
      <c r="H230" s="143"/>
      <c r="I230" s="143"/>
      <c r="J230" s="142" t="s">
        <v>814</v>
      </c>
    </row>
    <row r="231" spans="1:10" hidden="1" x14ac:dyDescent="0.3">
      <c r="A231" s="142" t="s">
        <v>165</v>
      </c>
      <c r="B231" s="142" t="s">
        <v>607</v>
      </c>
      <c r="C231" s="142" t="s">
        <v>595</v>
      </c>
      <c r="D231" s="143">
        <v>360</v>
      </c>
      <c r="E231" s="142" t="s">
        <v>813</v>
      </c>
      <c r="F231" s="143"/>
      <c r="G231" s="143"/>
      <c r="H231" s="143"/>
      <c r="I231" s="143"/>
      <c r="J231" s="142" t="s">
        <v>814</v>
      </c>
    </row>
    <row r="232" spans="1:10" hidden="1" x14ac:dyDescent="0.3">
      <c r="A232" s="142" t="s">
        <v>165</v>
      </c>
      <c r="B232" s="142" t="s">
        <v>607</v>
      </c>
      <c r="C232" s="142" t="s">
        <v>638</v>
      </c>
      <c r="D232" s="143">
        <v>360</v>
      </c>
      <c r="E232" s="142" t="s">
        <v>813</v>
      </c>
      <c r="F232" s="143"/>
      <c r="G232" s="143"/>
      <c r="H232" s="143"/>
      <c r="I232" s="143"/>
      <c r="J232" s="142" t="s">
        <v>814</v>
      </c>
    </row>
    <row r="233" spans="1:10" hidden="1" x14ac:dyDescent="0.3">
      <c r="A233" s="142" t="s">
        <v>165</v>
      </c>
      <c r="B233" s="142" t="s">
        <v>607</v>
      </c>
      <c r="C233" s="142" t="s">
        <v>600</v>
      </c>
      <c r="D233" s="143">
        <v>360</v>
      </c>
      <c r="E233" s="142" t="s">
        <v>813</v>
      </c>
      <c r="F233" s="143"/>
      <c r="G233" s="143"/>
      <c r="H233" s="143"/>
      <c r="I233" s="143"/>
      <c r="J233" s="142" t="s">
        <v>814</v>
      </c>
    </row>
    <row r="234" spans="1:10" hidden="1" x14ac:dyDescent="0.3">
      <c r="A234" s="142" t="s">
        <v>165</v>
      </c>
      <c r="B234" s="142" t="s">
        <v>607</v>
      </c>
      <c r="C234" s="142" t="s">
        <v>591</v>
      </c>
      <c r="D234" s="143">
        <v>360</v>
      </c>
      <c r="E234" s="142" t="s">
        <v>813</v>
      </c>
      <c r="F234" s="143"/>
      <c r="G234" s="143"/>
      <c r="H234" s="143"/>
      <c r="I234" s="143"/>
      <c r="J234" s="142" t="s">
        <v>814</v>
      </c>
    </row>
    <row r="235" spans="1:10" x14ac:dyDescent="0.3">
      <c r="A235" s="142" t="s">
        <v>165</v>
      </c>
      <c r="B235" s="142" t="s">
        <v>607</v>
      </c>
      <c r="C235" s="142" t="s">
        <v>598</v>
      </c>
      <c r="D235" s="143">
        <v>408.49</v>
      </c>
      <c r="E235" s="142" t="s">
        <v>815</v>
      </c>
      <c r="F235" s="143">
        <v>40</v>
      </c>
      <c r="G235" s="142" t="s">
        <v>816</v>
      </c>
      <c r="H235" s="142" t="s">
        <v>838</v>
      </c>
      <c r="I235" s="142" t="s">
        <v>317</v>
      </c>
      <c r="J235" s="142" t="s">
        <v>814</v>
      </c>
    </row>
    <row r="236" spans="1:10" x14ac:dyDescent="0.3">
      <c r="A236" s="142" t="s">
        <v>165</v>
      </c>
      <c r="B236" s="142" t="s">
        <v>607</v>
      </c>
      <c r="C236" s="142" t="s">
        <v>609</v>
      </c>
      <c r="D236" s="143">
        <v>362.1</v>
      </c>
      <c r="E236" s="142" t="s">
        <v>815</v>
      </c>
      <c r="F236" s="143">
        <v>40</v>
      </c>
      <c r="G236" s="142" t="s">
        <v>816</v>
      </c>
      <c r="H236" s="142" t="s">
        <v>839</v>
      </c>
      <c r="I236" s="142" t="s">
        <v>298</v>
      </c>
      <c r="J236" s="142" t="s">
        <v>814</v>
      </c>
    </row>
    <row r="237" spans="1:10" x14ac:dyDescent="0.3">
      <c r="A237" s="142" t="s">
        <v>165</v>
      </c>
      <c r="B237" s="142" t="s">
        <v>607</v>
      </c>
      <c r="C237" s="142" t="s">
        <v>616</v>
      </c>
      <c r="D237" s="143">
        <v>379.4</v>
      </c>
      <c r="E237" s="142" t="s">
        <v>815</v>
      </c>
      <c r="F237" s="143">
        <v>40</v>
      </c>
      <c r="G237" s="142" t="s">
        <v>816</v>
      </c>
      <c r="H237" s="142" t="s">
        <v>840</v>
      </c>
      <c r="I237" s="142" t="s">
        <v>250</v>
      </c>
      <c r="J237" s="142" t="s">
        <v>814</v>
      </c>
    </row>
    <row r="238" spans="1:10" hidden="1" x14ac:dyDescent="0.3">
      <c r="A238" s="142" t="s">
        <v>165</v>
      </c>
      <c r="B238" s="142" t="s">
        <v>607</v>
      </c>
      <c r="C238" s="142" t="s">
        <v>624</v>
      </c>
      <c r="D238" s="143">
        <v>360</v>
      </c>
      <c r="E238" s="142" t="s">
        <v>813</v>
      </c>
      <c r="F238" s="143"/>
      <c r="G238" s="143"/>
      <c r="H238" s="143"/>
      <c r="I238" s="143"/>
      <c r="J238" s="142" t="s">
        <v>814</v>
      </c>
    </row>
    <row r="239" spans="1:10" hidden="1" x14ac:dyDescent="0.3">
      <c r="A239" s="142" t="s">
        <v>165</v>
      </c>
      <c r="B239" s="142" t="s">
        <v>607</v>
      </c>
      <c r="C239" s="142" t="s">
        <v>623</v>
      </c>
      <c r="D239" s="143">
        <v>360</v>
      </c>
      <c r="E239" s="142" t="s">
        <v>813</v>
      </c>
      <c r="F239" s="143"/>
      <c r="G239" s="143"/>
      <c r="H239" s="143"/>
      <c r="I239" s="143"/>
      <c r="J239" s="142" t="s">
        <v>814</v>
      </c>
    </row>
    <row r="240" spans="1:10" hidden="1" x14ac:dyDescent="0.3">
      <c r="A240" s="142" t="s">
        <v>165</v>
      </c>
      <c r="B240" s="142" t="s">
        <v>607</v>
      </c>
      <c r="C240" s="142" t="s">
        <v>611</v>
      </c>
      <c r="D240" s="143">
        <v>360</v>
      </c>
      <c r="E240" s="142" t="s">
        <v>813</v>
      </c>
      <c r="F240" s="143"/>
      <c r="G240" s="143"/>
      <c r="H240" s="143"/>
      <c r="I240" s="143"/>
      <c r="J240" s="142" t="s">
        <v>814</v>
      </c>
    </row>
    <row r="241" spans="1:10" hidden="1" x14ac:dyDescent="0.3">
      <c r="A241" s="142" t="s">
        <v>165</v>
      </c>
      <c r="B241" s="142" t="s">
        <v>607</v>
      </c>
      <c r="C241" s="142" t="s">
        <v>633</v>
      </c>
      <c r="D241" s="143">
        <v>360</v>
      </c>
      <c r="E241" s="142" t="s">
        <v>813</v>
      </c>
      <c r="F241" s="143"/>
      <c r="G241" s="143"/>
      <c r="H241" s="143"/>
      <c r="I241" s="143"/>
      <c r="J241" s="142" t="s">
        <v>814</v>
      </c>
    </row>
    <row r="242" spans="1:10" hidden="1" x14ac:dyDescent="0.3">
      <c r="A242" s="142" t="s">
        <v>165</v>
      </c>
      <c r="B242" s="142" t="s">
        <v>607</v>
      </c>
      <c r="C242" s="142" t="s">
        <v>625</v>
      </c>
      <c r="D242" s="143">
        <v>360</v>
      </c>
      <c r="E242" s="142" t="s">
        <v>813</v>
      </c>
      <c r="F242" s="143"/>
      <c r="G242" s="143"/>
      <c r="H242" s="143"/>
      <c r="I242" s="143"/>
      <c r="J242" s="142" t="s">
        <v>814</v>
      </c>
    </row>
    <row r="243" spans="1:10" hidden="1" x14ac:dyDescent="0.3">
      <c r="A243" s="142" t="s">
        <v>165</v>
      </c>
      <c r="B243" s="142" t="s">
        <v>607</v>
      </c>
      <c r="C243" s="142" t="s">
        <v>628</v>
      </c>
      <c r="D243" s="143">
        <v>360</v>
      </c>
      <c r="E243" s="142" t="s">
        <v>813</v>
      </c>
      <c r="F243" s="143"/>
      <c r="G243" s="143"/>
      <c r="H243" s="143"/>
      <c r="I243" s="143"/>
      <c r="J243" s="142" t="s">
        <v>814</v>
      </c>
    </row>
    <row r="244" spans="1:10" hidden="1" x14ac:dyDescent="0.3">
      <c r="A244" s="142" t="s">
        <v>165</v>
      </c>
      <c r="B244" s="142" t="s">
        <v>607</v>
      </c>
      <c r="C244" s="142" t="s">
        <v>612</v>
      </c>
      <c r="D244" s="143">
        <v>360</v>
      </c>
      <c r="E244" s="142" t="s">
        <v>813</v>
      </c>
      <c r="F244" s="143"/>
      <c r="G244" s="143"/>
      <c r="H244" s="143"/>
      <c r="I244" s="143"/>
      <c r="J244" s="142" t="s">
        <v>814</v>
      </c>
    </row>
    <row r="245" spans="1:10" hidden="1" x14ac:dyDescent="0.3">
      <c r="A245" s="142" t="s">
        <v>165</v>
      </c>
      <c r="B245" s="142" t="s">
        <v>607</v>
      </c>
      <c r="C245" s="142" t="s">
        <v>622</v>
      </c>
      <c r="D245" s="143">
        <v>360</v>
      </c>
      <c r="E245" s="142" t="s">
        <v>813</v>
      </c>
      <c r="F245" s="143"/>
      <c r="G245" s="143"/>
      <c r="H245" s="143"/>
      <c r="I245" s="143"/>
      <c r="J245" s="142" t="s">
        <v>814</v>
      </c>
    </row>
    <row r="246" spans="1:10" hidden="1" x14ac:dyDescent="0.3">
      <c r="A246" s="142" t="s">
        <v>165</v>
      </c>
      <c r="B246" s="142" t="s">
        <v>607</v>
      </c>
      <c r="C246" s="142" t="s">
        <v>601</v>
      </c>
      <c r="D246" s="143">
        <v>360</v>
      </c>
      <c r="E246" s="142" t="s">
        <v>813</v>
      </c>
      <c r="F246" s="143"/>
      <c r="G246" s="143"/>
      <c r="H246" s="143"/>
      <c r="I246" s="143"/>
      <c r="J246" s="142" t="s">
        <v>814</v>
      </c>
    </row>
    <row r="247" spans="1:10" hidden="1" x14ac:dyDescent="0.3">
      <c r="A247" s="142" t="s">
        <v>165</v>
      </c>
      <c r="B247" s="142" t="s">
        <v>607</v>
      </c>
      <c r="C247" s="142" t="s">
        <v>617</v>
      </c>
      <c r="D247" s="143">
        <v>360</v>
      </c>
      <c r="E247" s="142" t="s">
        <v>813</v>
      </c>
      <c r="F247" s="143"/>
      <c r="G247" s="143"/>
      <c r="H247" s="143"/>
      <c r="I247" s="143"/>
      <c r="J247" s="142" t="s">
        <v>814</v>
      </c>
    </row>
    <row r="248" spans="1:10" hidden="1" x14ac:dyDescent="0.3">
      <c r="A248" s="142" t="s">
        <v>165</v>
      </c>
      <c r="B248" s="142" t="s">
        <v>607</v>
      </c>
      <c r="C248" s="142" t="s">
        <v>641</v>
      </c>
      <c r="D248" s="143">
        <v>360</v>
      </c>
      <c r="E248" s="142" t="s">
        <v>813</v>
      </c>
      <c r="F248" s="143"/>
      <c r="G248" s="143"/>
      <c r="H248" s="143"/>
      <c r="I248" s="143"/>
      <c r="J248" s="142" t="s">
        <v>814</v>
      </c>
    </row>
    <row r="249" spans="1:10" hidden="1" x14ac:dyDescent="0.3">
      <c r="A249" s="142" t="s">
        <v>165</v>
      </c>
      <c r="B249" s="142" t="s">
        <v>607</v>
      </c>
      <c r="C249" s="142" t="s">
        <v>613</v>
      </c>
      <c r="D249" s="143">
        <v>360</v>
      </c>
      <c r="E249" s="142" t="s">
        <v>813</v>
      </c>
      <c r="F249" s="143"/>
      <c r="G249" s="143"/>
      <c r="H249" s="143"/>
      <c r="I249" s="143"/>
      <c r="J249" s="142" t="s">
        <v>814</v>
      </c>
    </row>
    <row r="250" spans="1:10" x14ac:dyDescent="0.3">
      <c r="A250" s="142" t="s">
        <v>165</v>
      </c>
      <c r="B250" s="142" t="s">
        <v>607</v>
      </c>
      <c r="C250" s="142" t="s">
        <v>608</v>
      </c>
      <c r="D250" s="143">
        <v>398.97</v>
      </c>
      <c r="E250" s="142" t="s">
        <v>815</v>
      </c>
      <c r="F250" s="143">
        <v>40</v>
      </c>
      <c r="G250" s="142" t="s">
        <v>816</v>
      </c>
      <c r="H250" s="142" t="s">
        <v>841</v>
      </c>
      <c r="I250" s="142" t="s">
        <v>184</v>
      </c>
      <c r="J250" s="142" t="s">
        <v>814</v>
      </c>
    </row>
    <row r="251" spans="1:10" hidden="1" x14ac:dyDescent="0.3">
      <c r="A251" s="142" t="s">
        <v>165</v>
      </c>
      <c r="B251" s="142" t="s">
        <v>607</v>
      </c>
      <c r="C251" s="142" t="s">
        <v>606</v>
      </c>
      <c r="D251" s="143">
        <v>367.36</v>
      </c>
      <c r="E251" s="142" t="s">
        <v>813</v>
      </c>
      <c r="F251" s="143"/>
      <c r="G251" s="143"/>
      <c r="H251" s="143"/>
      <c r="I251" s="143"/>
      <c r="J251" s="142" t="s">
        <v>814</v>
      </c>
    </row>
    <row r="252" spans="1:10" x14ac:dyDescent="0.3">
      <c r="A252" s="142" t="s">
        <v>165</v>
      </c>
      <c r="B252" s="142" t="s">
        <v>607</v>
      </c>
      <c r="C252" s="142" t="s">
        <v>642</v>
      </c>
      <c r="D252" s="143">
        <v>432.98</v>
      </c>
      <c r="E252" s="142" t="s">
        <v>815</v>
      </c>
      <c r="F252" s="143">
        <v>40</v>
      </c>
      <c r="G252" s="142" t="s">
        <v>816</v>
      </c>
      <c r="H252" s="142" t="s">
        <v>842</v>
      </c>
      <c r="I252" s="142" t="s">
        <v>286</v>
      </c>
      <c r="J252" s="142" t="s">
        <v>814</v>
      </c>
    </row>
    <row r="253" spans="1:10" hidden="1" x14ac:dyDescent="0.3">
      <c r="A253" s="142" t="s">
        <v>165</v>
      </c>
      <c r="B253" s="142" t="s">
        <v>637</v>
      </c>
      <c r="C253" s="142" t="s">
        <v>604</v>
      </c>
      <c r="D253" s="143">
        <v>452.97</v>
      </c>
      <c r="E253" s="142" t="s">
        <v>813</v>
      </c>
      <c r="F253" s="143"/>
      <c r="G253" s="143"/>
      <c r="H253" s="143"/>
      <c r="I253" s="143"/>
      <c r="J253" s="142" t="s">
        <v>814</v>
      </c>
    </row>
    <row r="254" spans="1:10" hidden="1" x14ac:dyDescent="0.3">
      <c r="A254" s="142" t="s">
        <v>165</v>
      </c>
      <c r="B254" s="142" t="s">
        <v>637</v>
      </c>
      <c r="C254" s="142" t="s">
        <v>614</v>
      </c>
      <c r="D254" s="143">
        <v>380.72</v>
      </c>
      <c r="E254" s="142" t="s">
        <v>813</v>
      </c>
      <c r="F254" s="143"/>
      <c r="G254" s="143"/>
      <c r="H254" s="143"/>
      <c r="I254" s="143"/>
      <c r="J254" s="142" t="s">
        <v>814</v>
      </c>
    </row>
    <row r="255" spans="1:10" hidden="1" x14ac:dyDescent="0.3">
      <c r="A255" s="142" t="s">
        <v>165</v>
      </c>
      <c r="B255" s="142" t="s">
        <v>637</v>
      </c>
      <c r="C255" s="142" t="s">
        <v>636</v>
      </c>
      <c r="D255" s="143">
        <v>380.72</v>
      </c>
      <c r="E255" s="142" t="s">
        <v>813</v>
      </c>
      <c r="F255" s="143"/>
      <c r="G255" s="143"/>
      <c r="H255" s="143"/>
      <c r="I255" s="143"/>
      <c r="J255" s="142" t="s">
        <v>814</v>
      </c>
    </row>
    <row r="256" spans="1:10" hidden="1" x14ac:dyDescent="0.3">
      <c r="A256" s="142" t="s">
        <v>165</v>
      </c>
      <c r="B256" s="142" t="s">
        <v>637</v>
      </c>
      <c r="C256" s="142" t="s">
        <v>605</v>
      </c>
      <c r="D256" s="143">
        <v>380.72</v>
      </c>
      <c r="E256" s="142" t="s">
        <v>813</v>
      </c>
      <c r="F256" s="143"/>
      <c r="G256" s="143"/>
      <c r="H256" s="143"/>
      <c r="I256" s="143"/>
      <c r="J256" s="142" t="s">
        <v>814</v>
      </c>
    </row>
    <row r="257" spans="1:10" hidden="1" x14ac:dyDescent="0.3">
      <c r="A257" s="142" t="s">
        <v>165</v>
      </c>
      <c r="B257" s="142" t="s">
        <v>637</v>
      </c>
      <c r="C257" s="142" t="s">
        <v>632</v>
      </c>
      <c r="D257" s="143">
        <v>380.72</v>
      </c>
      <c r="E257" s="142" t="s">
        <v>813</v>
      </c>
      <c r="F257" s="143"/>
      <c r="G257" s="143"/>
      <c r="H257" s="143"/>
      <c r="I257" s="143"/>
      <c r="J257" s="142" t="s">
        <v>814</v>
      </c>
    </row>
    <row r="258" spans="1:10" hidden="1" x14ac:dyDescent="0.3">
      <c r="A258" s="142" t="s">
        <v>165</v>
      </c>
      <c r="B258" s="142" t="s">
        <v>637</v>
      </c>
      <c r="C258" s="142" t="s">
        <v>621</v>
      </c>
      <c r="D258" s="143">
        <v>380.72</v>
      </c>
      <c r="E258" s="142" t="s">
        <v>813</v>
      </c>
      <c r="F258" s="143"/>
      <c r="G258" s="143"/>
      <c r="H258" s="143"/>
      <c r="I258" s="143"/>
      <c r="J258" s="142" t="s">
        <v>814</v>
      </c>
    </row>
    <row r="259" spans="1:10" hidden="1" x14ac:dyDescent="0.3">
      <c r="A259" s="142" t="s">
        <v>165</v>
      </c>
      <c r="B259" s="142" t="s">
        <v>637</v>
      </c>
      <c r="C259" s="142" t="s">
        <v>631</v>
      </c>
      <c r="D259" s="143">
        <v>380.72</v>
      </c>
      <c r="E259" s="142" t="s">
        <v>813</v>
      </c>
      <c r="F259" s="143"/>
      <c r="G259" s="143"/>
      <c r="H259" s="143"/>
      <c r="I259" s="143"/>
      <c r="J259" s="142" t="s">
        <v>814</v>
      </c>
    </row>
    <row r="260" spans="1:10" hidden="1" x14ac:dyDescent="0.3">
      <c r="A260" s="142" t="s">
        <v>165</v>
      </c>
      <c r="B260" s="142" t="s">
        <v>637</v>
      </c>
      <c r="C260" s="142" t="s">
        <v>602</v>
      </c>
      <c r="D260" s="143">
        <v>380.72</v>
      </c>
      <c r="E260" s="142" t="s">
        <v>813</v>
      </c>
      <c r="F260" s="143"/>
      <c r="G260" s="143"/>
      <c r="H260" s="143"/>
      <c r="I260" s="143"/>
      <c r="J260" s="142" t="s">
        <v>814</v>
      </c>
    </row>
    <row r="261" spans="1:10" x14ac:dyDescent="0.3">
      <c r="A261" s="142" t="s">
        <v>165</v>
      </c>
      <c r="B261" s="142" t="s">
        <v>637</v>
      </c>
      <c r="C261" s="142" t="s">
        <v>595</v>
      </c>
      <c r="D261" s="143">
        <v>376.79</v>
      </c>
      <c r="E261" s="142" t="s">
        <v>815</v>
      </c>
      <c r="F261" s="143">
        <v>40</v>
      </c>
      <c r="G261" s="142" t="s">
        <v>816</v>
      </c>
      <c r="H261" s="142" t="s">
        <v>843</v>
      </c>
      <c r="I261" s="142" t="s">
        <v>256</v>
      </c>
      <c r="J261" s="142" t="s">
        <v>814</v>
      </c>
    </row>
    <row r="262" spans="1:10" hidden="1" x14ac:dyDescent="0.3">
      <c r="A262" s="142" t="s">
        <v>165</v>
      </c>
      <c r="B262" s="142" t="s">
        <v>637</v>
      </c>
      <c r="C262" s="142" t="s">
        <v>638</v>
      </c>
      <c r="D262" s="143">
        <v>389.99</v>
      </c>
      <c r="E262" s="142" t="s">
        <v>813</v>
      </c>
      <c r="F262" s="143"/>
      <c r="G262" s="143"/>
      <c r="H262" s="143"/>
      <c r="I262" s="143"/>
      <c r="J262" s="142" t="s">
        <v>814</v>
      </c>
    </row>
    <row r="263" spans="1:10" hidden="1" x14ac:dyDescent="0.3">
      <c r="A263" s="142" t="s">
        <v>165</v>
      </c>
      <c r="B263" s="142" t="s">
        <v>637</v>
      </c>
      <c r="C263" s="142" t="s">
        <v>600</v>
      </c>
      <c r="D263" s="143">
        <v>383.41</v>
      </c>
      <c r="E263" s="142" t="s">
        <v>813</v>
      </c>
      <c r="F263" s="143"/>
      <c r="G263" s="143"/>
      <c r="H263" s="143"/>
      <c r="I263" s="143"/>
      <c r="J263" s="142" t="s">
        <v>814</v>
      </c>
    </row>
    <row r="264" spans="1:10" hidden="1" x14ac:dyDescent="0.3">
      <c r="A264" s="142" t="s">
        <v>165</v>
      </c>
      <c r="B264" s="142" t="s">
        <v>637</v>
      </c>
      <c r="C264" s="142" t="s">
        <v>591</v>
      </c>
      <c r="D264" s="143">
        <v>383.41</v>
      </c>
      <c r="E264" s="142" t="s">
        <v>813</v>
      </c>
      <c r="F264" s="143"/>
      <c r="G264" s="143"/>
      <c r="H264" s="143"/>
      <c r="I264" s="143"/>
      <c r="J264" s="142" t="s">
        <v>814</v>
      </c>
    </row>
    <row r="265" spans="1:10" hidden="1" x14ac:dyDescent="0.3">
      <c r="A265" s="142" t="s">
        <v>165</v>
      </c>
      <c r="B265" s="142" t="s">
        <v>637</v>
      </c>
      <c r="C265" s="142" t="s">
        <v>598</v>
      </c>
      <c r="D265" s="143">
        <v>383.41</v>
      </c>
      <c r="E265" s="142" t="s">
        <v>813</v>
      </c>
      <c r="F265" s="143"/>
      <c r="G265" s="143"/>
      <c r="H265" s="143"/>
      <c r="I265" s="143"/>
      <c r="J265" s="142" t="s">
        <v>814</v>
      </c>
    </row>
    <row r="266" spans="1:10" hidden="1" x14ac:dyDescent="0.3">
      <c r="A266" s="142" t="s">
        <v>165</v>
      </c>
      <c r="B266" s="142" t="s">
        <v>637</v>
      </c>
      <c r="C266" s="142" t="s">
        <v>609</v>
      </c>
      <c r="D266" s="143">
        <v>383.41</v>
      </c>
      <c r="E266" s="142" t="s">
        <v>813</v>
      </c>
      <c r="F266" s="143"/>
      <c r="G266" s="143"/>
      <c r="H266" s="143"/>
      <c r="I266" s="143"/>
      <c r="J266" s="142" t="s">
        <v>814</v>
      </c>
    </row>
    <row r="267" spans="1:10" hidden="1" x14ac:dyDescent="0.3">
      <c r="A267" s="142" t="s">
        <v>165</v>
      </c>
      <c r="B267" s="142" t="s">
        <v>637</v>
      </c>
      <c r="C267" s="142" t="s">
        <v>616</v>
      </c>
      <c r="D267" s="143">
        <v>493.46</v>
      </c>
      <c r="E267" s="142" t="s">
        <v>813</v>
      </c>
      <c r="F267" s="143"/>
      <c r="G267" s="143"/>
      <c r="H267" s="143"/>
      <c r="I267" s="143"/>
      <c r="J267" s="142" t="s">
        <v>814</v>
      </c>
    </row>
    <row r="268" spans="1:10" hidden="1" x14ac:dyDescent="0.3">
      <c r="A268" s="142" t="s">
        <v>165</v>
      </c>
      <c r="B268" s="142" t="s">
        <v>844</v>
      </c>
      <c r="C268" s="142" t="s">
        <v>604</v>
      </c>
      <c r="D268" s="143">
        <v>365.8</v>
      </c>
      <c r="E268" s="142" t="s">
        <v>813</v>
      </c>
      <c r="F268" s="143"/>
      <c r="G268" s="143"/>
      <c r="H268" s="143"/>
      <c r="I268" s="143"/>
      <c r="J268" s="142" t="s">
        <v>814</v>
      </c>
    </row>
    <row r="269" spans="1:10" hidden="1" x14ac:dyDescent="0.3">
      <c r="A269" s="142" t="s">
        <v>165</v>
      </c>
      <c r="B269" s="142" t="s">
        <v>844</v>
      </c>
      <c r="C269" s="142" t="s">
        <v>614</v>
      </c>
      <c r="D269" s="143">
        <v>360.33</v>
      </c>
      <c r="E269" s="142" t="s">
        <v>813</v>
      </c>
      <c r="F269" s="143"/>
      <c r="G269" s="143"/>
      <c r="H269" s="143"/>
      <c r="I269" s="143"/>
      <c r="J269" s="142" t="s">
        <v>814</v>
      </c>
    </row>
    <row r="270" spans="1:10" hidden="1" x14ac:dyDescent="0.3">
      <c r="A270" s="142" t="s">
        <v>165</v>
      </c>
      <c r="B270" s="142" t="s">
        <v>844</v>
      </c>
      <c r="C270" s="142" t="s">
        <v>636</v>
      </c>
      <c r="D270" s="143">
        <v>360</v>
      </c>
      <c r="E270" s="142" t="s">
        <v>813</v>
      </c>
      <c r="F270" s="143"/>
      <c r="G270" s="143"/>
      <c r="H270" s="143"/>
      <c r="I270" s="143"/>
      <c r="J270" s="142" t="s">
        <v>814</v>
      </c>
    </row>
    <row r="271" spans="1:10" hidden="1" x14ac:dyDescent="0.3">
      <c r="A271" s="142" t="s">
        <v>165</v>
      </c>
      <c r="B271" s="142" t="s">
        <v>844</v>
      </c>
      <c r="C271" s="142" t="s">
        <v>605</v>
      </c>
      <c r="D271" s="143">
        <v>360</v>
      </c>
      <c r="E271" s="142" t="s">
        <v>813</v>
      </c>
      <c r="F271" s="143"/>
      <c r="G271" s="143"/>
      <c r="H271" s="143"/>
      <c r="I271" s="143"/>
      <c r="J271" s="142" t="s">
        <v>814</v>
      </c>
    </row>
    <row r="272" spans="1:10" hidden="1" x14ac:dyDescent="0.3">
      <c r="A272" s="142" t="s">
        <v>165</v>
      </c>
      <c r="B272" s="142" t="s">
        <v>844</v>
      </c>
      <c r="C272" s="142" t="s">
        <v>632</v>
      </c>
      <c r="D272" s="143">
        <v>360</v>
      </c>
      <c r="E272" s="142" t="s">
        <v>813</v>
      </c>
      <c r="F272" s="143"/>
      <c r="G272" s="143"/>
      <c r="H272" s="143"/>
      <c r="I272" s="143"/>
      <c r="J272" s="142" t="s">
        <v>814</v>
      </c>
    </row>
    <row r="273" spans="1:10" hidden="1" x14ac:dyDescent="0.3">
      <c r="A273" s="142" t="s">
        <v>165</v>
      </c>
      <c r="B273" s="142" t="s">
        <v>844</v>
      </c>
      <c r="C273" s="142" t="s">
        <v>621</v>
      </c>
      <c r="D273" s="143">
        <v>360</v>
      </c>
      <c r="E273" s="142" t="s">
        <v>813</v>
      </c>
      <c r="F273" s="143"/>
      <c r="G273" s="143"/>
      <c r="H273" s="143"/>
      <c r="I273" s="143"/>
      <c r="J273" s="142" t="s">
        <v>814</v>
      </c>
    </row>
    <row r="274" spans="1:10" hidden="1" x14ac:dyDescent="0.3">
      <c r="A274" s="142" t="s">
        <v>165</v>
      </c>
      <c r="B274" s="142" t="s">
        <v>844</v>
      </c>
      <c r="C274" s="142" t="s">
        <v>631</v>
      </c>
      <c r="D274" s="143">
        <v>360</v>
      </c>
      <c r="E274" s="142" t="s">
        <v>813</v>
      </c>
      <c r="F274" s="143"/>
      <c r="G274" s="143"/>
      <c r="H274" s="143"/>
      <c r="I274" s="143"/>
      <c r="J274" s="142" t="s">
        <v>814</v>
      </c>
    </row>
    <row r="275" spans="1:10" hidden="1" x14ac:dyDescent="0.3">
      <c r="A275" s="142" t="s">
        <v>165</v>
      </c>
      <c r="B275" s="142" t="s">
        <v>844</v>
      </c>
      <c r="C275" s="142" t="s">
        <v>602</v>
      </c>
      <c r="D275" s="143">
        <v>360</v>
      </c>
      <c r="E275" s="142" t="s">
        <v>813</v>
      </c>
      <c r="F275" s="143"/>
      <c r="G275" s="143"/>
      <c r="H275" s="143"/>
      <c r="I275" s="143"/>
      <c r="J275" s="142" t="s">
        <v>814</v>
      </c>
    </row>
    <row r="276" spans="1:10" hidden="1" x14ac:dyDescent="0.3">
      <c r="A276" s="142" t="s">
        <v>165</v>
      </c>
      <c r="B276" s="142" t="s">
        <v>844</v>
      </c>
      <c r="C276" s="142" t="s">
        <v>595</v>
      </c>
      <c r="D276" s="143">
        <v>360</v>
      </c>
      <c r="E276" s="142" t="s">
        <v>813</v>
      </c>
      <c r="F276" s="143"/>
      <c r="G276" s="143"/>
      <c r="H276" s="143"/>
      <c r="I276" s="143"/>
      <c r="J276" s="142" t="s">
        <v>814</v>
      </c>
    </row>
    <row r="277" spans="1:10" hidden="1" x14ac:dyDescent="0.3">
      <c r="A277" s="142" t="s">
        <v>165</v>
      </c>
      <c r="B277" s="142" t="s">
        <v>844</v>
      </c>
      <c r="C277" s="142" t="s">
        <v>638</v>
      </c>
      <c r="D277" s="143">
        <v>360</v>
      </c>
      <c r="E277" s="142" t="s">
        <v>813</v>
      </c>
      <c r="F277" s="143"/>
      <c r="G277" s="143"/>
      <c r="H277" s="143"/>
      <c r="I277" s="143"/>
      <c r="J277" s="142" t="s">
        <v>814</v>
      </c>
    </row>
    <row r="278" spans="1:10" hidden="1" x14ac:dyDescent="0.3">
      <c r="A278" s="142" t="s">
        <v>165</v>
      </c>
      <c r="B278" s="142" t="s">
        <v>844</v>
      </c>
      <c r="C278" s="142" t="s">
        <v>600</v>
      </c>
      <c r="D278" s="143">
        <v>361.3</v>
      </c>
      <c r="E278" s="142" t="s">
        <v>813</v>
      </c>
      <c r="F278" s="143"/>
      <c r="G278" s="143"/>
      <c r="H278" s="143"/>
      <c r="I278" s="143"/>
      <c r="J278" s="142" t="s">
        <v>814</v>
      </c>
    </row>
    <row r="279" spans="1:10" hidden="1" x14ac:dyDescent="0.3">
      <c r="A279" s="142" t="s">
        <v>165</v>
      </c>
      <c r="B279" s="142" t="s">
        <v>844</v>
      </c>
      <c r="C279" s="142" t="s">
        <v>591</v>
      </c>
      <c r="D279" s="143">
        <v>361.9</v>
      </c>
      <c r="E279" s="142" t="s">
        <v>813</v>
      </c>
      <c r="F279" s="143"/>
      <c r="G279" s="143"/>
      <c r="H279" s="143"/>
      <c r="I279" s="143"/>
      <c r="J279" s="142" t="s">
        <v>814</v>
      </c>
    </row>
    <row r="280" spans="1:10" hidden="1" x14ac:dyDescent="0.3">
      <c r="A280" s="142" t="s">
        <v>165</v>
      </c>
      <c r="B280" s="142" t="s">
        <v>844</v>
      </c>
      <c r="C280" s="142" t="s">
        <v>598</v>
      </c>
      <c r="D280" s="143">
        <v>391.31</v>
      </c>
      <c r="E280" s="142" t="s">
        <v>813</v>
      </c>
      <c r="F280" s="143"/>
      <c r="G280" s="143"/>
      <c r="H280" s="143"/>
      <c r="I280" s="143"/>
      <c r="J280" s="142" t="s">
        <v>814</v>
      </c>
    </row>
    <row r="281" spans="1:10" hidden="1" x14ac:dyDescent="0.3">
      <c r="A281" s="142" t="s">
        <v>165</v>
      </c>
      <c r="B281" s="142" t="s">
        <v>844</v>
      </c>
      <c r="C281" s="142" t="s">
        <v>609</v>
      </c>
      <c r="D281" s="143">
        <v>360.04</v>
      </c>
      <c r="E281" s="142" t="s">
        <v>813</v>
      </c>
      <c r="F281" s="143"/>
      <c r="G281" s="143"/>
      <c r="H281" s="143"/>
      <c r="I281" s="143"/>
      <c r="J281" s="142" t="s">
        <v>814</v>
      </c>
    </row>
    <row r="282" spans="1:10" hidden="1" x14ac:dyDescent="0.3">
      <c r="A282" s="142" t="s">
        <v>165</v>
      </c>
      <c r="B282" s="142" t="s">
        <v>844</v>
      </c>
      <c r="C282" s="142" t="s">
        <v>616</v>
      </c>
      <c r="D282" s="143">
        <v>365</v>
      </c>
      <c r="E282" s="142" t="s">
        <v>813</v>
      </c>
      <c r="F282" s="143"/>
      <c r="G282" s="143"/>
      <c r="H282" s="143"/>
      <c r="I282" s="143"/>
      <c r="J282" s="142" t="s">
        <v>814</v>
      </c>
    </row>
    <row r="283" spans="1:10" hidden="1" x14ac:dyDescent="0.3">
      <c r="A283" s="142" t="s">
        <v>165</v>
      </c>
      <c r="B283" s="142" t="s">
        <v>844</v>
      </c>
      <c r="C283" s="142" t="s">
        <v>624</v>
      </c>
      <c r="D283" s="143">
        <v>360</v>
      </c>
      <c r="E283" s="142" t="s">
        <v>813</v>
      </c>
      <c r="F283" s="143"/>
      <c r="G283" s="143"/>
      <c r="H283" s="143"/>
      <c r="I283" s="143"/>
      <c r="J283" s="142" t="s">
        <v>814</v>
      </c>
    </row>
    <row r="284" spans="1:10" hidden="1" x14ac:dyDescent="0.3">
      <c r="A284" s="142" t="s">
        <v>165</v>
      </c>
      <c r="B284" s="142" t="s">
        <v>844</v>
      </c>
      <c r="C284" s="142" t="s">
        <v>623</v>
      </c>
      <c r="D284" s="143">
        <v>360</v>
      </c>
      <c r="E284" s="142" t="s">
        <v>813</v>
      </c>
      <c r="F284" s="143"/>
      <c r="G284" s="143"/>
      <c r="H284" s="143"/>
      <c r="I284" s="143"/>
      <c r="J284" s="142" t="s">
        <v>814</v>
      </c>
    </row>
    <row r="285" spans="1:10" hidden="1" x14ac:dyDescent="0.3">
      <c r="A285" s="142" t="s">
        <v>165</v>
      </c>
      <c r="B285" s="142" t="s">
        <v>844</v>
      </c>
      <c r="C285" s="142" t="s">
        <v>611</v>
      </c>
      <c r="D285" s="143">
        <v>360</v>
      </c>
      <c r="E285" s="142" t="s">
        <v>813</v>
      </c>
      <c r="F285" s="143"/>
      <c r="G285" s="143"/>
      <c r="H285" s="143"/>
      <c r="I285" s="143"/>
      <c r="J285" s="142" t="s">
        <v>814</v>
      </c>
    </row>
    <row r="286" spans="1:10" hidden="1" x14ac:dyDescent="0.3">
      <c r="A286" s="142" t="s">
        <v>165</v>
      </c>
      <c r="B286" s="142" t="s">
        <v>844</v>
      </c>
      <c r="C286" s="142" t="s">
        <v>633</v>
      </c>
      <c r="D286" s="143">
        <v>360</v>
      </c>
      <c r="E286" s="142" t="s">
        <v>813</v>
      </c>
      <c r="F286" s="143"/>
      <c r="G286" s="143"/>
      <c r="H286" s="143"/>
      <c r="I286" s="143"/>
      <c r="J286" s="142" t="s">
        <v>814</v>
      </c>
    </row>
    <row r="287" spans="1:10" hidden="1" x14ac:dyDescent="0.3">
      <c r="A287" s="142" t="s">
        <v>165</v>
      </c>
      <c r="B287" s="142" t="s">
        <v>844</v>
      </c>
      <c r="C287" s="142" t="s">
        <v>625</v>
      </c>
      <c r="D287" s="143">
        <v>360</v>
      </c>
      <c r="E287" s="142" t="s">
        <v>813</v>
      </c>
      <c r="F287" s="143"/>
      <c r="G287" s="143"/>
      <c r="H287" s="143"/>
      <c r="I287" s="143"/>
      <c r="J287" s="142" t="s">
        <v>814</v>
      </c>
    </row>
    <row r="288" spans="1:10" hidden="1" x14ac:dyDescent="0.3">
      <c r="A288" s="142" t="s">
        <v>165</v>
      </c>
      <c r="B288" s="142" t="s">
        <v>844</v>
      </c>
      <c r="C288" s="142" t="s">
        <v>628</v>
      </c>
      <c r="D288" s="143">
        <v>360</v>
      </c>
      <c r="E288" s="142" t="s">
        <v>813</v>
      </c>
      <c r="F288" s="143"/>
      <c r="G288" s="143"/>
      <c r="H288" s="143"/>
      <c r="I288" s="143"/>
      <c r="J288" s="142" t="s">
        <v>814</v>
      </c>
    </row>
    <row r="289" spans="1:10" hidden="1" x14ac:dyDescent="0.3">
      <c r="A289" s="142" t="s">
        <v>165</v>
      </c>
      <c r="B289" s="142" t="s">
        <v>844</v>
      </c>
      <c r="C289" s="142" t="s">
        <v>612</v>
      </c>
      <c r="D289" s="143">
        <v>360</v>
      </c>
      <c r="E289" s="142" t="s">
        <v>813</v>
      </c>
      <c r="F289" s="143"/>
      <c r="G289" s="143"/>
      <c r="H289" s="143"/>
      <c r="I289" s="143"/>
      <c r="J289" s="142" t="s">
        <v>814</v>
      </c>
    </row>
    <row r="290" spans="1:10" hidden="1" x14ac:dyDescent="0.3">
      <c r="A290" s="142" t="s">
        <v>165</v>
      </c>
      <c r="B290" s="142" t="s">
        <v>844</v>
      </c>
      <c r="C290" s="142" t="s">
        <v>622</v>
      </c>
      <c r="D290" s="143">
        <v>360</v>
      </c>
      <c r="E290" s="142" t="s">
        <v>813</v>
      </c>
      <c r="F290" s="143"/>
      <c r="G290" s="143"/>
      <c r="H290" s="143"/>
      <c r="I290" s="143"/>
      <c r="J290" s="142" t="s">
        <v>814</v>
      </c>
    </row>
    <row r="291" spans="1:10" hidden="1" x14ac:dyDescent="0.3">
      <c r="A291" s="142" t="s">
        <v>165</v>
      </c>
      <c r="B291" s="142" t="s">
        <v>844</v>
      </c>
      <c r="C291" s="142" t="s">
        <v>601</v>
      </c>
      <c r="D291" s="143">
        <v>360.74</v>
      </c>
      <c r="E291" s="142" t="s">
        <v>813</v>
      </c>
      <c r="F291" s="143"/>
      <c r="G291" s="143"/>
      <c r="H291" s="143"/>
      <c r="I291" s="143"/>
      <c r="J291" s="142" t="s">
        <v>814</v>
      </c>
    </row>
    <row r="292" spans="1:10" hidden="1" x14ac:dyDescent="0.3">
      <c r="A292" s="142" t="s">
        <v>165</v>
      </c>
      <c r="B292" s="142" t="s">
        <v>844</v>
      </c>
      <c r="C292" s="142" t="s">
        <v>617</v>
      </c>
      <c r="D292" s="143">
        <v>362.23</v>
      </c>
      <c r="E292" s="142" t="s">
        <v>813</v>
      </c>
      <c r="F292" s="143"/>
      <c r="G292" s="143"/>
      <c r="H292" s="143"/>
      <c r="I292" s="143"/>
      <c r="J292" s="142" t="s">
        <v>814</v>
      </c>
    </row>
    <row r="293" spans="1:10" hidden="1" x14ac:dyDescent="0.3">
      <c r="A293" s="142" t="s">
        <v>165</v>
      </c>
      <c r="B293" s="142" t="s">
        <v>615</v>
      </c>
      <c r="C293" s="142" t="s">
        <v>604</v>
      </c>
      <c r="D293" s="143">
        <v>365.94</v>
      </c>
      <c r="E293" s="142" t="s">
        <v>813</v>
      </c>
      <c r="F293" s="143"/>
      <c r="G293" s="143"/>
      <c r="H293" s="143"/>
      <c r="I293" s="143"/>
      <c r="J293" s="142" t="s">
        <v>814</v>
      </c>
    </row>
    <row r="294" spans="1:10" hidden="1" x14ac:dyDescent="0.3">
      <c r="A294" s="142" t="s">
        <v>165</v>
      </c>
      <c r="B294" s="142" t="s">
        <v>615</v>
      </c>
      <c r="C294" s="142" t="s">
        <v>614</v>
      </c>
      <c r="D294" s="143">
        <v>360.05</v>
      </c>
      <c r="E294" s="142" t="s">
        <v>813</v>
      </c>
      <c r="F294" s="143"/>
      <c r="G294" s="143"/>
      <c r="H294" s="143"/>
      <c r="I294" s="143"/>
      <c r="J294" s="142" t="s">
        <v>814</v>
      </c>
    </row>
    <row r="295" spans="1:10" hidden="1" x14ac:dyDescent="0.3">
      <c r="A295" s="142" t="s">
        <v>165</v>
      </c>
      <c r="B295" s="142" t="s">
        <v>615</v>
      </c>
      <c r="C295" s="142" t="s">
        <v>636</v>
      </c>
      <c r="D295" s="143">
        <v>360</v>
      </c>
      <c r="E295" s="142" t="s">
        <v>813</v>
      </c>
      <c r="F295" s="143"/>
      <c r="G295" s="143"/>
      <c r="H295" s="143"/>
      <c r="I295" s="143"/>
      <c r="J295" s="142" t="s">
        <v>814</v>
      </c>
    </row>
    <row r="296" spans="1:10" hidden="1" x14ac:dyDescent="0.3">
      <c r="A296" s="142" t="s">
        <v>165</v>
      </c>
      <c r="B296" s="142" t="s">
        <v>615</v>
      </c>
      <c r="C296" s="142" t="s">
        <v>605</v>
      </c>
      <c r="D296" s="143">
        <v>360</v>
      </c>
      <c r="E296" s="142" t="s">
        <v>813</v>
      </c>
      <c r="F296" s="143"/>
      <c r="G296" s="143"/>
      <c r="H296" s="143"/>
      <c r="I296" s="143"/>
      <c r="J296" s="142" t="s">
        <v>814</v>
      </c>
    </row>
    <row r="297" spans="1:10" hidden="1" x14ac:dyDescent="0.3">
      <c r="A297" s="142" t="s">
        <v>165</v>
      </c>
      <c r="B297" s="142" t="s">
        <v>615</v>
      </c>
      <c r="C297" s="142" t="s">
        <v>632</v>
      </c>
      <c r="D297" s="143">
        <v>360</v>
      </c>
      <c r="E297" s="142" t="s">
        <v>813</v>
      </c>
      <c r="F297" s="143"/>
      <c r="G297" s="143"/>
      <c r="H297" s="143"/>
      <c r="I297" s="143"/>
      <c r="J297" s="142" t="s">
        <v>814</v>
      </c>
    </row>
    <row r="298" spans="1:10" hidden="1" x14ac:dyDescent="0.3">
      <c r="A298" s="142" t="s">
        <v>165</v>
      </c>
      <c r="B298" s="142" t="s">
        <v>615</v>
      </c>
      <c r="C298" s="142" t="s">
        <v>621</v>
      </c>
      <c r="D298" s="143">
        <v>360</v>
      </c>
      <c r="E298" s="142" t="s">
        <v>813</v>
      </c>
      <c r="F298" s="143"/>
      <c r="G298" s="143"/>
      <c r="H298" s="143"/>
      <c r="I298" s="143"/>
      <c r="J298" s="142" t="s">
        <v>814</v>
      </c>
    </row>
    <row r="299" spans="1:10" hidden="1" x14ac:dyDescent="0.3">
      <c r="A299" s="142" t="s">
        <v>165</v>
      </c>
      <c r="B299" s="142" t="s">
        <v>615</v>
      </c>
      <c r="C299" s="142" t="s">
        <v>631</v>
      </c>
      <c r="D299" s="143">
        <v>360</v>
      </c>
      <c r="E299" s="142" t="s">
        <v>813</v>
      </c>
      <c r="F299" s="143"/>
      <c r="G299" s="143"/>
      <c r="H299" s="143"/>
      <c r="I299" s="143"/>
      <c r="J299" s="142" t="s">
        <v>814</v>
      </c>
    </row>
    <row r="300" spans="1:10" hidden="1" x14ac:dyDescent="0.3">
      <c r="A300" s="142" t="s">
        <v>165</v>
      </c>
      <c r="B300" s="142" t="s">
        <v>615</v>
      </c>
      <c r="C300" s="142" t="s">
        <v>602</v>
      </c>
      <c r="D300" s="143">
        <v>360</v>
      </c>
      <c r="E300" s="142" t="s">
        <v>813</v>
      </c>
      <c r="F300" s="143"/>
      <c r="G300" s="143"/>
      <c r="H300" s="143"/>
      <c r="I300" s="143"/>
      <c r="J300" s="142" t="s">
        <v>814</v>
      </c>
    </row>
    <row r="301" spans="1:10" hidden="1" x14ac:dyDescent="0.3">
      <c r="A301" s="142" t="s">
        <v>165</v>
      </c>
      <c r="B301" s="142" t="s">
        <v>615</v>
      </c>
      <c r="C301" s="142" t="s">
        <v>595</v>
      </c>
      <c r="D301" s="143">
        <v>360</v>
      </c>
      <c r="E301" s="142" t="s">
        <v>813</v>
      </c>
      <c r="F301" s="143"/>
      <c r="G301" s="143"/>
      <c r="H301" s="143"/>
      <c r="I301" s="143"/>
      <c r="J301" s="142" t="s">
        <v>814</v>
      </c>
    </row>
    <row r="302" spans="1:10" hidden="1" x14ac:dyDescent="0.3">
      <c r="A302" s="142" t="s">
        <v>165</v>
      </c>
      <c r="B302" s="142" t="s">
        <v>615</v>
      </c>
      <c r="C302" s="142" t="s">
        <v>638</v>
      </c>
      <c r="D302" s="143">
        <v>360</v>
      </c>
      <c r="E302" s="142" t="s">
        <v>813</v>
      </c>
      <c r="F302" s="143"/>
      <c r="G302" s="143"/>
      <c r="H302" s="143"/>
      <c r="I302" s="143"/>
      <c r="J302" s="142" t="s">
        <v>814</v>
      </c>
    </row>
    <row r="303" spans="1:10" hidden="1" x14ac:dyDescent="0.3">
      <c r="A303" s="142" t="s">
        <v>165</v>
      </c>
      <c r="B303" s="142" t="s">
        <v>615</v>
      </c>
      <c r="C303" s="142" t="s">
        <v>600</v>
      </c>
      <c r="D303" s="143">
        <v>360</v>
      </c>
      <c r="E303" s="142" t="s">
        <v>813</v>
      </c>
      <c r="F303" s="143"/>
      <c r="G303" s="143"/>
      <c r="H303" s="143"/>
      <c r="I303" s="143"/>
      <c r="J303" s="142" t="s">
        <v>814</v>
      </c>
    </row>
    <row r="304" spans="1:10" hidden="1" x14ac:dyDescent="0.3">
      <c r="A304" s="142" t="s">
        <v>165</v>
      </c>
      <c r="B304" s="142" t="s">
        <v>615</v>
      </c>
      <c r="C304" s="142" t="s">
        <v>591</v>
      </c>
      <c r="D304" s="143">
        <v>360</v>
      </c>
      <c r="E304" s="142" t="s">
        <v>813</v>
      </c>
      <c r="F304" s="143"/>
      <c r="G304" s="143"/>
      <c r="H304" s="143"/>
      <c r="I304" s="143"/>
      <c r="J304" s="142" t="s">
        <v>814</v>
      </c>
    </row>
    <row r="305" spans="1:10" hidden="1" x14ac:dyDescent="0.3">
      <c r="A305" s="142" t="s">
        <v>165</v>
      </c>
      <c r="B305" s="142" t="s">
        <v>615</v>
      </c>
      <c r="C305" s="142" t="s">
        <v>598</v>
      </c>
      <c r="D305" s="143">
        <v>360</v>
      </c>
      <c r="E305" s="142" t="s">
        <v>813</v>
      </c>
      <c r="F305" s="143"/>
      <c r="G305" s="143"/>
      <c r="H305" s="143"/>
      <c r="I305" s="143"/>
      <c r="J305" s="142" t="s">
        <v>814</v>
      </c>
    </row>
    <row r="306" spans="1:10" hidden="1" x14ac:dyDescent="0.3">
      <c r="A306" s="142" t="s">
        <v>165</v>
      </c>
      <c r="B306" s="142" t="s">
        <v>615</v>
      </c>
      <c r="C306" s="142" t="s">
        <v>609</v>
      </c>
      <c r="D306" s="143">
        <v>371.69</v>
      </c>
      <c r="E306" s="142" t="s">
        <v>813</v>
      </c>
      <c r="F306" s="143"/>
      <c r="G306" s="143"/>
      <c r="H306" s="143"/>
      <c r="I306" s="143"/>
      <c r="J306" s="142" t="s">
        <v>814</v>
      </c>
    </row>
    <row r="307" spans="1:10" x14ac:dyDescent="0.3">
      <c r="A307" s="142" t="s">
        <v>165</v>
      </c>
      <c r="B307" s="142" t="s">
        <v>615</v>
      </c>
      <c r="C307" s="142" t="s">
        <v>616</v>
      </c>
      <c r="D307" s="143">
        <v>372.28</v>
      </c>
      <c r="E307" s="142" t="s">
        <v>815</v>
      </c>
      <c r="F307" s="143">
        <v>40</v>
      </c>
      <c r="G307" s="142" t="s">
        <v>816</v>
      </c>
      <c r="H307" s="142" t="s">
        <v>845</v>
      </c>
      <c r="I307" s="142" t="s">
        <v>278</v>
      </c>
      <c r="J307" s="142" t="s">
        <v>814</v>
      </c>
    </row>
    <row r="308" spans="1:10" x14ac:dyDescent="0.3">
      <c r="A308" s="142" t="s">
        <v>165</v>
      </c>
      <c r="B308" s="142" t="s">
        <v>615</v>
      </c>
      <c r="C308" s="142" t="s">
        <v>624</v>
      </c>
      <c r="D308" s="143">
        <v>376.16</v>
      </c>
      <c r="E308" s="142" t="s">
        <v>815</v>
      </c>
      <c r="F308" s="143">
        <v>40</v>
      </c>
      <c r="G308" s="142" t="s">
        <v>816</v>
      </c>
      <c r="H308" s="142" t="s">
        <v>846</v>
      </c>
      <c r="I308" s="142" t="s">
        <v>216</v>
      </c>
      <c r="J308" s="142" t="s">
        <v>814</v>
      </c>
    </row>
    <row r="309" spans="1:10" hidden="1" x14ac:dyDescent="0.3">
      <c r="A309" s="142" t="s">
        <v>165</v>
      </c>
      <c r="B309" s="142" t="s">
        <v>615</v>
      </c>
      <c r="C309" s="142" t="s">
        <v>623</v>
      </c>
      <c r="D309" s="143">
        <v>368.76</v>
      </c>
      <c r="E309" s="142" t="s">
        <v>813</v>
      </c>
      <c r="F309" s="143"/>
      <c r="G309" s="143"/>
      <c r="H309" s="143"/>
      <c r="I309" s="143"/>
      <c r="J309" s="142" t="s">
        <v>814</v>
      </c>
    </row>
    <row r="310" spans="1:10" x14ac:dyDescent="0.3">
      <c r="A310" s="142" t="s">
        <v>165</v>
      </c>
      <c r="B310" s="142" t="s">
        <v>615</v>
      </c>
      <c r="C310" s="142" t="s">
        <v>611</v>
      </c>
      <c r="D310" s="143">
        <v>402.17</v>
      </c>
      <c r="E310" s="142" t="s">
        <v>815</v>
      </c>
      <c r="F310" s="143">
        <v>40</v>
      </c>
      <c r="G310" s="142" t="s">
        <v>816</v>
      </c>
      <c r="H310" s="142" t="s">
        <v>847</v>
      </c>
      <c r="I310" s="142" t="s">
        <v>196</v>
      </c>
      <c r="J310" s="142" t="s">
        <v>814</v>
      </c>
    </row>
    <row r="311" spans="1:10" hidden="1" x14ac:dyDescent="0.3">
      <c r="A311" s="142" t="s">
        <v>165</v>
      </c>
      <c r="B311" s="142" t="s">
        <v>615</v>
      </c>
      <c r="C311" s="142" t="s">
        <v>633</v>
      </c>
      <c r="D311" s="143">
        <v>360</v>
      </c>
      <c r="E311" s="142" t="s">
        <v>813</v>
      </c>
      <c r="F311" s="143"/>
      <c r="G311" s="143"/>
      <c r="H311" s="143"/>
      <c r="I311" s="143"/>
      <c r="J311" s="142" t="s">
        <v>814</v>
      </c>
    </row>
    <row r="312" spans="1:10" hidden="1" x14ac:dyDescent="0.3">
      <c r="A312" s="142" t="s">
        <v>165</v>
      </c>
      <c r="B312" s="142" t="s">
        <v>615</v>
      </c>
      <c r="C312" s="142" t="s">
        <v>625</v>
      </c>
      <c r="D312" s="143">
        <v>360</v>
      </c>
      <c r="E312" s="142" t="s">
        <v>813</v>
      </c>
      <c r="F312" s="143"/>
      <c r="G312" s="143"/>
      <c r="H312" s="143"/>
      <c r="I312" s="143"/>
      <c r="J312" s="142" t="s">
        <v>814</v>
      </c>
    </row>
    <row r="313" spans="1:10" hidden="1" x14ac:dyDescent="0.3">
      <c r="A313" s="142" t="s">
        <v>165</v>
      </c>
      <c r="B313" s="142" t="s">
        <v>615</v>
      </c>
      <c r="C313" s="142" t="s">
        <v>628</v>
      </c>
      <c r="D313" s="143">
        <v>360</v>
      </c>
      <c r="E313" s="142" t="s">
        <v>813</v>
      </c>
      <c r="F313" s="143"/>
      <c r="G313" s="143"/>
      <c r="H313" s="143"/>
      <c r="I313" s="143"/>
      <c r="J313" s="142" t="s">
        <v>814</v>
      </c>
    </row>
    <row r="314" spans="1:10" hidden="1" x14ac:dyDescent="0.3">
      <c r="A314" s="142" t="s">
        <v>165</v>
      </c>
      <c r="B314" s="142" t="s">
        <v>615</v>
      </c>
      <c r="C314" s="142" t="s">
        <v>612</v>
      </c>
      <c r="D314" s="143">
        <v>360</v>
      </c>
      <c r="E314" s="142" t="s">
        <v>813</v>
      </c>
      <c r="F314" s="143"/>
      <c r="G314" s="143"/>
      <c r="H314" s="143"/>
      <c r="I314" s="143"/>
      <c r="J314" s="142" t="s">
        <v>814</v>
      </c>
    </row>
    <row r="315" spans="1:10" hidden="1" x14ac:dyDescent="0.3">
      <c r="A315" s="142" t="s">
        <v>165</v>
      </c>
      <c r="B315" s="142" t="s">
        <v>615</v>
      </c>
      <c r="C315" s="142" t="s">
        <v>622</v>
      </c>
      <c r="D315" s="143">
        <v>360</v>
      </c>
      <c r="E315" s="142" t="s">
        <v>813</v>
      </c>
      <c r="F315" s="143"/>
      <c r="G315" s="143"/>
      <c r="H315" s="143"/>
      <c r="I315" s="143"/>
      <c r="J315" s="142" t="s">
        <v>814</v>
      </c>
    </row>
    <row r="316" spans="1:10" hidden="1" x14ac:dyDescent="0.3">
      <c r="A316" s="142" t="s">
        <v>165</v>
      </c>
      <c r="B316" s="142" t="s">
        <v>615</v>
      </c>
      <c r="C316" s="142" t="s">
        <v>601</v>
      </c>
      <c r="D316" s="143">
        <v>360</v>
      </c>
      <c r="E316" s="142" t="s">
        <v>813</v>
      </c>
      <c r="F316" s="143"/>
      <c r="G316" s="143"/>
      <c r="H316" s="143"/>
      <c r="I316" s="143"/>
      <c r="J316" s="142" t="s">
        <v>814</v>
      </c>
    </row>
    <row r="317" spans="1:10" hidden="1" x14ac:dyDescent="0.3">
      <c r="A317" s="142" t="s">
        <v>165</v>
      </c>
      <c r="B317" s="142" t="s">
        <v>615</v>
      </c>
      <c r="C317" s="142" t="s">
        <v>617</v>
      </c>
      <c r="D317" s="143">
        <v>360</v>
      </c>
      <c r="E317" s="142" t="s">
        <v>813</v>
      </c>
      <c r="F317" s="143"/>
      <c r="G317" s="143"/>
      <c r="H317" s="143"/>
      <c r="I317" s="143"/>
      <c r="J317" s="142" t="s">
        <v>814</v>
      </c>
    </row>
    <row r="318" spans="1:10" hidden="1" x14ac:dyDescent="0.3">
      <c r="A318" s="142" t="s">
        <v>165</v>
      </c>
      <c r="B318" s="142" t="s">
        <v>615</v>
      </c>
      <c r="C318" s="142" t="s">
        <v>641</v>
      </c>
      <c r="D318" s="143">
        <v>360</v>
      </c>
      <c r="E318" s="142" t="s">
        <v>813</v>
      </c>
      <c r="F318" s="143"/>
      <c r="G318" s="143"/>
      <c r="H318" s="143"/>
      <c r="I318" s="143"/>
      <c r="J318" s="142" t="s">
        <v>814</v>
      </c>
    </row>
    <row r="319" spans="1:10" hidden="1" x14ac:dyDescent="0.3">
      <c r="A319" s="142" t="s">
        <v>165</v>
      </c>
      <c r="B319" s="142" t="s">
        <v>615</v>
      </c>
      <c r="C319" s="142" t="s">
        <v>613</v>
      </c>
      <c r="D319" s="143">
        <v>360</v>
      </c>
      <c r="E319" s="142" t="s">
        <v>813</v>
      </c>
      <c r="F319" s="143"/>
      <c r="G319" s="143"/>
      <c r="H319" s="143"/>
      <c r="I319" s="143"/>
      <c r="J319" s="142" t="s">
        <v>814</v>
      </c>
    </row>
    <row r="320" spans="1:10" hidden="1" x14ac:dyDescent="0.3">
      <c r="A320" s="142" t="s">
        <v>165</v>
      </c>
      <c r="B320" s="142" t="s">
        <v>615</v>
      </c>
      <c r="C320" s="142" t="s">
        <v>608</v>
      </c>
      <c r="D320" s="143">
        <v>360</v>
      </c>
      <c r="E320" s="142" t="s">
        <v>813</v>
      </c>
      <c r="F320" s="143"/>
      <c r="G320" s="143"/>
      <c r="H320" s="143"/>
      <c r="I320" s="143"/>
      <c r="J320" s="142" t="s">
        <v>814</v>
      </c>
    </row>
    <row r="321" spans="1:10" hidden="1" x14ac:dyDescent="0.3">
      <c r="A321" s="142" t="s">
        <v>165</v>
      </c>
      <c r="B321" s="142" t="s">
        <v>615</v>
      </c>
      <c r="C321" s="142" t="s">
        <v>606</v>
      </c>
      <c r="D321" s="143">
        <v>360</v>
      </c>
      <c r="E321" s="142" t="s">
        <v>813</v>
      </c>
      <c r="F321" s="143"/>
      <c r="G321" s="143"/>
      <c r="H321" s="143"/>
      <c r="I321" s="143"/>
      <c r="J321" s="142" t="s">
        <v>814</v>
      </c>
    </row>
    <row r="322" spans="1:10" hidden="1" x14ac:dyDescent="0.3">
      <c r="A322" s="142" t="s">
        <v>165</v>
      </c>
      <c r="B322" s="142" t="s">
        <v>615</v>
      </c>
      <c r="C322" s="142" t="s">
        <v>642</v>
      </c>
      <c r="D322" s="143">
        <v>362.66</v>
      </c>
      <c r="E322" s="142" t="s">
        <v>813</v>
      </c>
      <c r="F322" s="143"/>
      <c r="G322" s="143"/>
      <c r="H322" s="143"/>
      <c r="I322" s="143"/>
      <c r="J322" s="142" t="s">
        <v>814</v>
      </c>
    </row>
    <row r="323" spans="1:10" hidden="1" x14ac:dyDescent="0.3">
      <c r="A323" s="142" t="s">
        <v>165</v>
      </c>
      <c r="B323" s="142" t="s">
        <v>615</v>
      </c>
      <c r="C323" s="142" t="s">
        <v>824</v>
      </c>
      <c r="D323" s="143">
        <v>362.06</v>
      </c>
      <c r="E323" s="142" t="s">
        <v>813</v>
      </c>
      <c r="F323" s="143"/>
      <c r="G323" s="143"/>
      <c r="H323" s="143"/>
      <c r="I323" s="143"/>
      <c r="J323" s="142" t="s">
        <v>814</v>
      </c>
    </row>
    <row r="324" spans="1:10" hidden="1" x14ac:dyDescent="0.3">
      <c r="A324" s="142" t="s">
        <v>165</v>
      </c>
      <c r="B324" s="142" t="s">
        <v>610</v>
      </c>
      <c r="C324" s="142" t="s">
        <v>604</v>
      </c>
      <c r="D324" s="143">
        <v>365.94</v>
      </c>
      <c r="E324" s="142" t="s">
        <v>813</v>
      </c>
      <c r="F324" s="143"/>
      <c r="G324" s="143"/>
      <c r="H324" s="143"/>
      <c r="I324" s="143"/>
      <c r="J324" s="142" t="s">
        <v>814</v>
      </c>
    </row>
    <row r="325" spans="1:10" hidden="1" x14ac:dyDescent="0.3">
      <c r="A325" s="142" t="s">
        <v>165</v>
      </c>
      <c r="B325" s="142" t="s">
        <v>610</v>
      </c>
      <c r="C325" s="142" t="s">
        <v>614</v>
      </c>
      <c r="D325" s="143">
        <v>360.05</v>
      </c>
      <c r="E325" s="142" t="s">
        <v>813</v>
      </c>
      <c r="F325" s="143"/>
      <c r="G325" s="143"/>
      <c r="H325" s="143"/>
      <c r="I325" s="143"/>
      <c r="J325" s="142" t="s">
        <v>814</v>
      </c>
    </row>
    <row r="326" spans="1:10" hidden="1" x14ac:dyDescent="0.3">
      <c r="A326" s="142" t="s">
        <v>165</v>
      </c>
      <c r="B326" s="142" t="s">
        <v>610</v>
      </c>
      <c r="C326" s="142" t="s">
        <v>636</v>
      </c>
      <c r="D326" s="143">
        <v>360</v>
      </c>
      <c r="E326" s="142" t="s">
        <v>813</v>
      </c>
      <c r="F326" s="143"/>
      <c r="G326" s="143"/>
      <c r="H326" s="143"/>
      <c r="I326" s="143"/>
      <c r="J326" s="142" t="s">
        <v>814</v>
      </c>
    </row>
    <row r="327" spans="1:10" hidden="1" x14ac:dyDescent="0.3">
      <c r="A327" s="142" t="s">
        <v>165</v>
      </c>
      <c r="B327" s="142" t="s">
        <v>610</v>
      </c>
      <c r="C327" s="142" t="s">
        <v>605</v>
      </c>
      <c r="D327" s="143">
        <v>360</v>
      </c>
      <c r="E327" s="142" t="s">
        <v>813</v>
      </c>
      <c r="F327" s="143"/>
      <c r="G327" s="143"/>
      <c r="H327" s="143"/>
      <c r="I327" s="143"/>
      <c r="J327" s="142" t="s">
        <v>814</v>
      </c>
    </row>
    <row r="328" spans="1:10" hidden="1" x14ac:dyDescent="0.3">
      <c r="A328" s="142" t="s">
        <v>165</v>
      </c>
      <c r="B328" s="142" t="s">
        <v>610</v>
      </c>
      <c r="C328" s="142" t="s">
        <v>632</v>
      </c>
      <c r="D328" s="143">
        <v>360</v>
      </c>
      <c r="E328" s="142" t="s">
        <v>813</v>
      </c>
      <c r="F328" s="143"/>
      <c r="G328" s="143"/>
      <c r="H328" s="143"/>
      <c r="I328" s="143"/>
      <c r="J328" s="142" t="s">
        <v>814</v>
      </c>
    </row>
    <row r="329" spans="1:10" hidden="1" x14ac:dyDescent="0.3">
      <c r="A329" s="142" t="s">
        <v>165</v>
      </c>
      <c r="B329" s="142" t="s">
        <v>610</v>
      </c>
      <c r="C329" s="142" t="s">
        <v>621</v>
      </c>
      <c r="D329" s="143">
        <v>360</v>
      </c>
      <c r="E329" s="142" t="s">
        <v>813</v>
      </c>
      <c r="F329" s="143"/>
      <c r="G329" s="143"/>
      <c r="H329" s="143"/>
      <c r="I329" s="143"/>
      <c r="J329" s="142" t="s">
        <v>814</v>
      </c>
    </row>
    <row r="330" spans="1:10" x14ac:dyDescent="0.3">
      <c r="A330" s="142" t="s">
        <v>165</v>
      </c>
      <c r="B330" s="142" t="s">
        <v>610</v>
      </c>
      <c r="C330" s="142" t="s">
        <v>631</v>
      </c>
      <c r="D330" s="143">
        <v>360</v>
      </c>
      <c r="E330" s="142" t="s">
        <v>815</v>
      </c>
      <c r="F330" s="143">
        <v>40</v>
      </c>
      <c r="G330" s="142" t="s">
        <v>816</v>
      </c>
      <c r="H330" s="142" t="s">
        <v>848</v>
      </c>
      <c r="I330" s="142" t="s">
        <v>292</v>
      </c>
      <c r="J330" s="142" t="s">
        <v>814</v>
      </c>
    </row>
    <row r="331" spans="1:10" hidden="1" x14ac:dyDescent="0.3">
      <c r="A331" s="142" t="s">
        <v>165</v>
      </c>
      <c r="B331" s="142" t="s">
        <v>610</v>
      </c>
      <c r="C331" s="142" t="s">
        <v>602</v>
      </c>
      <c r="D331" s="143">
        <v>360</v>
      </c>
      <c r="E331" s="142" t="s">
        <v>813</v>
      </c>
      <c r="F331" s="143"/>
      <c r="G331" s="143"/>
      <c r="H331" s="143"/>
      <c r="I331" s="143"/>
      <c r="J331" s="142" t="s">
        <v>814</v>
      </c>
    </row>
    <row r="332" spans="1:10" hidden="1" x14ac:dyDescent="0.3">
      <c r="A332" s="142" t="s">
        <v>165</v>
      </c>
      <c r="B332" s="142" t="s">
        <v>610</v>
      </c>
      <c r="C332" s="142" t="s">
        <v>595</v>
      </c>
      <c r="D332" s="143">
        <v>360</v>
      </c>
      <c r="E332" s="142" t="s">
        <v>813</v>
      </c>
      <c r="F332" s="143"/>
      <c r="G332" s="143"/>
      <c r="H332" s="143"/>
      <c r="I332" s="143"/>
      <c r="J332" s="142" t="s">
        <v>814</v>
      </c>
    </row>
    <row r="333" spans="1:10" hidden="1" x14ac:dyDescent="0.3">
      <c r="A333" s="142" t="s">
        <v>165</v>
      </c>
      <c r="B333" s="142" t="s">
        <v>610</v>
      </c>
      <c r="C333" s="142" t="s">
        <v>638</v>
      </c>
      <c r="D333" s="143">
        <v>360</v>
      </c>
      <c r="E333" s="142" t="s">
        <v>813</v>
      </c>
      <c r="F333" s="143"/>
      <c r="G333" s="143"/>
      <c r="H333" s="143"/>
      <c r="I333" s="143"/>
      <c r="J333" s="142" t="s">
        <v>814</v>
      </c>
    </row>
    <row r="334" spans="1:10" hidden="1" x14ac:dyDescent="0.3">
      <c r="A334" s="142" t="s">
        <v>165</v>
      </c>
      <c r="B334" s="142" t="s">
        <v>610</v>
      </c>
      <c r="C334" s="142" t="s">
        <v>600</v>
      </c>
      <c r="D334" s="143">
        <v>360</v>
      </c>
      <c r="E334" s="142" t="s">
        <v>813</v>
      </c>
      <c r="F334" s="143"/>
      <c r="G334" s="143"/>
      <c r="H334" s="143"/>
      <c r="I334" s="143"/>
      <c r="J334" s="142" t="s">
        <v>814</v>
      </c>
    </row>
    <row r="335" spans="1:10" hidden="1" x14ac:dyDescent="0.3">
      <c r="A335" s="142" t="s">
        <v>165</v>
      </c>
      <c r="B335" s="142" t="s">
        <v>610</v>
      </c>
      <c r="C335" s="142" t="s">
        <v>591</v>
      </c>
      <c r="D335" s="143">
        <v>360</v>
      </c>
      <c r="E335" s="142" t="s">
        <v>813</v>
      </c>
      <c r="F335" s="143"/>
      <c r="G335" s="143"/>
      <c r="H335" s="143"/>
      <c r="I335" s="143"/>
      <c r="J335" s="142" t="s">
        <v>814</v>
      </c>
    </row>
    <row r="336" spans="1:10" hidden="1" x14ac:dyDescent="0.3">
      <c r="A336" s="142" t="s">
        <v>165</v>
      </c>
      <c r="B336" s="142" t="s">
        <v>610</v>
      </c>
      <c r="C336" s="142" t="s">
        <v>598</v>
      </c>
      <c r="D336" s="143">
        <v>360</v>
      </c>
      <c r="E336" s="142" t="s">
        <v>813</v>
      </c>
      <c r="F336" s="143"/>
      <c r="G336" s="143"/>
      <c r="H336" s="143"/>
      <c r="I336" s="143"/>
      <c r="J336" s="142" t="s">
        <v>814</v>
      </c>
    </row>
    <row r="337" spans="1:10" hidden="1" x14ac:dyDescent="0.3">
      <c r="A337" s="142" t="s">
        <v>165</v>
      </c>
      <c r="B337" s="142" t="s">
        <v>610</v>
      </c>
      <c r="C337" s="142" t="s">
        <v>609</v>
      </c>
      <c r="D337" s="143">
        <v>360</v>
      </c>
      <c r="E337" s="142" t="s">
        <v>813</v>
      </c>
      <c r="F337" s="143"/>
      <c r="G337" s="143"/>
      <c r="H337" s="143"/>
      <c r="I337" s="143"/>
      <c r="J337" s="142" t="s">
        <v>814</v>
      </c>
    </row>
    <row r="338" spans="1:10" hidden="1" x14ac:dyDescent="0.3">
      <c r="A338" s="142" t="s">
        <v>165</v>
      </c>
      <c r="B338" s="142" t="s">
        <v>610</v>
      </c>
      <c r="C338" s="142" t="s">
        <v>616</v>
      </c>
      <c r="D338" s="143">
        <v>360</v>
      </c>
      <c r="E338" s="142" t="s">
        <v>813</v>
      </c>
      <c r="F338" s="143"/>
      <c r="G338" s="143"/>
      <c r="H338" s="143"/>
      <c r="I338" s="143"/>
      <c r="J338" s="142" t="s">
        <v>814</v>
      </c>
    </row>
    <row r="339" spans="1:10" x14ac:dyDescent="0.3">
      <c r="A339" s="142" t="s">
        <v>165</v>
      </c>
      <c r="B339" s="142" t="s">
        <v>610</v>
      </c>
      <c r="C339" s="142" t="s">
        <v>624</v>
      </c>
      <c r="D339" s="143">
        <v>363.34</v>
      </c>
      <c r="E339" s="142" t="s">
        <v>815</v>
      </c>
      <c r="F339" s="143">
        <v>40</v>
      </c>
      <c r="G339" s="142" t="s">
        <v>816</v>
      </c>
      <c r="H339" s="142" t="s">
        <v>849</v>
      </c>
      <c r="I339" s="142" t="s">
        <v>225</v>
      </c>
      <c r="J339" s="142" t="s">
        <v>814</v>
      </c>
    </row>
    <row r="340" spans="1:10" hidden="1" x14ac:dyDescent="0.3">
      <c r="A340" s="142" t="s">
        <v>165</v>
      </c>
      <c r="B340" s="142" t="s">
        <v>610</v>
      </c>
      <c r="C340" s="142" t="s">
        <v>623</v>
      </c>
      <c r="D340" s="143">
        <v>360.34</v>
      </c>
      <c r="E340" s="142" t="s">
        <v>813</v>
      </c>
      <c r="F340" s="143"/>
      <c r="G340" s="143"/>
      <c r="H340" s="143"/>
      <c r="I340" s="143"/>
      <c r="J340" s="142" t="s">
        <v>814</v>
      </c>
    </row>
    <row r="341" spans="1:10" x14ac:dyDescent="0.3">
      <c r="A341" s="142" t="s">
        <v>165</v>
      </c>
      <c r="B341" s="142" t="s">
        <v>610</v>
      </c>
      <c r="C341" s="142" t="s">
        <v>611</v>
      </c>
      <c r="D341" s="143">
        <v>393.31</v>
      </c>
      <c r="E341" s="142" t="s">
        <v>815</v>
      </c>
      <c r="F341" s="143">
        <v>40</v>
      </c>
      <c r="G341" s="142" t="s">
        <v>816</v>
      </c>
      <c r="H341" s="142" t="s">
        <v>850</v>
      </c>
      <c r="I341" s="142" t="s">
        <v>188</v>
      </c>
      <c r="J341" s="142" t="s">
        <v>814</v>
      </c>
    </row>
    <row r="342" spans="1:10" hidden="1" x14ac:dyDescent="0.3">
      <c r="A342" s="142" t="s">
        <v>165</v>
      </c>
      <c r="B342" s="142" t="s">
        <v>610</v>
      </c>
      <c r="C342" s="142" t="s">
        <v>633</v>
      </c>
      <c r="D342" s="143">
        <v>360.84</v>
      </c>
      <c r="E342" s="142" t="s">
        <v>813</v>
      </c>
      <c r="F342" s="143"/>
      <c r="G342" s="143"/>
      <c r="H342" s="143"/>
      <c r="I342" s="143"/>
      <c r="J342" s="142" t="s">
        <v>814</v>
      </c>
    </row>
    <row r="343" spans="1:10" hidden="1" x14ac:dyDescent="0.3">
      <c r="A343" s="142" t="s">
        <v>165</v>
      </c>
      <c r="B343" s="142" t="s">
        <v>610</v>
      </c>
      <c r="C343" s="142" t="s">
        <v>625</v>
      </c>
      <c r="D343" s="143">
        <v>360</v>
      </c>
      <c r="E343" s="142" t="s">
        <v>813</v>
      </c>
      <c r="F343" s="143"/>
      <c r="G343" s="143"/>
      <c r="H343" s="143"/>
      <c r="I343" s="143"/>
      <c r="J343" s="142" t="s">
        <v>814</v>
      </c>
    </row>
    <row r="344" spans="1:10" hidden="1" x14ac:dyDescent="0.3">
      <c r="A344" s="142" t="s">
        <v>165</v>
      </c>
      <c r="B344" s="142" t="s">
        <v>610</v>
      </c>
      <c r="C344" s="142" t="s">
        <v>628</v>
      </c>
      <c r="D344" s="143">
        <v>360</v>
      </c>
      <c r="E344" s="142" t="s">
        <v>813</v>
      </c>
      <c r="F344" s="143"/>
      <c r="G344" s="143"/>
      <c r="H344" s="143"/>
      <c r="I344" s="143"/>
      <c r="J344" s="142" t="s">
        <v>814</v>
      </c>
    </row>
    <row r="345" spans="1:10" hidden="1" x14ac:dyDescent="0.3">
      <c r="A345" s="142" t="s">
        <v>165</v>
      </c>
      <c r="B345" s="142" t="s">
        <v>610</v>
      </c>
      <c r="C345" s="142" t="s">
        <v>612</v>
      </c>
      <c r="D345" s="143">
        <v>360</v>
      </c>
      <c r="E345" s="142" t="s">
        <v>813</v>
      </c>
      <c r="F345" s="143"/>
      <c r="G345" s="143"/>
      <c r="H345" s="143"/>
      <c r="I345" s="143"/>
      <c r="J345" s="142" t="s">
        <v>814</v>
      </c>
    </row>
    <row r="346" spans="1:10" hidden="1" x14ac:dyDescent="0.3">
      <c r="A346" s="142" t="s">
        <v>165</v>
      </c>
      <c r="B346" s="142" t="s">
        <v>610</v>
      </c>
      <c r="C346" s="142" t="s">
        <v>622</v>
      </c>
      <c r="D346" s="143">
        <v>360</v>
      </c>
      <c r="E346" s="142" t="s">
        <v>813</v>
      </c>
      <c r="F346" s="143"/>
      <c r="G346" s="143"/>
      <c r="H346" s="143"/>
      <c r="I346" s="143"/>
      <c r="J346" s="142" t="s">
        <v>814</v>
      </c>
    </row>
    <row r="347" spans="1:10" hidden="1" x14ac:dyDescent="0.3">
      <c r="A347" s="142" t="s">
        <v>165</v>
      </c>
      <c r="B347" s="142" t="s">
        <v>610</v>
      </c>
      <c r="C347" s="142" t="s">
        <v>601</v>
      </c>
      <c r="D347" s="143">
        <v>360</v>
      </c>
      <c r="E347" s="142" t="s">
        <v>813</v>
      </c>
      <c r="F347" s="143"/>
      <c r="G347" s="143"/>
      <c r="H347" s="143"/>
      <c r="I347" s="143"/>
      <c r="J347" s="142" t="s">
        <v>814</v>
      </c>
    </row>
    <row r="348" spans="1:10" hidden="1" x14ac:dyDescent="0.3">
      <c r="A348" s="142" t="s">
        <v>165</v>
      </c>
      <c r="B348" s="142" t="s">
        <v>610</v>
      </c>
      <c r="C348" s="142" t="s">
        <v>617</v>
      </c>
      <c r="D348" s="143">
        <v>360</v>
      </c>
      <c r="E348" s="142" t="s">
        <v>813</v>
      </c>
      <c r="F348" s="143"/>
      <c r="G348" s="143"/>
      <c r="H348" s="143"/>
      <c r="I348" s="143"/>
      <c r="J348" s="142" t="s">
        <v>814</v>
      </c>
    </row>
    <row r="349" spans="1:10" hidden="1" x14ac:dyDescent="0.3">
      <c r="A349" s="142" t="s">
        <v>165</v>
      </c>
      <c r="B349" s="142" t="s">
        <v>610</v>
      </c>
      <c r="C349" s="142" t="s">
        <v>641</v>
      </c>
      <c r="D349" s="143">
        <v>360</v>
      </c>
      <c r="E349" s="142" t="s">
        <v>813</v>
      </c>
      <c r="F349" s="143"/>
      <c r="G349" s="143"/>
      <c r="H349" s="143"/>
      <c r="I349" s="143"/>
      <c r="J349" s="142" t="s">
        <v>814</v>
      </c>
    </row>
    <row r="350" spans="1:10" hidden="1" x14ac:dyDescent="0.3">
      <c r="A350" s="142" t="s">
        <v>165</v>
      </c>
      <c r="B350" s="142" t="s">
        <v>610</v>
      </c>
      <c r="C350" s="142" t="s">
        <v>613</v>
      </c>
      <c r="D350" s="143">
        <v>360</v>
      </c>
      <c r="E350" s="142" t="s">
        <v>813</v>
      </c>
      <c r="F350" s="143"/>
      <c r="G350" s="143"/>
      <c r="H350" s="143"/>
      <c r="I350" s="143"/>
      <c r="J350" s="142" t="s">
        <v>814</v>
      </c>
    </row>
    <row r="351" spans="1:10" hidden="1" x14ac:dyDescent="0.3">
      <c r="A351" s="142" t="s">
        <v>165</v>
      </c>
      <c r="B351" s="142" t="s">
        <v>610</v>
      </c>
      <c r="C351" s="142" t="s">
        <v>608</v>
      </c>
      <c r="D351" s="143">
        <v>360</v>
      </c>
      <c r="E351" s="142" t="s">
        <v>813</v>
      </c>
      <c r="F351" s="143"/>
      <c r="G351" s="143"/>
      <c r="H351" s="143"/>
      <c r="I351" s="143"/>
      <c r="J351" s="142" t="s">
        <v>814</v>
      </c>
    </row>
    <row r="352" spans="1:10" hidden="1" x14ac:dyDescent="0.3">
      <c r="A352" s="142" t="s">
        <v>165</v>
      </c>
      <c r="B352" s="142" t="s">
        <v>610</v>
      </c>
      <c r="C352" s="142" t="s">
        <v>606</v>
      </c>
      <c r="D352" s="143">
        <v>360</v>
      </c>
      <c r="E352" s="142" t="s">
        <v>813</v>
      </c>
      <c r="F352" s="143"/>
      <c r="G352" s="143"/>
      <c r="H352" s="143"/>
      <c r="I352" s="143"/>
      <c r="J352" s="142" t="s">
        <v>814</v>
      </c>
    </row>
    <row r="353" spans="1:10" hidden="1" x14ac:dyDescent="0.3">
      <c r="A353" s="142" t="s">
        <v>165</v>
      </c>
      <c r="B353" s="142" t="s">
        <v>610</v>
      </c>
      <c r="C353" s="142" t="s">
        <v>642</v>
      </c>
      <c r="D353" s="143">
        <v>360</v>
      </c>
      <c r="E353" s="142" t="s">
        <v>813</v>
      </c>
      <c r="F353" s="143"/>
      <c r="G353" s="143"/>
      <c r="H353" s="143"/>
      <c r="I353" s="143"/>
      <c r="J353" s="142" t="s">
        <v>814</v>
      </c>
    </row>
    <row r="354" spans="1:10" hidden="1" x14ac:dyDescent="0.3">
      <c r="A354" s="142" t="s">
        <v>165</v>
      </c>
      <c r="B354" s="142" t="s">
        <v>610</v>
      </c>
      <c r="C354" s="142" t="s">
        <v>824</v>
      </c>
      <c r="D354" s="143">
        <v>360</v>
      </c>
      <c r="E354" s="142" t="s">
        <v>813</v>
      </c>
      <c r="F354" s="143"/>
      <c r="G354" s="143"/>
      <c r="H354" s="143"/>
      <c r="I354" s="143"/>
      <c r="J354" s="142" t="s">
        <v>814</v>
      </c>
    </row>
    <row r="355" spans="1:10" hidden="1" x14ac:dyDescent="0.3">
      <c r="A355" s="142" t="s">
        <v>165</v>
      </c>
      <c r="B355" s="142" t="s">
        <v>610</v>
      </c>
      <c r="C355" s="142" t="s">
        <v>640</v>
      </c>
      <c r="D355" s="143">
        <v>360</v>
      </c>
      <c r="E355" s="142" t="s">
        <v>813</v>
      </c>
      <c r="F355" s="143"/>
      <c r="G355" s="143"/>
      <c r="H355" s="143"/>
      <c r="I355" s="143"/>
      <c r="J355" s="142" t="s">
        <v>814</v>
      </c>
    </row>
    <row r="356" spans="1:10" hidden="1" x14ac:dyDescent="0.3">
      <c r="A356" s="142" t="s">
        <v>165</v>
      </c>
      <c r="B356" s="142" t="s">
        <v>610</v>
      </c>
      <c r="C356" s="142" t="s">
        <v>825</v>
      </c>
      <c r="D356" s="143">
        <v>362.66</v>
      </c>
      <c r="E356" s="142" t="s">
        <v>813</v>
      </c>
      <c r="F356" s="143"/>
      <c r="G356" s="143"/>
      <c r="H356" s="143"/>
      <c r="I356" s="143"/>
      <c r="J356" s="142" t="s">
        <v>814</v>
      </c>
    </row>
    <row r="357" spans="1:10" hidden="1" x14ac:dyDescent="0.3">
      <c r="A357" s="142" t="s">
        <v>165</v>
      </c>
      <c r="B357" s="142" t="s">
        <v>610</v>
      </c>
      <c r="C357" s="142" t="s">
        <v>619</v>
      </c>
      <c r="D357" s="143">
        <v>362.06</v>
      </c>
      <c r="E357" s="142" t="s">
        <v>813</v>
      </c>
      <c r="F357" s="143"/>
      <c r="G357" s="143"/>
      <c r="H357" s="143"/>
      <c r="I357" s="143"/>
      <c r="J357" s="142" t="s">
        <v>814</v>
      </c>
    </row>
    <row r="358" spans="1:10" x14ac:dyDescent="0.3">
      <c r="A358" s="142" t="s">
        <v>165</v>
      </c>
      <c r="B358" s="142" t="s">
        <v>603</v>
      </c>
      <c r="C358" s="142" t="s">
        <v>604</v>
      </c>
      <c r="D358" s="143">
        <v>365.94</v>
      </c>
      <c r="E358" s="142" t="s">
        <v>815</v>
      </c>
      <c r="F358" s="143">
        <v>40</v>
      </c>
      <c r="G358" s="142" t="s">
        <v>816</v>
      </c>
      <c r="H358" s="142" t="s">
        <v>851</v>
      </c>
      <c r="I358" s="142" t="s">
        <v>178</v>
      </c>
      <c r="J358" s="142" t="s">
        <v>814</v>
      </c>
    </row>
    <row r="359" spans="1:10" hidden="1" x14ac:dyDescent="0.3">
      <c r="A359" s="142" t="s">
        <v>165</v>
      </c>
      <c r="B359" s="142" t="s">
        <v>603</v>
      </c>
      <c r="C359" s="142" t="s">
        <v>614</v>
      </c>
      <c r="D359" s="143">
        <v>360.05</v>
      </c>
      <c r="E359" s="142" t="s">
        <v>813</v>
      </c>
      <c r="F359" s="143"/>
      <c r="G359" s="143"/>
      <c r="H359" s="143"/>
      <c r="I359" s="143"/>
      <c r="J359" s="142" t="s">
        <v>814</v>
      </c>
    </row>
    <row r="360" spans="1:10" hidden="1" x14ac:dyDescent="0.3">
      <c r="A360" s="142" t="s">
        <v>165</v>
      </c>
      <c r="B360" s="142" t="s">
        <v>603</v>
      </c>
      <c r="C360" s="142" t="s">
        <v>636</v>
      </c>
      <c r="D360" s="143">
        <v>360</v>
      </c>
      <c r="E360" s="142" t="s">
        <v>813</v>
      </c>
      <c r="F360" s="143"/>
      <c r="G360" s="143"/>
      <c r="H360" s="143"/>
      <c r="I360" s="143"/>
      <c r="J360" s="142" t="s">
        <v>814</v>
      </c>
    </row>
    <row r="361" spans="1:10" hidden="1" x14ac:dyDescent="0.3">
      <c r="A361" s="142" t="s">
        <v>165</v>
      </c>
      <c r="B361" s="142" t="s">
        <v>603</v>
      </c>
      <c r="C361" s="142" t="s">
        <v>605</v>
      </c>
      <c r="D361" s="143">
        <v>360</v>
      </c>
      <c r="E361" s="142" t="s">
        <v>813</v>
      </c>
      <c r="F361" s="143"/>
      <c r="G361" s="143"/>
      <c r="H361" s="143"/>
      <c r="I361" s="143"/>
      <c r="J361" s="142" t="s">
        <v>814</v>
      </c>
    </row>
    <row r="362" spans="1:10" hidden="1" x14ac:dyDescent="0.3">
      <c r="A362" s="142" t="s">
        <v>165</v>
      </c>
      <c r="B362" s="142" t="s">
        <v>603</v>
      </c>
      <c r="C362" s="142" t="s">
        <v>632</v>
      </c>
      <c r="D362" s="143">
        <v>360</v>
      </c>
      <c r="E362" s="142" t="s">
        <v>813</v>
      </c>
      <c r="F362" s="143"/>
      <c r="G362" s="143"/>
      <c r="H362" s="143"/>
      <c r="I362" s="143"/>
      <c r="J362" s="142" t="s">
        <v>814</v>
      </c>
    </row>
    <row r="363" spans="1:10" hidden="1" x14ac:dyDescent="0.3">
      <c r="A363" s="142" t="s">
        <v>165</v>
      </c>
      <c r="B363" s="142" t="s">
        <v>603</v>
      </c>
      <c r="C363" s="142" t="s">
        <v>621</v>
      </c>
      <c r="D363" s="143">
        <v>360</v>
      </c>
      <c r="E363" s="142" t="s">
        <v>813</v>
      </c>
      <c r="F363" s="143"/>
      <c r="G363" s="143"/>
      <c r="H363" s="143"/>
      <c r="I363" s="143"/>
      <c r="J363" s="142" t="s">
        <v>814</v>
      </c>
    </row>
    <row r="364" spans="1:10" hidden="1" x14ac:dyDescent="0.3">
      <c r="A364" s="142" t="s">
        <v>165</v>
      </c>
      <c r="B364" s="142" t="s">
        <v>603</v>
      </c>
      <c r="C364" s="142" t="s">
        <v>631</v>
      </c>
      <c r="D364" s="143">
        <v>360</v>
      </c>
      <c r="E364" s="142" t="s">
        <v>813</v>
      </c>
      <c r="F364" s="143"/>
      <c r="G364" s="143"/>
      <c r="H364" s="143"/>
      <c r="I364" s="143"/>
      <c r="J364" s="142" t="s">
        <v>814</v>
      </c>
    </row>
    <row r="365" spans="1:10" hidden="1" x14ac:dyDescent="0.3">
      <c r="A365" s="142" t="s">
        <v>165</v>
      </c>
      <c r="B365" s="142" t="s">
        <v>603</v>
      </c>
      <c r="C365" s="142" t="s">
        <v>602</v>
      </c>
      <c r="D365" s="143">
        <v>360</v>
      </c>
      <c r="E365" s="142" t="s">
        <v>813</v>
      </c>
      <c r="F365" s="143"/>
      <c r="G365" s="143"/>
      <c r="H365" s="143"/>
      <c r="I365" s="143"/>
      <c r="J365" s="142" t="s">
        <v>814</v>
      </c>
    </row>
    <row r="366" spans="1:10" hidden="1" x14ac:dyDescent="0.3">
      <c r="A366" s="142" t="s">
        <v>165</v>
      </c>
      <c r="B366" s="142" t="s">
        <v>603</v>
      </c>
      <c r="C366" s="142" t="s">
        <v>595</v>
      </c>
      <c r="D366" s="143">
        <v>360</v>
      </c>
      <c r="E366" s="142" t="s">
        <v>813</v>
      </c>
      <c r="F366" s="143"/>
      <c r="G366" s="143"/>
      <c r="H366" s="143"/>
      <c r="I366" s="143"/>
      <c r="J366" s="142" t="s">
        <v>814</v>
      </c>
    </row>
    <row r="367" spans="1:10" hidden="1" x14ac:dyDescent="0.3">
      <c r="A367" s="142" t="s">
        <v>165</v>
      </c>
      <c r="B367" s="142" t="s">
        <v>603</v>
      </c>
      <c r="C367" s="142" t="s">
        <v>638</v>
      </c>
      <c r="D367" s="143">
        <v>360</v>
      </c>
      <c r="E367" s="142" t="s">
        <v>813</v>
      </c>
      <c r="F367" s="143"/>
      <c r="G367" s="143"/>
      <c r="H367" s="143"/>
      <c r="I367" s="143"/>
      <c r="J367" s="142" t="s">
        <v>814</v>
      </c>
    </row>
    <row r="368" spans="1:10" hidden="1" x14ac:dyDescent="0.3">
      <c r="A368" s="142" t="s">
        <v>165</v>
      </c>
      <c r="B368" s="142" t="s">
        <v>603</v>
      </c>
      <c r="C368" s="142" t="s">
        <v>600</v>
      </c>
      <c r="D368" s="143">
        <v>360</v>
      </c>
      <c r="E368" s="142" t="s">
        <v>813</v>
      </c>
      <c r="F368" s="143"/>
      <c r="G368" s="143"/>
      <c r="H368" s="143"/>
      <c r="I368" s="143"/>
      <c r="J368" s="142" t="s">
        <v>814</v>
      </c>
    </row>
    <row r="369" spans="1:10" hidden="1" x14ac:dyDescent="0.3">
      <c r="A369" s="142" t="s">
        <v>165</v>
      </c>
      <c r="B369" s="142" t="s">
        <v>603</v>
      </c>
      <c r="C369" s="142" t="s">
        <v>591</v>
      </c>
      <c r="D369" s="143">
        <v>360</v>
      </c>
      <c r="E369" s="142" t="s">
        <v>813</v>
      </c>
      <c r="F369" s="143"/>
      <c r="G369" s="143"/>
      <c r="H369" s="143"/>
      <c r="I369" s="143"/>
      <c r="J369" s="142" t="s">
        <v>814</v>
      </c>
    </row>
    <row r="370" spans="1:10" hidden="1" x14ac:dyDescent="0.3">
      <c r="A370" s="142" t="s">
        <v>165</v>
      </c>
      <c r="B370" s="142" t="s">
        <v>603</v>
      </c>
      <c r="C370" s="142" t="s">
        <v>598</v>
      </c>
      <c r="D370" s="143">
        <v>360</v>
      </c>
      <c r="E370" s="142" t="s">
        <v>813</v>
      </c>
      <c r="F370" s="143"/>
      <c r="G370" s="143"/>
      <c r="H370" s="143"/>
      <c r="I370" s="143"/>
      <c r="J370" s="142" t="s">
        <v>814</v>
      </c>
    </row>
    <row r="371" spans="1:10" hidden="1" x14ac:dyDescent="0.3">
      <c r="A371" s="142" t="s">
        <v>165</v>
      </c>
      <c r="B371" s="142" t="s">
        <v>603</v>
      </c>
      <c r="C371" s="142" t="s">
        <v>609</v>
      </c>
      <c r="D371" s="143">
        <v>360</v>
      </c>
      <c r="E371" s="142" t="s">
        <v>813</v>
      </c>
      <c r="F371" s="143"/>
      <c r="G371" s="143"/>
      <c r="H371" s="143"/>
      <c r="I371" s="143"/>
      <c r="J371" s="142" t="s">
        <v>814</v>
      </c>
    </row>
    <row r="372" spans="1:10" x14ac:dyDescent="0.3">
      <c r="A372" s="142" t="s">
        <v>165</v>
      </c>
      <c r="B372" s="142" t="s">
        <v>603</v>
      </c>
      <c r="C372" s="142" t="s">
        <v>616</v>
      </c>
      <c r="D372" s="143">
        <v>360</v>
      </c>
      <c r="E372" s="142" t="s">
        <v>815</v>
      </c>
      <c r="F372" s="143">
        <v>40</v>
      </c>
      <c r="G372" s="142" t="s">
        <v>816</v>
      </c>
      <c r="H372" s="142" t="s">
        <v>852</v>
      </c>
      <c r="I372" s="142" t="s">
        <v>200</v>
      </c>
      <c r="J372" s="142" t="s">
        <v>814</v>
      </c>
    </row>
    <row r="373" spans="1:10" hidden="1" x14ac:dyDescent="0.3">
      <c r="A373" s="142" t="s">
        <v>165</v>
      </c>
      <c r="B373" s="142" t="s">
        <v>603</v>
      </c>
      <c r="C373" s="142" t="s">
        <v>624</v>
      </c>
      <c r="D373" s="143">
        <v>389.5</v>
      </c>
      <c r="E373" s="142" t="s">
        <v>813</v>
      </c>
      <c r="F373" s="143"/>
      <c r="G373" s="143"/>
      <c r="H373" s="143"/>
      <c r="I373" s="143"/>
      <c r="J373" s="142" t="s">
        <v>814</v>
      </c>
    </row>
    <row r="374" spans="1:10" x14ac:dyDescent="0.3">
      <c r="A374" s="142" t="s">
        <v>165</v>
      </c>
      <c r="B374" s="142" t="s">
        <v>603</v>
      </c>
      <c r="C374" s="142" t="s">
        <v>623</v>
      </c>
      <c r="D374" s="143">
        <v>453.7</v>
      </c>
      <c r="E374" s="142" t="s">
        <v>815</v>
      </c>
      <c r="F374" s="143">
        <v>40</v>
      </c>
      <c r="G374" s="142" t="s">
        <v>816</v>
      </c>
      <c r="H374" s="142" t="s">
        <v>853</v>
      </c>
      <c r="I374" s="142" t="s">
        <v>229</v>
      </c>
      <c r="J374" s="142" t="s">
        <v>814</v>
      </c>
    </row>
    <row r="375" spans="1:10" x14ac:dyDescent="0.3">
      <c r="A375" s="142" t="s">
        <v>165</v>
      </c>
      <c r="B375" s="142" t="s">
        <v>603</v>
      </c>
      <c r="C375" s="142" t="s">
        <v>611</v>
      </c>
      <c r="D375" s="143">
        <v>360.39</v>
      </c>
      <c r="E375" s="142" t="s">
        <v>815</v>
      </c>
      <c r="F375" s="143">
        <v>40</v>
      </c>
      <c r="G375" s="142" t="s">
        <v>816</v>
      </c>
      <c r="H375" s="142" t="s">
        <v>854</v>
      </c>
      <c r="I375" s="142" t="s">
        <v>307</v>
      </c>
      <c r="J375" s="142" t="s">
        <v>814</v>
      </c>
    </row>
    <row r="376" spans="1:10" x14ac:dyDescent="0.3">
      <c r="A376" s="142" t="s">
        <v>165</v>
      </c>
      <c r="B376" s="142" t="s">
        <v>603</v>
      </c>
      <c r="C376" s="142" t="s">
        <v>633</v>
      </c>
      <c r="D376" s="143">
        <v>360.83</v>
      </c>
      <c r="E376" s="142" t="s">
        <v>815</v>
      </c>
      <c r="F376" s="143">
        <v>40</v>
      </c>
      <c r="G376" s="142" t="s">
        <v>816</v>
      </c>
      <c r="H376" s="142" t="s">
        <v>855</v>
      </c>
      <c r="I376" s="142" t="s">
        <v>288</v>
      </c>
      <c r="J376" s="142" t="s">
        <v>814</v>
      </c>
    </row>
    <row r="377" spans="1:10" x14ac:dyDescent="0.3">
      <c r="A377" s="142" t="s">
        <v>165</v>
      </c>
      <c r="B377" s="142" t="s">
        <v>603</v>
      </c>
      <c r="C377" s="142" t="s">
        <v>625</v>
      </c>
      <c r="D377" s="143">
        <v>360</v>
      </c>
      <c r="E377" s="142" t="s">
        <v>815</v>
      </c>
      <c r="F377" s="143">
        <v>50</v>
      </c>
      <c r="G377" s="142" t="s">
        <v>834</v>
      </c>
      <c r="H377" s="142" t="s">
        <v>856</v>
      </c>
      <c r="I377" s="142" t="s">
        <v>857</v>
      </c>
      <c r="J377" s="142" t="s">
        <v>814</v>
      </c>
    </row>
    <row r="378" spans="1:10" hidden="1" x14ac:dyDescent="0.3">
      <c r="A378" s="142" t="s">
        <v>165</v>
      </c>
      <c r="B378" s="142" t="s">
        <v>603</v>
      </c>
      <c r="C378" s="142" t="s">
        <v>628</v>
      </c>
      <c r="D378" s="143">
        <v>360</v>
      </c>
      <c r="E378" s="142" t="s">
        <v>813</v>
      </c>
      <c r="F378" s="143"/>
      <c r="G378" s="143"/>
      <c r="H378" s="143"/>
      <c r="I378" s="143"/>
      <c r="J378" s="142" t="s">
        <v>814</v>
      </c>
    </row>
    <row r="379" spans="1:10" hidden="1" x14ac:dyDescent="0.3">
      <c r="A379" s="142" t="s">
        <v>165</v>
      </c>
      <c r="B379" s="142" t="s">
        <v>603</v>
      </c>
      <c r="C379" s="142" t="s">
        <v>612</v>
      </c>
      <c r="D379" s="143">
        <v>360</v>
      </c>
      <c r="E379" s="142" t="s">
        <v>813</v>
      </c>
      <c r="F379" s="143"/>
      <c r="G379" s="143"/>
      <c r="H379" s="143"/>
      <c r="I379" s="143"/>
      <c r="J379" s="142" t="s">
        <v>814</v>
      </c>
    </row>
    <row r="380" spans="1:10" hidden="1" x14ac:dyDescent="0.3">
      <c r="A380" s="142" t="s">
        <v>165</v>
      </c>
      <c r="B380" s="142" t="s">
        <v>603</v>
      </c>
      <c r="C380" s="142" t="s">
        <v>622</v>
      </c>
      <c r="D380" s="143">
        <v>360</v>
      </c>
      <c r="E380" s="142" t="s">
        <v>813</v>
      </c>
      <c r="F380" s="143"/>
      <c r="G380" s="143"/>
      <c r="H380" s="143"/>
      <c r="I380" s="143"/>
      <c r="J380" s="142" t="s">
        <v>814</v>
      </c>
    </row>
    <row r="381" spans="1:10" hidden="1" x14ac:dyDescent="0.3">
      <c r="A381" s="142" t="s">
        <v>165</v>
      </c>
      <c r="B381" s="142" t="s">
        <v>603</v>
      </c>
      <c r="C381" s="142" t="s">
        <v>601</v>
      </c>
      <c r="D381" s="143">
        <v>360</v>
      </c>
      <c r="E381" s="142" t="s">
        <v>813</v>
      </c>
      <c r="F381" s="143"/>
      <c r="G381" s="143"/>
      <c r="H381" s="143"/>
      <c r="I381" s="143"/>
      <c r="J381" s="142" t="s">
        <v>814</v>
      </c>
    </row>
    <row r="382" spans="1:10" hidden="1" x14ac:dyDescent="0.3">
      <c r="A382" s="142" t="s">
        <v>165</v>
      </c>
      <c r="B382" s="142" t="s">
        <v>603</v>
      </c>
      <c r="C382" s="142" t="s">
        <v>617</v>
      </c>
      <c r="D382" s="143">
        <v>360</v>
      </c>
      <c r="E382" s="142" t="s">
        <v>813</v>
      </c>
      <c r="F382" s="143"/>
      <c r="G382" s="143"/>
      <c r="H382" s="143"/>
      <c r="I382" s="143"/>
      <c r="J382" s="142" t="s">
        <v>814</v>
      </c>
    </row>
    <row r="383" spans="1:10" hidden="1" x14ac:dyDescent="0.3">
      <c r="A383" s="142" t="s">
        <v>165</v>
      </c>
      <c r="B383" s="142" t="s">
        <v>603</v>
      </c>
      <c r="C383" s="142" t="s">
        <v>641</v>
      </c>
      <c r="D383" s="143">
        <v>360</v>
      </c>
      <c r="E383" s="142" t="s">
        <v>813</v>
      </c>
      <c r="F383" s="143"/>
      <c r="G383" s="143"/>
      <c r="H383" s="143"/>
      <c r="I383" s="143"/>
      <c r="J383" s="142" t="s">
        <v>814</v>
      </c>
    </row>
    <row r="384" spans="1:10" hidden="1" x14ac:dyDescent="0.3">
      <c r="A384" s="142" t="s">
        <v>165</v>
      </c>
      <c r="B384" s="142" t="s">
        <v>603</v>
      </c>
      <c r="C384" s="142" t="s">
        <v>613</v>
      </c>
      <c r="D384" s="143">
        <v>360</v>
      </c>
      <c r="E384" s="142" t="s">
        <v>813</v>
      </c>
      <c r="F384" s="143"/>
      <c r="G384" s="143"/>
      <c r="H384" s="143"/>
      <c r="I384" s="143"/>
      <c r="J384" s="142" t="s">
        <v>814</v>
      </c>
    </row>
    <row r="385" spans="1:10" hidden="1" x14ac:dyDescent="0.3">
      <c r="A385" s="142" t="s">
        <v>165</v>
      </c>
      <c r="B385" s="142" t="s">
        <v>603</v>
      </c>
      <c r="C385" s="142" t="s">
        <v>608</v>
      </c>
      <c r="D385" s="143">
        <v>360</v>
      </c>
      <c r="E385" s="142" t="s">
        <v>813</v>
      </c>
      <c r="F385" s="143"/>
      <c r="G385" s="143"/>
      <c r="H385" s="143"/>
      <c r="I385" s="143"/>
      <c r="J385" s="142" t="s">
        <v>814</v>
      </c>
    </row>
    <row r="386" spans="1:10" hidden="1" x14ac:dyDescent="0.3">
      <c r="A386" s="142" t="s">
        <v>165</v>
      </c>
      <c r="B386" s="142" t="s">
        <v>603</v>
      </c>
      <c r="C386" s="142" t="s">
        <v>606</v>
      </c>
      <c r="D386" s="143">
        <v>360</v>
      </c>
      <c r="E386" s="142" t="s">
        <v>813</v>
      </c>
      <c r="F386" s="143"/>
      <c r="G386" s="143"/>
      <c r="H386" s="143"/>
      <c r="I386" s="143"/>
      <c r="J386" s="142" t="s">
        <v>814</v>
      </c>
    </row>
    <row r="387" spans="1:10" hidden="1" x14ac:dyDescent="0.3">
      <c r="A387" s="142" t="s">
        <v>165</v>
      </c>
      <c r="B387" s="142" t="s">
        <v>603</v>
      </c>
      <c r="C387" s="142" t="s">
        <v>642</v>
      </c>
      <c r="D387" s="143">
        <v>360</v>
      </c>
      <c r="E387" s="142" t="s">
        <v>813</v>
      </c>
      <c r="F387" s="143"/>
      <c r="G387" s="143"/>
      <c r="H387" s="143"/>
      <c r="I387" s="143"/>
      <c r="J387" s="142" t="s">
        <v>814</v>
      </c>
    </row>
    <row r="388" spans="1:10" hidden="1" x14ac:dyDescent="0.3">
      <c r="A388" s="142" t="s">
        <v>165</v>
      </c>
      <c r="B388" s="142" t="s">
        <v>603</v>
      </c>
      <c r="C388" s="142" t="s">
        <v>824</v>
      </c>
      <c r="D388" s="143">
        <v>360</v>
      </c>
      <c r="E388" s="142" t="s">
        <v>813</v>
      </c>
      <c r="F388" s="143"/>
      <c r="G388" s="143"/>
      <c r="H388" s="143"/>
      <c r="I388" s="143"/>
      <c r="J388" s="142" t="s">
        <v>814</v>
      </c>
    </row>
    <row r="389" spans="1:10" hidden="1" x14ac:dyDescent="0.3">
      <c r="A389" s="142" t="s">
        <v>165</v>
      </c>
      <c r="B389" s="142" t="s">
        <v>603</v>
      </c>
      <c r="C389" s="142" t="s">
        <v>640</v>
      </c>
      <c r="D389" s="143">
        <v>360</v>
      </c>
      <c r="E389" s="142" t="s">
        <v>813</v>
      </c>
      <c r="F389" s="143"/>
      <c r="G389" s="143"/>
      <c r="H389" s="143"/>
      <c r="I389" s="143"/>
      <c r="J389" s="142" t="s">
        <v>814</v>
      </c>
    </row>
    <row r="390" spans="1:10" hidden="1" x14ac:dyDescent="0.3">
      <c r="A390" s="142" t="s">
        <v>165</v>
      </c>
      <c r="B390" s="142" t="s">
        <v>603</v>
      </c>
      <c r="C390" s="142" t="s">
        <v>825</v>
      </c>
      <c r="D390" s="143">
        <v>362.66</v>
      </c>
      <c r="E390" s="142" t="s">
        <v>813</v>
      </c>
      <c r="F390" s="143"/>
      <c r="G390" s="143"/>
      <c r="H390" s="143"/>
      <c r="I390" s="143"/>
      <c r="J390" s="142" t="s">
        <v>814</v>
      </c>
    </row>
    <row r="391" spans="1:10" hidden="1" x14ac:dyDescent="0.3">
      <c r="A391" s="142" t="s">
        <v>165</v>
      </c>
      <c r="B391" s="142" t="s">
        <v>603</v>
      </c>
      <c r="C391" s="142" t="s">
        <v>619</v>
      </c>
      <c r="D391" s="143">
        <v>362.06</v>
      </c>
      <c r="E391" s="142" t="s">
        <v>813</v>
      </c>
      <c r="F391" s="143"/>
      <c r="G391" s="143"/>
      <c r="H391" s="143"/>
      <c r="I391" s="143"/>
      <c r="J391" s="142" t="s">
        <v>814</v>
      </c>
    </row>
    <row r="392" spans="1:10" x14ac:dyDescent="0.3">
      <c r="A392" s="142" t="s">
        <v>165</v>
      </c>
      <c r="B392" s="142" t="s">
        <v>590</v>
      </c>
      <c r="C392" s="142" t="s">
        <v>604</v>
      </c>
      <c r="D392" s="143">
        <v>365.94</v>
      </c>
      <c r="E392" s="142" t="s">
        <v>815</v>
      </c>
      <c r="F392" s="143">
        <v>40</v>
      </c>
      <c r="G392" s="142" t="s">
        <v>816</v>
      </c>
      <c r="H392" s="142" t="s">
        <v>858</v>
      </c>
      <c r="I392" s="142" t="s">
        <v>241</v>
      </c>
      <c r="J392" s="142" t="s">
        <v>814</v>
      </c>
    </row>
    <row r="393" spans="1:10" x14ac:dyDescent="0.3">
      <c r="A393" s="142" t="s">
        <v>165</v>
      </c>
      <c r="B393" s="142" t="s">
        <v>590</v>
      </c>
      <c r="C393" s="142" t="s">
        <v>614</v>
      </c>
      <c r="D393" s="143">
        <v>360.05</v>
      </c>
      <c r="E393" s="142" t="s">
        <v>815</v>
      </c>
      <c r="F393" s="143">
        <v>40</v>
      </c>
      <c r="G393" s="142" t="s">
        <v>816</v>
      </c>
      <c r="H393" s="142" t="s">
        <v>859</v>
      </c>
      <c r="I393" s="142" t="s">
        <v>194</v>
      </c>
      <c r="J393" s="142" t="s">
        <v>814</v>
      </c>
    </row>
    <row r="394" spans="1:10" x14ac:dyDescent="0.3">
      <c r="A394" s="142" t="s">
        <v>165</v>
      </c>
      <c r="B394" s="142" t="s">
        <v>590</v>
      </c>
      <c r="C394" s="142" t="s">
        <v>636</v>
      </c>
      <c r="D394" s="143">
        <v>360</v>
      </c>
      <c r="E394" s="142" t="s">
        <v>815</v>
      </c>
      <c r="F394" s="143">
        <v>40</v>
      </c>
      <c r="G394" s="142" t="s">
        <v>816</v>
      </c>
      <c r="H394" s="142" t="s">
        <v>860</v>
      </c>
      <c r="I394" s="142" t="s">
        <v>266</v>
      </c>
      <c r="J394" s="142" t="s">
        <v>814</v>
      </c>
    </row>
    <row r="395" spans="1:10" x14ac:dyDescent="0.3">
      <c r="A395" s="142" t="s">
        <v>165</v>
      </c>
      <c r="B395" s="142" t="s">
        <v>590</v>
      </c>
      <c r="C395" s="142" t="s">
        <v>605</v>
      </c>
      <c r="D395" s="143">
        <v>360</v>
      </c>
      <c r="E395" s="142" t="s">
        <v>815</v>
      </c>
      <c r="F395" s="143">
        <v>40</v>
      </c>
      <c r="G395" s="142" t="s">
        <v>816</v>
      </c>
      <c r="H395" s="142" t="s">
        <v>861</v>
      </c>
      <c r="I395" s="142" t="s">
        <v>313</v>
      </c>
      <c r="J395" s="142" t="s">
        <v>814</v>
      </c>
    </row>
    <row r="396" spans="1:10" x14ac:dyDescent="0.3">
      <c r="A396" s="142" t="s">
        <v>165</v>
      </c>
      <c r="B396" s="142" t="s">
        <v>590</v>
      </c>
      <c r="C396" s="142" t="s">
        <v>632</v>
      </c>
      <c r="D396" s="143">
        <v>360</v>
      </c>
      <c r="E396" s="142" t="s">
        <v>815</v>
      </c>
      <c r="F396" s="143">
        <v>40</v>
      </c>
      <c r="G396" s="142" t="s">
        <v>816</v>
      </c>
      <c r="H396" s="142" t="s">
        <v>862</v>
      </c>
      <c r="I396" s="142" t="s">
        <v>252</v>
      </c>
      <c r="J396" s="142" t="s">
        <v>814</v>
      </c>
    </row>
    <row r="397" spans="1:10" x14ac:dyDescent="0.3">
      <c r="A397" s="142" t="s">
        <v>165</v>
      </c>
      <c r="B397" s="142" t="s">
        <v>590</v>
      </c>
      <c r="C397" s="142" t="s">
        <v>621</v>
      </c>
      <c r="D397" s="143">
        <v>360</v>
      </c>
      <c r="E397" s="142" t="s">
        <v>815</v>
      </c>
      <c r="F397" s="143">
        <v>40</v>
      </c>
      <c r="G397" s="142" t="s">
        <v>816</v>
      </c>
      <c r="H397" s="142" t="s">
        <v>863</v>
      </c>
      <c r="I397" s="142" t="s">
        <v>206</v>
      </c>
      <c r="J397" s="142" t="s">
        <v>814</v>
      </c>
    </row>
    <row r="398" spans="1:10" x14ac:dyDescent="0.3">
      <c r="A398" s="142" t="s">
        <v>165</v>
      </c>
      <c r="B398" s="142" t="s">
        <v>590</v>
      </c>
      <c r="C398" s="142" t="s">
        <v>631</v>
      </c>
      <c r="D398" s="143">
        <v>360</v>
      </c>
      <c r="E398" s="142" t="s">
        <v>815</v>
      </c>
      <c r="F398" s="143">
        <v>40</v>
      </c>
      <c r="G398" s="142" t="s">
        <v>816</v>
      </c>
      <c r="H398" s="142" t="s">
        <v>864</v>
      </c>
      <c r="I398" s="142" t="s">
        <v>235</v>
      </c>
      <c r="J398" s="142" t="s">
        <v>814</v>
      </c>
    </row>
    <row r="399" spans="1:10" x14ac:dyDescent="0.3">
      <c r="A399" s="142" t="s">
        <v>165</v>
      </c>
      <c r="B399" s="142" t="s">
        <v>590</v>
      </c>
      <c r="C399" s="142" t="s">
        <v>602</v>
      </c>
      <c r="D399" s="143">
        <v>360</v>
      </c>
      <c r="E399" s="142" t="s">
        <v>815</v>
      </c>
      <c r="F399" s="143">
        <v>40</v>
      </c>
      <c r="G399" s="142" t="s">
        <v>816</v>
      </c>
      <c r="H399" s="142" t="s">
        <v>865</v>
      </c>
      <c r="I399" s="142" t="s">
        <v>223</v>
      </c>
      <c r="J399" s="142" t="s">
        <v>814</v>
      </c>
    </row>
    <row r="400" spans="1:10" x14ac:dyDescent="0.3">
      <c r="A400" s="142" t="s">
        <v>165</v>
      </c>
      <c r="B400" s="142" t="s">
        <v>590</v>
      </c>
      <c r="C400" s="142" t="s">
        <v>595</v>
      </c>
      <c r="D400" s="143">
        <v>448.54</v>
      </c>
      <c r="E400" s="142" t="s">
        <v>815</v>
      </c>
      <c r="F400" s="143">
        <v>40</v>
      </c>
      <c r="G400" s="142" t="s">
        <v>816</v>
      </c>
      <c r="H400" s="142" t="s">
        <v>866</v>
      </c>
      <c r="I400" s="142" t="s">
        <v>274</v>
      </c>
      <c r="J400" s="142" t="s">
        <v>814</v>
      </c>
    </row>
    <row r="401" spans="1:10" hidden="1" x14ac:dyDescent="0.3">
      <c r="A401" s="142" t="s">
        <v>165</v>
      </c>
      <c r="B401" s="142" t="s">
        <v>590</v>
      </c>
      <c r="C401" s="142" t="s">
        <v>638</v>
      </c>
      <c r="D401" s="143">
        <v>373.41</v>
      </c>
      <c r="E401" s="142" t="s">
        <v>813</v>
      </c>
      <c r="F401" s="143"/>
      <c r="G401" s="143"/>
      <c r="H401" s="143"/>
      <c r="I401" s="143"/>
      <c r="J401" s="142" t="s">
        <v>814</v>
      </c>
    </row>
    <row r="402" spans="1:10" x14ac:dyDescent="0.3">
      <c r="A402" s="142" t="s">
        <v>165</v>
      </c>
      <c r="B402" s="142" t="s">
        <v>590</v>
      </c>
      <c r="C402" s="142" t="s">
        <v>600</v>
      </c>
      <c r="D402" s="143">
        <v>393.5</v>
      </c>
      <c r="E402" s="142" t="s">
        <v>815</v>
      </c>
      <c r="F402" s="143">
        <v>40</v>
      </c>
      <c r="G402" s="142" t="s">
        <v>816</v>
      </c>
      <c r="H402" s="142" t="s">
        <v>867</v>
      </c>
      <c r="I402" s="142" t="s">
        <v>228</v>
      </c>
      <c r="J402" s="142" t="s">
        <v>814</v>
      </c>
    </row>
    <row r="403" spans="1:10" x14ac:dyDescent="0.3">
      <c r="A403" s="142" t="s">
        <v>165</v>
      </c>
      <c r="B403" s="142" t="s">
        <v>590</v>
      </c>
      <c r="C403" s="142" t="s">
        <v>591</v>
      </c>
      <c r="D403" s="143">
        <v>367.2</v>
      </c>
      <c r="E403" s="142" t="s">
        <v>815</v>
      </c>
      <c r="F403" s="143">
        <v>40</v>
      </c>
      <c r="G403" s="142" t="s">
        <v>816</v>
      </c>
      <c r="H403" s="142" t="s">
        <v>868</v>
      </c>
      <c r="I403" s="142" t="s">
        <v>163</v>
      </c>
      <c r="J403" s="142" t="s">
        <v>814</v>
      </c>
    </row>
    <row r="404" spans="1:10" x14ac:dyDescent="0.3">
      <c r="A404" s="142" t="s">
        <v>165</v>
      </c>
      <c r="B404" s="142" t="s">
        <v>590</v>
      </c>
      <c r="C404" s="142" t="s">
        <v>598</v>
      </c>
      <c r="D404" s="143">
        <v>400.13</v>
      </c>
      <c r="E404" s="142" t="s">
        <v>815</v>
      </c>
      <c r="F404" s="143">
        <v>40</v>
      </c>
      <c r="G404" s="142" t="s">
        <v>816</v>
      </c>
      <c r="H404" s="142" t="s">
        <v>869</v>
      </c>
      <c r="I404" s="142" t="s">
        <v>245</v>
      </c>
      <c r="J404" s="142" t="s">
        <v>814</v>
      </c>
    </row>
    <row r="405" spans="1:10" x14ac:dyDescent="0.3">
      <c r="A405" s="142" t="s">
        <v>165</v>
      </c>
      <c r="B405" s="142" t="s">
        <v>590</v>
      </c>
      <c r="C405" s="142" t="s">
        <v>609</v>
      </c>
      <c r="D405" s="143">
        <v>478.95</v>
      </c>
      <c r="E405" s="142" t="s">
        <v>815</v>
      </c>
      <c r="F405" s="143">
        <v>40</v>
      </c>
      <c r="G405" s="142" t="s">
        <v>816</v>
      </c>
      <c r="H405" s="142" t="s">
        <v>870</v>
      </c>
      <c r="I405" s="142" t="s">
        <v>221</v>
      </c>
      <c r="J405" s="142" t="s">
        <v>814</v>
      </c>
    </row>
    <row r="406" spans="1:10" hidden="1" x14ac:dyDescent="0.3">
      <c r="A406" s="142" t="s">
        <v>165</v>
      </c>
      <c r="B406" s="142" t="s">
        <v>590</v>
      </c>
      <c r="C406" s="142" t="s">
        <v>616</v>
      </c>
      <c r="D406" s="143">
        <v>360</v>
      </c>
      <c r="E406" s="142" t="s">
        <v>813</v>
      </c>
      <c r="F406" s="143"/>
      <c r="G406" s="143"/>
      <c r="H406" s="143"/>
      <c r="I406" s="143"/>
      <c r="J406" s="142" t="s">
        <v>814</v>
      </c>
    </row>
    <row r="407" spans="1:10" hidden="1" x14ac:dyDescent="0.3">
      <c r="A407" s="142" t="s">
        <v>165</v>
      </c>
      <c r="B407" s="142" t="s">
        <v>590</v>
      </c>
      <c r="C407" s="142" t="s">
        <v>624</v>
      </c>
      <c r="D407" s="143">
        <v>360</v>
      </c>
      <c r="E407" s="142" t="s">
        <v>813</v>
      </c>
      <c r="F407" s="143"/>
      <c r="G407" s="143"/>
      <c r="H407" s="143"/>
      <c r="I407" s="143"/>
      <c r="J407" s="142" t="s">
        <v>814</v>
      </c>
    </row>
    <row r="408" spans="1:10" hidden="1" x14ac:dyDescent="0.3">
      <c r="A408" s="142" t="s">
        <v>165</v>
      </c>
      <c r="B408" s="142" t="s">
        <v>590</v>
      </c>
      <c r="C408" s="142" t="s">
        <v>623</v>
      </c>
      <c r="D408" s="143">
        <v>360</v>
      </c>
      <c r="E408" s="142" t="s">
        <v>813</v>
      </c>
      <c r="F408" s="143"/>
      <c r="G408" s="143"/>
      <c r="H408" s="143"/>
      <c r="I408" s="143"/>
      <c r="J408" s="142" t="s">
        <v>814</v>
      </c>
    </row>
    <row r="409" spans="1:10" hidden="1" x14ac:dyDescent="0.3">
      <c r="A409" s="142" t="s">
        <v>165</v>
      </c>
      <c r="B409" s="142" t="s">
        <v>590</v>
      </c>
      <c r="C409" s="142" t="s">
        <v>611</v>
      </c>
      <c r="D409" s="143">
        <v>360</v>
      </c>
      <c r="E409" s="142" t="s">
        <v>813</v>
      </c>
      <c r="F409" s="143"/>
      <c r="G409" s="143"/>
      <c r="H409" s="143"/>
      <c r="I409" s="143"/>
      <c r="J409" s="142" t="s">
        <v>814</v>
      </c>
    </row>
    <row r="410" spans="1:10" hidden="1" x14ac:dyDescent="0.3">
      <c r="A410" s="142" t="s">
        <v>165</v>
      </c>
      <c r="B410" s="142" t="s">
        <v>590</v>
      </c>
      <c r="C410" s="142" t="s">
        <v>633</v>
      </c>
      <c r="D410" s="143">
        <v>360</v>
      </c>
      <c r="E410" s="142" t="s">
        <v>813</v>
      </c>
      <c r="F410" s="143"/>
      <c r="G410" s="143"/>
      <c r="H410" s="143"/>
      <c r="I410" s="143"/>
      <c r="J410" s="142" t="s">
        <v>814</v>
      </c>
    </row>
    <row r="411" spans="1:10" hidden="1" x14ac:dyDescent="0.3">
      <c r="A411" s="142" t="s">
        <v>165</v>
      </c>
      <c r="B411" s="142" t="s">
        <v>590</v>
      </c>
      <c r="C411" s="142" t="s">
        <v>625</v>
      </c>
      <c r="D411" s="143">
        <v>360</v>
      </c>
      <c r="E411" s="142" t="s">
        <v>813</v>
      </c>
      <c r="F411" s="143"/>
      <c r="G411" s="143"/>
      <c r="H411" s="143"/>
      <c r="I411" s="143"/>
      <c r="J411" s="142" t="s">
        <v>814</v>
      </c>
    </row>
    <row r="412" spans="1:10" hidden="1" x14ac:dyDescent="0.3">
      <c r="A412" s="142" t="s">
        <v>165</v>
      </c>
      <c r="B412" s="142" t="s">
        <v>590</v>
      </c>
      <c r="C412" s="142" t="s">
        <v>628</v>
      </c>
      <c r="D412" s="143">
        <v>360</v>
      </c>
      <c r="E412" s="142" t="s">
        <v>813</v>
      </c>
      <c r="F412" s="143"/>
      <c r="G412" s="143"/>
      <c r="H412" s="143"/>
      <c r="I412" s="143"/>
      <c r="J412" s="142" t="s">
        <v>814</v>
      </c>
    </row>
    <row r="413" spans="1:10" x14ac:dyDescent="0.3">
      <c r="A413" s="142" t="s">
        <v>165</v>
      </c>
      <c r="B413" s="142" t="s">
        <v>590</v>
      </c>
      <c r="C413" s="142" t="s">
        <v>612</v>
      </c>
      <c r="D413" s="143">
        <v>360</v>
      </c>
      <c r="E413" s="142" t="s">
        <v>815</v>
      </c>
      <c r="F413" s="143">
        <v>40</v>
      </c>
      <c r="G413" s="142" t="s">
        <v>816</v>
      </c>
      <c r="H413" s="142" t="s">
        <v>871</v>
      </c>
      <c r="I413" s="142" t="s">
        <v>280</v>
      </c>
      <c r="J413" s="142" t="s">
        <v>814</v>
      </c>
    </row>
    <row r="414" spans="1:10" hidden="1" x14ac:dyDescent="0.3">
      <c r="A414" s="142" t="s">
        <v>165</v>
      </c>
      <c r="B414" s="142" t="s">
        <v>590</v>
      </c>
      <c r="C414" s="142" t="s">
        <v>622</v>
      </c>
      <c r="D414" s="143">
        <v>360</v>
      </c>
      <c r="E414" s="142" t="s">
        <v>813</v>
      </c>
      <c r="F414" s="143"/>
      <c r="G414" s="143"/>
      <c r="H414" s="143"/>
      <c r="I414" s="143"/>
      <c r="J414" s="142" t="s">
        <v>814</v>
      </c>
    </row>
    <row r="415" spans="1:10" x14ac:dyDescent="0.3">
      <c r="A415" s="142" t="s">
        <v>165</v>
      </c>
      <c r="B415" s="142" t="s">
        <v>590</v>
      </c>
      <c r="C415" s="142" t="s">
        <v>601</v>
      </c>
      <c r="D415" s="143">
        <v>362.66</v>
      </c>
      <c r="E415" s="142" t="s">
        <v>815</v>
      </c>
      <c r="F415" s="143">
        <v>50</v>
      </c>
      <c r="G415" s="142" t="s">
        <v>834</v>
      </c>
      <c r="H415" s="142" t="s">
        <v>872</v>
      </c>
      <c r="I415" s="142" t="s">
        <v>873</v>
      </c>
      <c r="J415" s="142" t="s">
        <v>814</v>
      </c>
    </row>
    <row r="416" spans="1:10" hidden="1" x14ac:dyDescent="0.3">
      <c r="A416" s="142" t="s">
        <v>165</v>
      </c>
      <c r="B416" s="142" t="s">
        <v>590</v>
      </c>
      <c r="C416" s="142" t="s">
        <v>617</v>
      </c>
      <c r="D416" s="143">
        <v>362.06</v>
      </c>
      <c r="E416" s="142" t="s">
        <v>813</v>
      </c>
      <c r="F416" s="143"/>
      <c r="G416" s="143"/>
      <c r="H416" s="143"/>
      <c r="I416" s="143"/>
      <c r="J416" s="142" t="s">
        <v>814</v>
      </c>
    </row>
    <row r="417" spans="1:10" x14ac:dyDescent="0.3">
      <c r="A417" s="142" t="s">
        <v>165</v>
      </c>
      <c r="B417" s="142" t="s">
        <v>597</v>
      </c>
      <c r="C417" s="142" t="s">
        <v>604</v>
      </c>
      <c r="D417" s="143">
        <v>360</v>
      </c>
      <c r="E417" s="142" t="s">
        <v>815</v>
      </c>
      <c r="F417" s="143">
        <v>40</v>
      </c>
      <c r="G417" s="142" t="s">
        <v>816</v>
      </c>
      <c r="H417" s="142" t="s">
        <v>849</v>
      </c>
      <c r="I417" s="142" t="s">
        <v>225</v>
      </c>
      <c r="J417" s="142" t="s">
        <v>814</v>
      </c>
    </row>
    <row r="418" spans="1:10" x14ac:dyDescent="0.3">
      <c r="A418" s="142" t="s">
        <v>165</v>
      </c>
      <c r="B418" s="142" t="s">
        <v>597</v>
      </c>
      <c r="C418" s="142" t="s">
        <v>614</v>
      </c>
      <c r="D418" s="143">
        <v>360</v>
      </c>
      <c r="E418" s="142" t="s">
        <v>815</v>
      </c>
      <c r="F418" s="143">
        <v>40</v>
      </c>
      <c r="G418" s="142" t="s">
        <v>816</v>
      </c>
      <c r="H418" s="142" t="s">
        <v>849</v>
      </c>
      <c r="I418" s="142" t="s">
        <v>225</v>
      </c>
      <c r="J418" s="142" t="s">
        <v>814</v>
      </c>
    </row>
    <row r="419" spans="1:10" x14ac:dyDescent="0.3">
      <c r="A419" s="142" t="s">
        <v>165</v>
      </c>
      <c r="B419" s="142" t="s">
        <v>597</v>
      </c>
      <c r="C419" s="142" t="s">
        <v>636</v>
      </c>
      <c r="D419" s="143">
        <v>360</v>
      </c>
      <c r="E419" s="142" t="s">
        <v>815</v>
      </c>
      <c r="F419" s="143"/>
      <c r="G419" s="143"/>
      <c r="H419" s="143" t="s">
        <v>309</v>
      </c>
      <c r="I419" s="143" t="s">
        <v>310</v>
      </c>
      <c r="J419" s="142" t="s">
        <v>814</v>
      </c>
    </row>
    <row r="420" spans="1:10" hidden="1" x14ac:dyDescent="0.3">
      <c r="A420" s="142" t="s">
        <v>165</v>
      </c>
      <c r="B420" s="142" t="s">
        <v>597</v>
      </c>
      <c r="C420" s="142" t="s">
        <v>605</v>
      </c>
      <c r="D420" s="143">
        <v>360</v>
      </c>
      <c r="E420" s="142" t="s">
        <v>813</v>
      </c>
      <c r="F420" s="143"/>
      <c r="G420" s="143"/>
      <c r="H420" s="143"/>
      <c r="I420" s="143"/>
      <c r="J420" s="142" t="s">
        <v>814</v>
      </c>
    </row>
    <row r="421" spans="1:10" hidden="1" x14ac:dyDescent="0.3">
      <c r="A421" s="142" t="s">
        <v>165</v>
      </c>
      <c r="B421" s="142" t="s">
        <v>597</v>
      </c>
      <c r="C421" s="142" t="s">
        <v>632</v>
      </c>
      <c r="D421" s="143">
        <v>360</v>
      </c>
      <c r="E421" s="142" t="s">
        <v>813</v>
      </c>
      <c r="F421" s="143"/>
      <c r="G421" s="143"/>
      <c r="H421" s="143"/>
      <c r="I421" s="143"/>
      <c r="J421" s="142" t="s">
        <v>814</v>
      </c>
    </row>
    <row r="422" spans="1:10" hidden="1" x14ac:dyDescent="0.3">
      <c r="A422" s="142" t="s">
        <v>165</v>
      </c>
      <c r="B422" s="142" t="s">
        <v>597</v>
      </c>
      <c r="C422" s="142" t="s">
        <v>621</v>
      </c>
      <c r="D422" s="143">
        <v>360</v>
      </c>
      <c r="E422" s="142" t="s">
        <v>813</v>
      </c>
      <c r="F422" s="143"/>
      <c r="G422" s="143"/>
      <c r="H422" s="143"/>
      <c r="I422" s="143"/>
      <c r="J422" s="142" t="s">
        <v>814</v>
      </c>
    </row>
    <row r="423" spans="1:10" hidden="1" x14ac:dyDescent="0.3">
      <c r="A423" s="142" t="s">
        <v>165</v>
      </c>
      <c r="B423" s="142" t="s">
        <v>597</v>
      </c>
      <c r="C423" s="142" t="s">
        <v>631</v>
      </c>
      <c r="D423" s="143">
        <v>360</v>
      </c>
      <c r="E423" s="142" t="s">
        <v>813</v>
      </c>
      <c r="F423" s="143"/>
      <c r="G423" s="143"/>
      <c r="H423" s="143"/>
      <c r="I423" s="143"/>
      <c r="J423" s="142" t="s">
        <v>814</v>
      </c>
    </row>
    <row r="424" spans="1:10" hidden="1" x14ac:dyDescent="0.3">
      <c r="A424" s="142" t="s">
        <v>165</v>
      </c>
      <c r="B424" s="142" t="s">
        <v>597</v>
      </c>
      <c r="C424" s="142" t="s">
        <v>602</v>
      </c>
      <c r="D424" s="143">
        <v>360</v>
      </c>
      <c r="E424" s="142" t="s">
        <v>813</v>
      </c>
      <c r="F424" s="143"/>
      <c r="G424" s="143"/>
      <c r="H424" s="143"/>
      <c r="I424" s="143"/>
      <c r="J424" s="142" t="s">
        <v>814</v>
      </c>
    </row>
    <row r="425" spans="1:10" hidden="1" x14ac:dyDescent="0.3">
      <c r="A425" s="142" t="s">
        <v>165</v>
      </c>
      <c r="B425" s="142" t="s">
        <v>597</v>
      </c>
      <c r="C425" s="142" t="s">
        <v>595</v>
      </c>
      <c r="D425" s="143">
        <v>360</v>
      </c>
      <c r="E425" s="142" t="s">
        <v>813</v>
      </c>
      <c r="F425" s="143"/>
      <c r="G425" s="143"/>
      <c r="H425" s="143"/>
      <c r="I425" s="143"/>
      <c r="J425" s="142" t="s">
        <v>814</v>
      </c>
    </row>
    <row r="426" spans="1:10" hidden="1" x14ac:dyDescent="0.3">
      <c r="A426" s="142" t="s">
        <v>165</v>
      </c>
      <c r="B426" s="142" t="s">
        <v>597</v>
      </c>
      <c r="C426" s="142" t="s">
        <v>638</v>
      </c>
      <c r="D426" s="143">
        <v>360</v>
      </c>
      <c r="E426" s="142" t="s">
        <v>813</v>
      </c>
      <c r="F426" s="143"/>
      <c r="G426" s="143"/>
      <c r="H426" s="143"/>
      <c r="I426" s="143"/>
      <c r="J426" s="142" t="s">
        <v>814</v>
      </c>
    </row>
    <row r="427" spans="1:10" hidden="1" x14ac:dyDescent="0.3">
      <c r="A427" s="142" t="s">
        <v>165</v>
      </c>
      <c r="B427" s="142" t="s">
        <v>597</v>
      </c>
      <c r="C427" s="142" t="s">
        <v>600</v>
      </c>
      <c r="D427" s="143">
        <v>360</v>
      </c>
      <c r="E427" s="142" t="s">
        <v>813</v>
      </c>
      <c r="F427" s="143"/>
      <c r="G427" s="143"/>
      <c r="H427" s="143"/>
      <c r="I427" s="143"/>
      <c r="J427" s="142" t="s">
        <v>814</v>
      </c>
    </row>
    <row r="428" spans="1:10" hidden="1" x14ac:dyDescent="0.3">
      <c r="A428" s="142" t="s">
        <v>165</v>
      </c>
      <c r="B428" s="142" t="s">
        <v>597</v>
      </c>
      <c r="C428" s="142" t="s">
        <v>591</v>
      </c>
      <c r="D428" s="143">
        <v>360</v>
      </c>
      <c r="E428" s="142" t="s">
        <v>813</v>
      </c>
      <c r="F428" s="143"/>
      <c r="G428" s="143"/>
      <c r="H428" s="143"/>
      <c r="I428" s="143"/>
      <c r="J428" s="142" t="s">
        <v>814</v>
      </c>
    </row>
    <row r="429" spans="1:10" x14ac:dyDescent="0.3">
      <c r="A429" s="142" t="s">
        <v>165</v>
      </c>
      <c r="B429" s="142" t="s">
        <v>597</v>
      </c>
      <c r="C429" s="142" t="s">
        <v>598</v>
      </c>
      <c r="D429" s="143">
        <v>413.89</v>
      </c>
      <c r="E429" s="142" t="s">
        <v>815</v>
      </c>
      <c r="F429" s="143">
        <v>40</v>
      </c>
      <c r="G429" s="142" t="s">
        <v>816</v>
      </c>
      <c r="H429" s="142" t="s">
        <v>874</v>
      </c>
      <c r="I429" s="142" t="s">
        <v>371</v>
      </c>
      <c r="J429" s="142" t="s">
        <v>814</v>
      </c>
    </row>
    <row r="430" spans="1:10" x14ac:dyDescent="0.3">
      <c r="A430" s="142" t="s">
        <v>165</v>
      </c>
      <c r="B430" s="142" t="s">
        <v>597</v>
      </c>
      <c r="C430" s="142" t="s">
        <v>609</v>
      </c>
      <c r="D430" s="143">
        <v>363.06</v>
      </c>
      <c r="E430" s="142" t="s">
        <v>815</v>
      </c>
      <c r="F430" s="143">
        <v>40</v>
      </c>
      <c r="G430" s="142" t="s">
        <v>816</v>
      </c>
      <c r="H430" s="142" t="s">
        <v>855</v>
      </c>
      <c r="I430" s="142" t="s">
        <v>288</v>
      </c>
      <c r="J430" s="142" t="s">
        <v>814</v>
      </c>
    </row>
    <row r="431" spans="1:10" x14ac:dyDescent="0.3">
      <c r="A431" s="142" t="s">
        <v>165</v>
      </c>
      <c r="B431" s="142" t="s">
        <v>597</v>
      </c>
      <c r="C431" s="142" t="s">
        <v>616</v>
      </c>
      <c r="D431" s="143">
        <v>376.09</v>
      </c>
      <c r="E431" s="142" t="s">
        <v>815</v>
      </c>
      <c r="F431" s="143">
        <v>40</v>
      </c>
      <c r="G431" s="142" t="s">
        <v>816</v>
      </c>
      <c r="H431" s="142" t="s">
        <v>875</v>
      </c>
      <c r="I431" s="142" t="s">
        <v>218</v>
      </c>
      <c r="J431" s="142" t="s">
        <v>814</v>
      </c>
    </row>
    <row r="432" spans="1:10" x14ac:dyDescent="0.3">
      <c r="A432" s="142" t="s">
        <v>165</v>
      </c>
      <c r="B432" s="142" t="s">
        <v>597</v>
      </c>
      <c r="C432" s="142" t="s">
        <v>624</v>
      </c>
      <c r="D432" s="143">
        <v>360.15</v>
      </c>
      <c r="E432" s="142" t="s">
        <v>815</v>
      </c>
      <c r="F432" s="143">
        <v>40</v>
      </c>
      <c r="G432" s="142" t="s">
        <v>816</v>
      </c>
      <c r="H432" s="142" t="s">
        <v>875</v>
      </c>
      <c r="I432" s="142" t="s">
        <v>218</v>
      </c>
      <c r="J432" s="142" t="s">
        <v>814</v>
      </c>
    </row>
    <row r="433" spans="1:10" x14ac:dyDescent="0.3">
      <c r="A433" s="142" t="s">
        <v>165</v>
      </c>
      <c r="B433" s="142" t="s">
        <v>597</v>
      </c>
      <c r="C433" s="142" t="s">
        <v>623</v>
      </c>
      <c r="D433" s="143">
        <v>360</v>
      </c>
      <c r="E433" s="142" t="s">
        <v>815</v>
      </c>
      <c r="F433" s="143">
        <v>40</v>
      </c>
      <c r="G433" s="142" t="s">
        <v>816</v>
      </c>
      <c r="H433" s="142" t="s">
        <v>876</v>
      </c>
      <c r="I433" s="142" t="s">
        <v>572</v>
      </c>
      <c r="J433" s="142" t="s">
        <v>814</v>
      </c>
    </row>
    <row r="434" spans="1:10" hidden="1" x14ac:dyDescent="0.3">
      <c r="A434" s="142" t="s">
        <v>165</v>
      </c>
      <c r="B434" s="142" t="s">
        <v>597</v>
      </c>
      <c r="C434" s="142" t="s">
        <v>611</v>
      </c>
      <c r="D434" s="143">
        <v>360</v>
      </c>
      <c r="E434" s="142" t="s">
        <v>813</v>
      </c>
      <c r="F434" s="143"/>
      <c r="G434" s="143"/>
      <c r="H434" s="143"/>
      <c r="I434" s="143"/>
      <c r="J434" s="142" t="s">
        <v>814</v>
      </c>
    </row>
    <row r="435" spans="1:10" hidden="1" x14ac:dyDescent="0.3">
      <c r="A435" s="142" t="s">
        <v>165</v>
      </c>
      <c r="B435" s="142" t="s">
        <v>597</v>
      </c>
      <c r="C435" s="142" t="s">
        <v>633</v>
      </c>
      <c r="D435" s="143">
        <v>360</v>
      </c>
      <c r="E435" s="142" t="s">
        <v>813</v>
      </c>
      <c r="F435" s="143"/>
      <c r="G435" s="143"/>
      <c r="H435" s="143"/>
      <c r="I435" s="143"/>
      <c r="J435" s="142" t="s">
        <v>814</v>
      </c>
    </row>
    <row r="436" spans="1:10" x14ac:dyDescent="0.3">
      <c r="A436" s="142" t="s">
        <v>165</v>
      </c>
      <c r="B436" s="142" t="s">
        <v>597</v>
      </c>
      <c r="C436" s="142" t="s">
        <v>625</v>
      </c>
      <c r="D436" s="143">
        <v>360</v>
      </c>
      <c r="E436" s="142" t="s">
        <v>815</v>
      </c>
      <c r="F436" s="143">
        <v>50</v>
      </c>
      <c r="G436" s="142" t="s">
        <v>834</v>
      </c>
      <c r="H436" s="142" t="s">
        <v>877</v>
      </c>
      <c r="I436" s="142" t="s">
        <v>878</v>
      </c>
      <c r="J436" s="142" t="s">
        <v>814</v>
      </c>
    </row>
    <row r="437" spans="1:10" x14ac:dyDescent="0.3">
      <c r="A437" s="142" t="s">
        <v>165</v>
      </c>
      <c r="B437" s="142" t="s">
        <v>597</v>
      </c>
      <c r="C437" s="142" t="s">
        <v>628</v>
      </c>
      <c r="D437" s="143">
        <v>360</v>
      </c>
      <c r="E437" s="142" t="s">
        <v>815</v>
      </c>
      <c r="F437" s="143">
        <v>40</v>
      </c>
      <c r="G437" s="142" t="s">
        <v>816</v>
      </c>
      <c r="H437" s="142" t="s">
        <v>879</v>
      </c>
      <c r="I437" s="142" t="s">
        <v>270</v>
      </c>
      <c r="J437" s="142" t="s">
        <v>814</v>
      </c>
    </row>
    <row r="438" spans="1:10" x14ac:dyDescent="0.3">
      <c r="A438" s="142" t="s">
        <v>165</v>
      </c>
      <c r="B438" s="142" t="s">
        <v>597</v>
      </c>
      <c r="C438" s="142" t="s">
        <v>612</v>
      </c>
      <c r="D438" s="143">
        <v>360</v>
      </c>
      <c r="E438" s="142" t="s">
        <v>815</v>
      </c>
      <c r="F438" s="143">
        <v>40</v>
      </c>
      <c r="G438" s="142" t="s">
        <v>816</v>
      </c>
      <c r="H438" s="142" t="s">
        <v>880</v>
      </c>
      <c r="I438" s="142" t="s">
        <v>190</v>
      </c>
      <c r="J438" s="142" t="s">
        <v>814</v>
      </c>
    </row>
    <row r="439" spans="1:10" x14ac:dyDescent="0.3">
      <c r="A439" s="142" t="s">
        <v>165</v>
      </c>
      <c r="B439" s="142" t="s">
        <v>597</v>
      </c>
      <c r="C439" s="142" t="s">
        <v>622</v>
      </c>
      <c r="D439" s="143">
        <v>360</v>
      </c>
      <c r="E439" s="142" t="s">
        <v>815</v>
      </c>
      <c r="F439" s="143">
        <v>40</v>
      </c>
      <c r="G439" s="142" t="s">
        <v>816</v>
      </c>
      <c r="H439" s="142" t="s">
        <v>881</v>
      </c>
      <c r="I439" s="142" t="s">
        <v>316</v>
      </c>
      <c r="J439" s="142" t="s">
        <v>814</v>
      </c>
    </row>
    <row r="440" spans="1:10" x14ac:dyDescent="0.3">
      <c r="A440" s="142" t="s">
        <v>165</v>
      </c>
      <c r="B440" s="142" t="s">
        <v>597</v>
      </c>
      <c r="C440" s="142" t="s">
        <v>601</v>
      </c>
      <c r="D440" s="143">
        <v>360</v>
      </c>
      <c r="E440" s="142" t="s">
        <v>815</v>
      </c>
      <c r="F440" s="143">
        <v>40</v>
      </c>
      <c r="G440" s="142" t="s">
        <v>816</v>
      </c>
      <c r="H440" s="142" t="s">
        <v>882</v>
      </c>
      <c r="I440" s="142" t="s">
        <v>172</v>
      </c>
      <c r="J440" s="142" t="s">
        <v>814</v>
      </c>
    </row>
    <row r="441" spans="1:10" x14ac:dyDescent="0.3">
      <c r="A441" s="142" t="s">
        <v>165</v>
      </c>
      <c r="B441" s="142" t="s">
        <v>597</v>
      </c>
      <c r="C441" s="142" t="s">
        <v>617</v>
      </c>
      <c r="D441" s="143">
        <v>360</v>
      </c>
      <c r="E441" s="142" t="s">
        <v>815</v>
      </c>
      <c r="F441" s="143">
        <v>40</v>
      </c>
      <c r="G441" s="142" t="s">
        <v>816</v>
      </c>
      <c r="H441" s="142" t="s">
        <v>883</v>
      </c>
      <c r="I441" s="142" t="s">
        <v>202</v>
      </c>
      <c r="J441" s="142" t="s">
        <v>814</v>
      </c>
    </row>
    <row r="442" spans="1:10" x14ac:dyDescent="0.3">
      <c r="A442" s="142" t="s">
        <v>165</v>
      </c>
      <c r="B442" s="142" t="s">
        <v>597</v>
      </c>
      <c r="C442" s="142" t="s">
        <v>641</v>
      </c>
      <c r="D442" s="143">
        <v>360</v>
      </c>
      <c r="E442" s="142" t="s">
        <v>815</v>
      </c>
      <c r="F442" s="143">
        <v>40</v>
      </c>
      <c r="G442" s="142" t="s">
        <v>816</v>
      </c>
      <c r="H442" s="142" t="s">
        <v>884</v>
      </c>
      <c r="I442" s="142" t="s">
        <v>276</v>
      </c>
      <c r="J442" s="142" t="s">
        <v>814</v>
      </c>
    </row>
    <row r="443" spans="1:10" x14ac:dyDescent="0.3">
      <c r="A443" s="142" t="s">
        <v>165</v>
      </c>
      <c r="B443" s="142" t="s">
        <v>597</v>
      </c>
      <c r="C443" s="142" t="s">
        <v>613</v>
      </c>
      <c r="D443" s="143">
        <v>360</v>
      </c>
      <c r="E443" s="142" t="s">
        <v>815</v>
      </c>
      <c r="F443" s="143">
        <v>40</v>
      </c>
      <c r="G443" s="142" t="s">
        <v>816</v>
      </c>
      <c r="H443" s="142" t="s">
        <v>885</v>
      </c>
      <c r="I443" s="142" t="s">
        <v>192</v>
      </c>
      <c r="J443" s="142" t="s">
        <v>814</v>
      </c>
    </row>
    <row r="444" spans="1:10" x14ac:dyDescent="0.3">
      <c r="A444" s="142" t="s">
        <v>165</v>
      </c>
      <c r="B444" s="142" t="s">
        <v>597</v>
      </c>
      <c r="C444" s="142" t="s">
        <v>608</v>
      </c>
      <c r="D444" s="143">
        <v>360</v>
      </c>
      <c r="E444" s="142" t="s">
        <v>815</v>
      </c>
      <c r="F444" s="143">
        <v>50</v>
      </c>
      <c r="G444" s="142" t="s">
        <v>834</v>
      </c>
      <c r="H444" s="142" t="s">
        <v>886</v>
      </c>
      <c r="I444" s="142" t="s">
        <v>254</v>
      </c>
      <c r="J444" s="142" t="s">
        <v>814</v>
      </c>
    </row>
    <row r="445" spans="1:10" x14ac:dyDescent="0.3">
      <c r="A445" s="142" t="s">
        <v>165</v>
      </c>
      <c r="B445" s="142" t="s">
        <v>597</v>
      </c>
      <c r="C445" s="142" t="s">
        <v>606</v>
      </c>
      <c r="D445" s="143">
        <v>372.39</v>
      </c>
      <c r="E445" s="142" t="s">
        <v>815</v>
      </c>
      <c r="F445" s="143">
        <v>40</v>
      </c>
      <c r="G445" s="142" t="s">
        <v>816</v>
      </c>
      <c r="H445" s="142" t="s">
        <v>887</v>
      </c>
      <c r="I445" s="142" t="s">
        <v>182</v>
      </c>
      <c r="J445" s="142" t="s">
        <v>814</v>
      </c>
    </row>
    <row r="446" spans="1:10" hidden="1" x14ac:dyDescent="0.3">
      <c r="A446" s="142" t="s">
        <v>165</v>
      </c>
      <c r="B446" s="142" t="s">
        <v>597</v>
      </c>
      <c r="C446" s="142" t="s">
        <v>642</v>
      </c>
      <c r="D446" s="143">
        <v>362.37</v>
      </c>
      <c r="E446" s="142" t="s">
        <v>813</v>
      </c>
      <c r="F446" s="143"/>
      <c r="G446" s="143"/>
      <c r="H446" s="143"/>
      <c r="I446" s="143"/>
      <c r="J446" s="142" t="s">
        <v>814</v>
      </c>
    </row>
    <row r="447" spans="1:10" hidden="1" x14ac:dyDescent="0.3">
      <c r="A447" s="142" t="s">
        <v>165</v>
      </c>
      <c r="B447" s="142" t="s">
        <v>597</v>
      </c>
      <c r="C447" s="142" t="s">
        <v>824</v>
      </c>
      <c r="D447" s="143">
        <v>362.83</v>
      </c>
      <c r="E447" s="142" t="s">
        <v>813</v>
      </c>
      <c r="F447" s="143"/>
      <c r="G447" s="143"/>
      <c r="H447" s="143"/>
      <c r="I447" s="143"/>
      <c r="J447" s="142" t="s">
        <v>814</v>
      </c>
    </row>
    <row r="448" spans="1:10" x14ac:dyDescent="0.3">
      <c r="A448" s="142" t="s">
        <v>165</v>
      </c>
      <c r="B448" s="142" t="s">
        <v>597</v>
      </c>
      <c r="C448" s="142" t="s">
        <v>640</v>
      </c>
      <c r="D448" s="143">
        <v>369.06</v>
      </c>
      <c r="E448" s="142" t="s">
        <v>815</v>
      </c>
      <c r="F448" s="143">
        <v>40</v>
      </c>
      <c r="G448" s="142" t="s">
        <v>816</v>
      </c>
      <c r="H448" s="142" t="s">
        <v>888</v>
      </c>
      <c r="I448" s="142" t="s">
        <v>258</v>
      </c>
      <c r="J448" s="142" t="s">
        <v>814</v>
      </c>
    </row>
    <row r="449" spans="1:10" x14ac:dyDescent="0.3">
      <c r="A449" s="142" t="s">
        <v>165</v>
      </c>
      <c r="B449" s="142" t="s">
        <v>599</v>
      </c>
      <c r="C449" s="142" t="s">
        <v>604</v>
      </c>
      <c r="D449" s="143">
        <v>360</v>
      </c>
      <c r="E449" s="142" t="s">
        <v>815</v>
      </c>
      <c r="F449" s="143">
        <v>40</v>
      </c>
      <c r="G449" s="142" t="s">
        <v>816</v>
      </c>
      <c r="H449" s="142" t="s">
        <v>889</v>
      </c>
      <c r="I449" s="142" t="s">
        <v>210</v>
      </c>
      <c r="J449" s="142" t="s">
        <v>814</v>
      </c>
    </row>
    <row r="450" spans="1:10" x14ac:dyDescent="0.3">
      <c r="A450" s="142" t="s">
        <v>165</v>
      </c>
      <c r="B450" s="142" t="s">
        <v>599</v>
      </c>
      <c r="C450" s="142" t="s">
        <v>614</v>
      </c>
      <c r="D450" s="143">
        <v>360</v>
      </c>
      <c r="E450" s="142" t="s">
        <v>815</v>
      </c>
      <c r="F450" s="143">
        <v>40</v>
      </c>
      <c r="G450" s="142" t="s">
        <v>816</v>
      </c>
      <c r="H450" s="142" t="s">
        <v>890</v>
      </c>
      <c r="I450" s="142" t="s">
        <v>214</v>
      </c>
      <c r="J450" s="142" t="s">
        <v>814</v>
      </c>
    </row>
    <row r="451" spans="1:10" x14ac:dyDescent="0.3">
      <c r="A451" s="142" t="s">
        <v>165</v>
      </c>
      <c r="B451" s="142" t="s">
        <v>599</v>
      </c>
      <c r="C451" s="142" t="s">
        <v>636</v>
      </c>
      <c r="D451" s="143">
        <v>360</v>
      </c>
      <c r="E451" s="142" t="s">
        <v>815</v>
      </c>
      <c r="F451" s="143">
        <v>50</v>
      </c>
      <c r="G451" s="142" t="s">
        <v>834</v>
      </c>
      <c r="H451" s="142" t="s">
        <v>891</v>
      </c>
      <c r="I451" s="142" t="s">
        <v>892</v>
      </c>
      <c r="J451" s="142" t="s">
        <v>814</v>
      </c>
    </row>
    <row r="452" spans="1:10" x14ac:dyDescent="0.3">
      <c r="A452" s="142" t="s">
        <v>165</v>
      </c>
      <c r="B452" s="142" t="s">
        <v>599</v>
      </c>
      <c r="C452" s="142" t="s">
        <v>605</v>
      </c>
      <c r="D452" s="143">
        <v>360</v>
      </c>
      <c r="E452" s="142" t="s">
        <v>815</v>
      </c>
      <c r="F452" s="143">
        <v>50</v>
      </c>
      <c r="G452" s="142" t="s">
        <v>834</v>
      </c>
      <c r="H452" s="142" t="s">
        <v>891</v>
      </c>
      <c r="I452" s="142" t="s">
        <v>892</v>
      </c>
      <c r="J452" s="142" t="s">
        <v>814</v>
      </c>
    </row>
    <row r="453" spans="1:10" x14ac:dyDescent="0.3">
      <c r="A453" s="142" t="s">
        <v>165</v>
      </c>
      <c r="B453" s="142" t="s">
        <v>599</v>
      </c>
      <c r="C453" s="142" t="s">
        <v>632</v>
      </c>
      <c r="D453" s="143">
        <v>360</v>
      </c>
      <c r="E453" s="142" t="s">
        <v>815</v>
      </c>
      <c r="F453" s="143">
        <v>40</v>
      </c>
      <c r="G453" s="142" t="s">
        <v>816</v>
      </c>
      <c r="H453" s="142" t="s">
        <v>893</v>
      </c>
      <c r="I453" s="142" t="s">
        <v>237</v>
      </c>
      <c r="J453" s="142" t="s">
        <v>814</v>
      </c>
    </row>
    <row r="454" spans="1:10" x14ac:dyDescent="0.3">
      <c r="A454" s="142" t="s">
        <v>165</v>
      </c>
      <c r="B454" s="142" t="s">
        <v>599</v>
      </c>
      <c r="C454" s="142" t="s">
        <v>621</v>
      </c>
      <c r="D454" s="143">
        <v>360</v>
      </c>
      <c r="E454" s="142" t="s">
        <v>815</v>
      </c>
      <c r="F454" s="143">
        <v>40</v>
      </c>
      <c r="G454" s="142" t="s">
        <v>816</v>
      </c>
      <c r="H454" s="142" t="s">
        <v>893</v>
      </c>
      <c r="I454" s="142" t="s">
        <v>237</v>
      </c>
      <c r="J454" s="142" t="s">
        <v>814</v>
      </c>
    </row>
    <row r="455" spans="1:10" hidden="1" x14ac:dyDescent="0.3">
      <c r="A455" s="142" t="s">
        <v>165</v>
      </c>
      <c r="B455" s="142" t="s">
        <v>599</v>
      </c>
      <c r="C455" s="142" t="s">
        <v>631</v>
      </c>
      <c r="D455" s="143">
        <v>360</v>
      </c>
      <c r="E455" s="142" t="s">
        <v>813</v>
      </c>
      <c r="F455" s="143"/>
      <c r="G455" s="142"/>
      <c r="H455" s="142"/>
      <c r="I455" s="142"/>
      <c r="J455" s="142" t="s">
        <v>814</v>
      </c>
    </row>
    <row r="456" spans="1:10" hidden="1" x14ac:dyDescent="0.3">
      <c r="A456" s="142" t="s">
        <v>165</v>
      </c>
      <c r="B456" s="142" t="s">
        <v>599</v>
      </c>
      <c r="C456" s="142" t="s">
        <v>602</v>
      </c>
      <c r="D456" s="143">
        <v>360</v>
      </c>
      <c r="E456" s="142" t="s">
        <v>813</v>
      </c>
      <c r="F456" s="143"/>
      <c r="G456" s="142"/>
      <c r="H456" s="142"/>
      <c r="I456" s="142"/>
      <c r="J456" s="142" t="s">
        <v>814</v>
      </c>
    </row>
    <row r="457" spans="1:10" x14ac:dyDescent="0.3">
      <c r="A457" s="142" t="s">
        <v>165</v>
      </c>
      <c r="B457" s="142" t="s">
        <v>599</v>
      </c>
      <c r="C457" s="142" t="s">
        <v>595</v>
      </c>
      <c r="D457" s="143">
        <v>360</v>
      </c>
      <c r="E457" s="142" t="s">
        <v>815</v>
      </c>
      <c r="F457" s="143">
        <v>40</v>
      </c>
      <c r="G457" s="142" t="s">
        <v>816</v>
      </c>
      <c r="H457" s="142" t="s">
        <v>894</v>
      </c>
      <c r="I457" s="142" t="s">
        <v>208</v>
      </c>
      <c r="J457" s="142" t="s">
        <v>814</v>
      </c>
    </row>
    <row r="458" spans="1:10" x14ac:dyDescent="0.3">
      <c r="A458" s="142" t="s">
        <v>165</v>
      </c>
      <c r="B458" s="142" t="s">
        <v>599</v>
      </c>
      <c r="C458" s="142" t="s">
        <v>638</v>
      </c>
      <c r="D458" s="143">
        <v>446.94</v>
      </c>
      <c r="E458" s="142" t="s">
        <v>815</v>
      </c>
      <c r="F458" s="143">
        <v>50</v>
      </c>
      <c r="G458" s="142" t="s">
        <v>834</v>
      </c>
      <c r="H458" s="142" t="s">
        <v>895</v>
      </c>
      <c r="I458" s="142" t="s">
        <v>896</v>
      </c>
      <c r="J458" s="142" t="s">
        <v>814</v>
      </c>
    </row>
    <row r="459" spans="1:10" x14ac:dyDescent="0.3">
      <c r="A459" s="142" t="s">
        <v>165</v>
      </c>
      <c r="B459" s="142" t="s">
        <v>599</v>
      </c>
      <c r="C459" s="142" t="s">
        <v>600</v>
      </c>
      <c r="D459" s="143">
        <v>434.56</v>
      </c>
      <c r="E459" s="142" t="s">
        <v>815</v>
      </c>
      <c r="F459" s="143">
        <v>40</v>
      </c>
      <c r="G459" s="142" t="s">
        <v>816</v>
      </c>
      <c r="H459" s="142" t="s">
        <v>874</v>
      </c>
      <c r="I459" s="142" t="s">
        <v>371</v>
      </c>
      <c r="J459" s="142" t="s">
        <v>814</v>
      </c>
    </row>
    <row r="460" spans="1:10" x14ac:dyDescent="0.3">
      <c r="A460" s="142" t="s">
        <v>165</v>
      </c>
      <c r="B460" s="142" t="s">
        <v>599</v>
      </c>
      <c r="C460" s="142" t="s">
        <v>591</v>
      </c>
      <c r="D460" s="143">
        <v>407.38</v>
      </c>
      <c r="E460" s="142" t="s">
        <v>815</v>
      </c>
      <c r="F460" s="143">
        <v>40</v>
      </c>
      <c r="G460" s="142" t="s">
        <v>816</v>
      </c>
      <c r="H460" s="142" t="s">
        <v>874</v>
      </c>
      <c r="I460" s="142" t="s">
        <v>371</v>
      </c>
      <c r="J460" s="142" t="s">
        <v>814</v>
      </c>
    </row>
    <row r="461" spans="1:10" hidden="1" x14ac:dyDescent="0.3">
      <c r="A461" s="142" t="s">
        <v>165</v>
      </c>
      <c r="B461" s="142" t="s">
        <v>599</v>
      </c>
      <c r="C461" s="142" t="s">
        <v>598</v>
      </c>
      <c r="D461" s="143">
        <v>360.45</v>
      </c>
      <c r="E461" s="142" t="s">
        <v>813</v>
      </c>
      <c r="F461" s="143"/>
      <c r="G461" s="143"/>
      <c r="H461" s="143"/>
      <c r="I461" s="143"/>
      <c r="J461" s="142" t="s">
        <v>814</v>
      </c>
    </row>
    <row r="462" spans="1:10" hidden="1" x14ac:dyDescent="0.3">
      <c r="A462" s="142" t="s">
        <v>165</v>
      </c>
      <c r="B462" s="142" t="s">
        <v>599</v>
      </c>
      <c r="C462" s="142" t="s">
        <v>609</v>
      </c>
      <c r="D462" s="143">
        <v>360</v>
      </c>
      <c r="E462" s="142" t="s">
        <v>813</v>
      </c>
      <c r="F462" s="143"/>
      <c r="G462" s="143"/>
      <c r="H462" s="143"/>
      <c r="I462" s="143"/>
      <c r="J462" s="142" t="s">
        <v>814</v>
      </c>
    </row>
    <row r="463" spans="1:10" hidden="1" x14ac:dyDescent="0.3">
      <c r="A463" s="142" t="s">
        <v>165</v>
      </c>
      <c r="B463" s="142" t="s">
        <v>599</v>
      </c>
      <c r="C463" s="142" t="s">
        <v>616</v>
      </c>
      <c r="D463" s="143">
        <v>360</v>
      </c>
      <c r="E463" s="142" t="s">
        <v>813</v>
      </c>
      <c r="F463" s="143"/>
      <c r="G463" s="143"/>
      <c r="H463" s="143"/>
      <c r="I463" s="143"/>
      <c r="J463" s="142" t="s">
        <v>814</v>
      </c>
    </row>
    <row r="464" spans="1:10" hidden="1" x14ac:dyDescent="0.3">
      <c r="A464" s="142" t="s">
        <v>165</v>
      </c>
      <c r="B464" s="142" t="s">
        <v>599</v>
      </c>
      <c r="C464" s="142" t="s">
        <v>624</v>
      </c>
      <c r="D464" s="143">
        <v>360</v>
      </c>
      <c r="E464" s="142" t="s">
        <v>813</v>
      </c>
      <c r="F464" s="143"/>
      <c r="G464" s="143"/>
      <c r="H464" s="143"/>
      <c r="I464" s="143"/>
      <c r="J464" s="142" t="s">
        <v>814</v>
      </c>
    </row>
    <row r="465" spans="1:10" hidden="1" x14ac:dyDescent="0.3">
      <c r="A465" s="142" t="s">
        <v>165</v>
      </c>
      <c r="B465" s="142" t="s">
        <v>599</v>
      </c>
      <c r="C465" s="142" t="s">
        <v>623</v>
      </c>
      <c r="D465" s="143">
        <v>360</v>
      </c>
      <c r="E465" s="142" t="s">
        <v>813</v>
      </c>
      <c r="F465" s="143"/>
      <c r="G465" s="143"/>
      <c r="H465" s="143"/>
      <c r="I465" s="143"/>
      <c r="J465" s="142" t="s">
        <v>814</v>
      </c>
    </row>
    <row r="466" spans="1:10" x14ac:dyDescent="0.3">
      <c r="A466" s="142" t="s">
        <v>165</v>
      </c>
      <c r="B466" s="142" t="s">
        <v>599</v>
      </c>
      <c r="C466" s="142" t="s">
        <v>611</v>
      </c>
      <c r="D466" s="143">
        <v>360</v>
      </c>
      <c r="E466" s="142" t="s">
        <v>815</v>
      </c>
      <c r="F466" s="143">
        <v>50</v>
      </c>
      <c r="G466" s="142" t="s">
        <v>834</v>
      </c>
      <c r="H466" s="142" t="s">
        <v>897</v>
      </c>
      <c r="I466" s="142" t="s">
        <v>898</v>
      </c>
      <c r="J466" s="142" t="s">
        <v>814</v>
      </c>
    </row>
    <row r="467" spans="1:10" hidden="1" x14ac:dyDescent="0.3">
      <c r="A467" s="142" t="s">
        <v>165</v>
      </c>
      <c r="B467" s="142" t="s">
        <v>599</v>
      </c>
      <c r="C467" s="142" t="s">
        <v>633</v>
      </c>
      <c r="D467" s="143">
        <v>360</v>
      </c>
      <c r="E467" s="142" t="s">
        <v>813</v>
      </c>
      <c r="F467" s="143"/>
      <c r="G467" s="143"/>
      <c r="H467" s="143"/>
      <c r="I467" s="143"/>
      <c r="J467" s="142" t="s">
        <v>814</v>
      </c>
    </row>
    <row r="468" spans="1:10" x14ac:dyDescent="0.3">
      <c r="A468" s="142" t="s">
        <v>165</v>
      </c>
      <c r="B468" s="142" t="s">
        <v>599</v>
      </c>
      <c r="C468" s="142" t="s">
        <v>625</v>
      </c>
      <c r="D468" s="143">
        <v>360</v>
      </c>
      <c r="E468" s="142" t="s">
        <v>815</v>
      </c>
      <c r="F468" s="143">
        <v>40</v>
      </c>
      <c r="G468" s="142" t="s">
        <v>816</v>
      </c>
      <c r="H468" s="142" t="s">
        <v>899</v>
      </c>
      <c r="I468" s="142" t="s">
        <v>304</v>
      </c>
      <c r="J468" s="142" t="s">
        <v>814</v>
      </c>
    </row>
    <row r="469" spans="1:10" x14ac:dyDescent="0.3">
      <c r="A469" s="142" t="s">
        <v>165</v>
      </c>
      <c r="B469" s="142" t="s">
        <v>599</v>
      </c>
      <c r="C469" s="142" t="s">
        <v>628</v>
      </c>
      <c r="D469" s="143">
        <v>360</v>
      </c>
      <c r="E469" s="142" t="s">
        <v>815</v>
      </c>
      <c r="F469" s="143">
        <v>40</v>
      </c>
      <c r="G469" s="142" t="s">
        <v>816</v>
      </c>
      <c r="H469" s="142" t="s">
        <v>900</v>
      </c>
      <c r="I469" s="142" t="s">
        <v>282</v>
      </c>
      <c r="J469" s="142" t="s">
        <v>814</v>
      </c>
    </row>
    <row r="470" spans="1:10" x14ac:dyDescent="0.3">
      <c r="A470" s="142" t="s">
        <v>165</v>
      </c>
      <c r="B470" s="142" t="s">
        <v>599</v>
      </c>
      <c r="C470" s="142" t="s">
        <v>612</v>
      </c>
      <c r="D470" s="143">
        <v>360</v>
      </c>
      <c r="E470" s="142" t="s">
        <v>815</v>
      </c>
      <c r="F470" s="143">
        <v>40</v>
      </c>
      <c r="G470" s="142" t="s">
        <v>816</v>
      </c>
      <c r="H470" s="142" t="s">
        <v>900</v>
      </c>
      <c r="I470" s="142" t="s">
        <v>282</v>
      </c>
      <c r="J470" s="142" t="s">
        <v>814</v>
      </c>
    </row>
    <row r="471" spans="1:10" x14ac:dyDescent="0.3">
      <c r="A471" s="142" t="s">
        <v>165</v>
      </c>
      <c r="B471" s="142" t="s">
        <v>599</v>
      </c>
      <c r="C471" s="142" t="s">
        <v>622</v>
      </c>
      <c r="D471" s="143">
        <v>360</v>
      </c>
      <c r="E471" s="142" t="s">
        <v>815</v>
      </c>
      <c r="F471" s="143">
        <v>50</v>
      </c>
      <c r="G471" s="142" t="s">
        <v>834</v>
      </c>
      <c r="H471" s="142" t="s">
        <v>901</v>
      </c>
      <c r="I471" s="142" t="s">
        <v>902</v>
      </c>
      <c r="J471" s="142" t="s">
        <v>814</v>
      </c>
    </row>
    <row r="472" spans="1:10" x14ac:dyDescent="0.3">
      <c r="A472" s="142" t="s">
        <v>165</v>
      </c>
      <c r="B472" s="142" t="s">
        <v>599</v>
      </c>
      <c r="C472" s="142" t="s">
        <v>601</v>
      </c>
      <c r="D472" s="143">
        <v>372.39</v>
      </c>
      <c r="E472" s="142" t="s">
        <v>815</v>
      </c>
      <c r="F472" s="143">
        <v>50</v>
      </c>
      <c r="G472" s="142" t="s">
        <v>834</v>
      </c>
      <c r="H472" s="142" t="s">
        <v>901</v>
      </c>
      <c r="I472" s="142" t="s">
        <v>902</v>
      </c>
      <c r="J472" s="142" t="s">
        <v>814</v>
      </c>
    </row>
    <row r="473" spans="1:10" x14ac:dyDescent="0.3">
      <c r="A473" s="142" t="s">
        <v>165</v>
      </c>
      <c r="B473" s="142" t="s">
        <v>599</v>
      </c>
      <c r="C473" s="142" t="s">
        <v>617</v>
      </c>
      <c r="D473" s="143">
        <v>362.37</v>
      </c>
      <c r="E473" s="142" t="s">
        <v>815</v>
      </c>
      <c r="F473" s="143">
        <v>50</v>
      </c>
      <c r="G473" s="142" t="s">
        <v>834</v>
      </c>
      <c r="H473" s="142" t="s">
        <v>901</v>
      </c>
      <c r="I473" s="142" t="s">
        <v>902</v>
      </c>
      <c r="J473" s="142" t="s">
        <v>814</v>
      </c>
    </row>
    <row r="474" spans="1:10" hidden="1" x14ac:dyDescent="0.3">
      <c r="A474" s="142" t="s">
        <v>165</v>
      </c>
      <c r="B474" s="142" t="s">
        <v>599</v>
      </c>
      <c r="C474" s="142" t="s">
        <v>641</v>
      </c>
      <c r="D474" s="143">
        <v>362.83</v>
      </c>
      <c r="E474" s="142" t="s">
        <v>813</v>
      </c>
      <c r="F474" s="143"/>
      <c r="G474" s="142"/>
      <c r="H474" s="142"/>
      <c r="I474" s="142"/>
      <c r="J474" s="142" t="s">
        <v>814</v>
      </c>
    </row>
    <row r="475" spans="1:10" hidden="1" x14ac:dyDescent="0.3">
      <c r="A475" s="142" t="s">
        <v>165</v>
      </c>
      <c r="B475" s="142" t="s">
        <v>599</v>
      </c>
      <c r="C475" s="142" t="s">
        <v>613</v>
      </c>
      <c r="D475" s="143">
        <v>369.06</v>
      </c>
      <c r="E475" s="142" t="s">
        <v>813</v>
      </c>
      <c r="F475" s="143"/>
      <c r="G475" s="142"/>
      <c r="H475" s="142"/>
      <c r="I475" s="142"/>
      <c r="J475" s="142" t="s">
        <v>814</v>
      </c>
    </row>
    <row r="476" spans="1:10" x14ac:dyDescent="0.3">
      <c r="A476" s="142" t="s">
        <v>165</v>
      </c>
      <c r="B476" s="142" t="s">
        <v>594</v>
      </c>
      <c r="C476" s="142" t="s">
        <v>604</v>
      </c>
      <c r="D476" s="143">
        <v>396.68</v>
      </c>
      <c r="E476" s="142" t="s">
        <v>815</v>
      </c>
      <c r="F476" s="143">
        <v>40</v>
      </c>
      <c r="G476" s="142" t="s">
        <v>816</v>
      </c>
      <c r="H476" s="142" t="s">
        <v>903</v>
      </c>
      <c r="I476" s="142" t="s">
        <v>268</v>
      </c>
      <c r="J476" s="142" t="s">
        <v>814</v>
      </c>
    </row>
    <row r="477" spans="1:10" hidden="1" x14ac:dyDescent="0.3">
      <c r="A477" s="142" t="s">
        <v>165</v>
      </c>
      <c r="B477" s="142" t="s">
        <v>594</v>
      </c>
      <c r="C477" s="142" t="s">
        <v>614</v>
      </c>
      <c r="D477" s="143">
        <v>377.53</v>
      </c>
      <c r="E477" s="142" t="s">
        <v>813</v>
      </c>
      <c r="F477" s="143"/>
      <c r="G477" s="143"/>
      <c r="H477" s="143"/>
      <c r="I477" s="143"/>
      <c r="J477" s="142" t="s">
        <v>814</v>
      </c>
    </row>
    <row r="478" spans="1:10" x14ac:dyDescent="0.3">
      <c r="A478" s="142" t="s">
        <v>165</v>
      </c>
      <c r="B478" s="142" t="s">
        <v>594</v>
      </c>
      <c r="C478" s="142" t="s">
        <v>636</v>
      </c>
      <c r="D478" s="143">
        <v>377.26</v>
      </c>
      <c r="E478" s="142" t="s">
        <v>815</v>
      </c>
      <c r="F478" s="143">
        <v>40</v>
      </c>
      <c r="G478" s="142" t="s">
        <v>816</v>
      </c>
      <c r="H478" s="142" t="s">
        <v>886</v>
      </c>
      <c r="I478" s="142" t="s">
        <v>254</v>
      </c>
      <c r="J478" s="142" t="s">
        <v>814</v>
      </c>
    </row>
    <row r="479" spans="1:10" x14ac:dyDescent="0.3">
      <c r="A479" s="142" t="s">
        <v>165</v>
      </c>
      <c r="B479" s="142" t="s">
        <v>594</v>
      </c>
      <c r="C479" s="142" t="s">
        <v>605</v>
      </c>
      <c r="D479" s="143">
        <v>375.19</v>
      </c>
      <c r="E479" s="142" t="s">
        <v>815</v>
      </c>
      <c r="F479" s="143">
        <v>40</v>
      </c>
      <c r="G479" s="142" t="s">
        <v>816</v>
      </c>
      <c r="H479" s="142" t="s">
        <v>904</v>
      </c>
      <c r="I479" s="142" t="s">
        <v>570</v>
      </c>
      <c r="J479" s="142" t="s">
        <v>814</v>
      </c>
    </row>
    <row r="480" spans="1:10" x14ac:dyDescent="0.3">
      <c r="A480" s="142" t="s">
        <v>165</v>
      </c>
      <c r="B480" s="142" t="s">
        <v>594</v>
      </c>
      <c r="C480" s="142" t="s">
        <v>632</v>
      </c>
      <c r="D480" s="143">
        <v>360</v>
      </c>
      <c r="E480" s="142" t="s">
        <v>815</v>
      </c>
      <c r="F480" s="143">
        <v>40</v>
      </c>
      <c r="G480" s="142" t="s">
        <v>816</v>
      </c>
      <c r="H480" s="142" t="s">
        <v>905</v>
      </c>
      <c r="I480" s="142" t="s">
        <v>248</v>
      </c>
      <c r="J480" s="142" t="s">
        <v>814</v>
      </c>
    </row>
    <row r="481" spans="1:10" x14ac:dyDescent="0.3">
      <c r="A481" s="142" t="s">
        <v>165</v>
      </c>
      <c r="B481" s="142" t="s">
        <v>594</v>
      </c>
      <c r="C481" s="142" t="s">
        <v>621</v>
      </c>
      <c r="D481" s="143">
        <v>360</v>
      </c>
      <c r="E481" s="142" t="s">
        <v>815</v>
      </c>
      <c r="F481" s="143">
        <v>40</v>
      </c>
      <c r="G481" s="142" t="s">
        <v>816</v>
      </c>
      <c r="H481" s="142" t="s">
        <v>906</v>
      </c>
      <c r="I481" s="142" t="s">
        <v>212</v>
      </c>
      <c r="J481" s="142" t="s">
        <v>814</v>
      </c>
    </row>
    <row r="482" spans="1:10" x14ac:dyDescent="0.3">
      <c r="A482" s="142" t="s">
        <v>165</v>
      </c>
      <c r="B482" s="142" t="s">
        <v>594</v>
      </c>
      <c r="C482" s="142" t="s">
        <v>631</v>
      </c>
      <c r="D482" s="143">
        <v>360</v>
      </c>
      <c r="E482" s="142" t="s">
        <v>815</v>
      </c>
      <c r="F482" s="143">
        <v>40</v>
      </c>
      <c r="G482" s="142" t="s">
        <v>816</v>
      </c>
      <c r="H482" s="142" t="s">
        <v>907</v>
      </c>
      <c r="I482" s="142" t="s">
        <v>284</v>
      </c>
      <c r="J482" s="142" t="s">
        <v>814</v>
      </c>
    </row>
    <row r="483" spans="1:10" x14ac:dyDescent="0.3">
      <c r="A483" s="142" t="s">
        <v>165</v>
      </c>
      <c r="B483" s="142" t="s">
        <v>594</v>
      </c>
      <c r="C483" s="142" t="s">
        <v>602</v>
      </c>
      <c r="D483" s="143">
        <v>360</v>
      </c>
      <c r="E483" s="142" t="s">
        <v>815</v>
      </c>
      <c r="F483" s="143">
        <v>40</v>
      </c>
      <c r="G483" s="142" t="s">
        <v>816</v>
      </c>
      <c r="H483" s="142" t="s">
        <v>908</v>
      </c>
      <c r="I483" s="142" t="s">
        <v>175</v>
      </c>
      <c r="J483" s="142" t="s">
        <v>814</v>
      </c>
    </row>
    <row r="484" spans="1:10" x14ac:dyDescent="0.3">
      <c r="A484" s="142" t="s">
        <v>165</v>
      </c>
      <c r="B484" s="142" t="s">
        <v>594</v>
      </c>
      <c r="C484" s="142" t="s">
        <v>595</v>
      </c>
      <c r="D484" s="143">
        <v>360</v>
      </c>
      <c r="E484" s="142" t="s">
        <v>815</v>
      </c>
      <c r="F484" s="143">
        <v>40</v>
      </c>
      <c r="G484" s="142" t="s">
        <v>816</v>
      </c>
      <c r="H484" s="142" t="s">
        <v>909</v>
      </c>
      <c r="I484" s="142" t="s">
        <v>170</v>
      </c>
      <c r="J484" s="142" t="s">
        <v>814</v>
      </c>
    </row>
    <row r="485" spans="1:10" x14ac:dyDescent="0.3">
      <c r="A485" s="142" t="s">
        <v>165</v>
      </c>
      <c r="B485" s="142" t="s">
        <v>594</v>
      </c>
      <c r="C485" s="142" t="s">
        <v>638</v>
      </c>
      <c r="D485" s="143">
        <v>360</v>
      </c>
      <c r="E485" s="142" t="s">
        <v>815</v>
      </c>
      <c r="F485" s="143">
        <v>40</v>
      </c>
      <c r="G485" s="142" t="s">
        <v>816</v>
      </c>
      <c r="H485" s="142" t="s">
        <v>910</v>
      </c>
      <c r="I485" s="142" t="s">
        <v>260</v>
      </c>
      <c r="J485" s="142" t="s">
        <v>814</v>
      </c>
    </row>
    <row r="486" spans="1:10" hidden="1" x14ac:dyDescent="0.3">
      <c r="A486" s="142" t="s">
        <v>165</v>
      </c>
      <c r="B486" s="142" t="s">
        <v>594</v>
      </c>
      <c r="C486" s="142" t="s">
        <v>600</v>
      </c>
      <c r="D486" s="143">
        <v>360</v>
      </c>
      <c r="E486" s="142" t="s">
        <v>813</v>
      </c>
      <c r="F486" s="143"/>
      <c r="G486" s="143"/>
      <c r="H486" s="143"/>
      <c r="I486" s="143"/>
      <c r="J486" s="142" t="s">
        <v>814</v>
      </c>
    </row>
    <row r="487" spans="1:10" x14ac:dyDescent="0.3">
      <c r="A487" s="142" t="s">
        <v>165</v>
      </c>
      <c r="B487" s="142" t="s">
        <v>594</v>
      </c>
      <c r="C487" s="142" t="s">
        <v>591</v>
      </c>
      <c r="D487" s="143">
        <v>360</v>
      </c>
      <c r="E487" s="142" t="s">
        <v>815</v>
      </c>
      <c r="F487" s="143">
        <v>40</v>
      </c>
      <c r="G487" s="142" t="s">
        <v>816</v>
      </c>
      <c r="H487" s="142" t="s">
        <v>911</v>
      </c>
      <c r="I487" s="142" t="s">
        <v>180</v>
      </c>
      <c r="J487" s="142" t="s">
        <v>814</v>
      </c>
    </row>
    <row r="488" spans="1:10" x14ac:dyDescent="0.3">
      <c r="A488" s="142" t="s">
        <v>165</v>
      </c>
      <c r="B488" s="142" t="s">
        <v>594</v>
      </c>
      <c r="C488" s="142" t="s">
        <v>598</v>
      </c>
      <c r="D488" s="143">
        <v>360</v>
      </c>
      <c r="E488" s="142" t="s">
        <v>815</v>
      </c>
      <c r="F488" s="143">
        <v>40</v>
      </c>
      <c r="G488" s="142" t="s">
        <v>816</v>
      </c>
      <c r="H488" s="142" t="s">
        <v>912</v>
      </c>
      <c r="I488" s="142" t="s">
        <v>264</v>
      </c>
      <c r="J488" s="142" t="s">
        <v>814</v>
      </c>
    </row>
    <row r="489" spans="1:10" x14ac:dyDescent="0.3">
      <c r="A489" s="142" t="s">
        <v>165</v>
      </c>
      <c r="B489" s="142" t="s">
        <v>594</v>
      </c>
      <c r="C489" s="142" t="s">
        <v>609</v>
      </c>
      <c r="D489" s="143">
        <v>360</v>
      </c>
      <c r="E489" s="142" t="s">
        <v>815</v>
      </c>
      <c r="F489" s="143">
        <v>40</v>
      </c>
      <c r="G489" s="142" t="s">
        <v>816</v>
      </c>
      <c r="H489" s="142" t="s">
        <v>913</v>
      </c>
      <c r="I489" s="142" t="s">
        <v>186</v>
      </c>
      <c r="J489" s="142" t="s">
        <v>814</v>
      </c>
    </row>
    <row r="490" spans="1:10" x14ac:dyDescent="0.3">
      <c r="A490" s="142" t="s">
        <v>165</v>
      </c>
      <c r="B490" s="142" t="s">
        <v>594</v>
      </c>
      <c r="C490" s="142" t="s">
        <v>616</v>
      </c>
      <c r="D490" s="143">
        <v>360</v>
      </c>
      <c r="E490" s="142" t="s">
        <v>815</v>
      </c>
      <c r="F490" s="143">
        <v>40</v>
      </c>
      <c r="G490" s="142" t="s">
        <v>816</v>
      </c>
      <c r="H490" s="142" t="s">
        <v>914</v>
      </c>
      <c r="I490" s="142" t="s">
        <v>198</v>
      </c>
      <c r="J490" s="142" t="s">
        <v>814</v>
      </c>
    </row>
    <row r="491" spans="1:10" x14ac:dyDescent="0.3">
      <c r="A491" s="142" t="s">
        <v>165</v>
      </c>
      <c r="B491" s="142" t="s">
        <v>594</v>
      </c>
      <c r="C491" s="142" t="s">
        <v>624</v>
      </c>
      <c r="D491" s="143">
        <v>360</v>
      </c>
      <c r="E491" s="142" t="s">
        <v>815</v>
      </c>
      <c r="F491" s="143">
        <v>40</v>
      </c>
      <c r="G491" s="142" t="s">
        <v>816</v>
      </c>
      <c r="H491" s="142" t="s">
        <v>915</v>
      </c>
      <c r="I491" s="142" t="s">
        <v>290</v>
      </c>
      <c r="J491" s="142" t="s">
        <v>814</v>
      </c>
    </row>
    <row r="492" spans="1:10" x14ac:dyDescent="0.3">
      <c r="A492" s="142" t="s">
        <v>165</v>
      </c>
      <c r="B492" s="142" t="s">
        <v>594</v>
      </c>
      <c r="C492" s="142" t="s">
        <v>623</v>
      </c>
      <c r="D492" s="143">
        <v>441.71</v>
      </c>
      <c r="E492" s="142" t="s">
        <v>815</v>
      </c>
      <c r="F492" s="143">
        <v>40</v>
      </c>
      <c r="G492" s="142" t="s">
        <v>816</v>
      </c>
      <c r="H492" s="142" t="s">
        <v>916</v>
      </c>
      <c r="I492" s="142" t="s">
        <v>272</v>
      </c>
      <c r="J492" s="142" t="s">
        <v>814</v>
      </c>
    </row>
    <row r="493" spans="1:10" hidden="1" x14ac:dyDescent="0.3">
      <c r="A493" s="142" t="s">
        <v>165</v>
      </c>
      <c r="B493" s="142" t="s">
        <v>594</v>
      </c>
      <c r="C493" s="142" t="s">
        <v>611</v>
      </c>
      <c r="D493" s="143">
        <v>490.65</v>
      </c>
      <c r="E493" s="142" t="s">
        <v>813</v>
      </c>
      <c r="F493" s="143"/>
      <c r="G493" s="143"/>
      <c r="H493" s="143"/>
      <c r="I493" s="143"/>
      <c r="J493" s="142" t="s">
        <v>814</v>
      </c>
    </row>
    <row r="494" spans="1:10" x14ac:dyDescent="0.3">
      <c r="A494" s="142" t="s">
        <v>165</v>
      </c>
      <c r="B494" s="142" t="s">
        <v>594</v>
      </c>
      <c r="C494" s="142" t="s">
        <v>633</v>
      </c>
      <c r="D494" s="143">
        <v>386.22</v>
      </c>
      <c r="E494" s="142" t="s">
        <v>815</v>
      </c>
      <c r="F494" s="143">
        <v>40</v>
      </c>
      <c r="G494" s="142" t="s">
        <v>816</v>
      </c>
      <c r="H494" s="142" t="s">
        <v>917</v>
      </c>
      <c r="I494" s="142" t="s">
        <v>239</v>
      </c>
      <c r="J494" s="142" t="s">
        <v>814</v>
      </c>
    </row>
    <row r="495" spans="1:10" hidden="1" x14ac:dyDescent="0.3">
      <c r="A495" s="142" t="s">
        <v>165</v>
      </c>
      <c r="B495" s="142" t="s">
        <v>594</v>
      </c>
      <c r="C495" s="142" t="s">
        <v>625</v>
      </c>
      <c r="D495" s="143">
        <v>360</v>
      </c>
      <c r="E495" s="142" t="s">
        <v>813</v>
      </c>
      <c r="F495" s="143"/>
      <c r="G495" s="143"/>
      <c r="H495" s="143"/>
      <c r="I495" s="143"/>
      <c r="J495" s="142" t="s">
        <v>814</v>
      </c>
    </row>
    <row r="496" spans="1:10" hidden="1" x14ac:dyDescent="0.3">
      <c r="A496" s="142" t="s">
        <v>165</v>
      </c>
      <c r="B496" s="142" t="s">
        <v>594</v>
      </c>
      <c r="C496" s="142" t="s">
        <v>628</v>
      </c>
      <c r="D496" s="143">
        <v>360</v>
      </c>
      <c r="E496" s="142" t="s">
        <v>813</v>
      </c>
      <c r="F496" s="143"/>
      <c r="G496" s="143"/>
      <c r="H496" s="143"/>
      <c r="I496" s="143"/>
      <c r="J496" s="142" t="s">
        <v>814</v>
      </c>
    </row>
    <row r="497" spans="1:10" hidden="1" x14ac:dyDescent="0.3">
      <c r="A497" s="142" t="s">
        <v>165</v>
      </c>
      <c r="B497" s="142" t="s">
        <v>594</v>
      </c>
      <c r="C497" s="142" t="s">
        <v>612</v>
      </c>
      <c r="D497" s="143">
        <v>360</v>
      </c>
      <c r="E497" s="142" t="s">
        <v>813</v>
      </c>
      <c r="F497" s="143"/>
      <c r="G497" s="143"/>
      <c r="H497" s="143"/>
      <c r="I497" s="143"/>
      <c r="J497" s="142" t="s">
        <v>814</v>
      </c>
    </row>
    <row r="498" spans="1:10" x14ac:dyDescent="0.3">
      <c r="A498" s="142" t="s">
        <v>165</v>
      </c>
      <c r="B498" s="142" t="s">
        <v>594</v>
      </c>
      <c r="C498" s="142" t="s">
        <v>622</v>
      </c>
      <c r="D498" s="143">
        <v>360</v>
      </c>
      <c r="E498" s="142" t="s">
        <v>815</v>
      </c>
      <c r="F498" s="143">
        <v>40</v>
      </c>
      <c r="G498" s="142" t="s">
        <v>816</v>
      </c>
      <c r="H498" s="142" t="s">
        <v>918</v>
      </c>
      <c r="I498" s="142" t="s">
        <v>262</v>
      </c>
      <c r="J498" s="142" t="s">
        <v>814</v>
      </c>
    </row>
    <row r="499" spans="1:10" hidden="1" x14ac:dyDescent="0.3">
      <c r="A499" s="142" t="s">
        <v>165</v>
      </c>
      <c r="B499" s="142" t="s">
        <v>594</v>
      </c>
      <c r="C499" s="142" t="s">
        <v>601</v>
      </c>
      <c r="D499" s="143">
        <v>360</v>
      </c>
      <c r="E499" s="142" t="s">
        <v>813</v>
      </c>
      <c r="F499" s="143"/>
      <c r="G499" s="143"/>
      <c r="H499" s="143"/>
      <c r="I499" s="143"/>
      <c r="J499" s="142" t="s">
        <v>814</v>
      </c>
    </row>
    <row r="500" spans="1:10" hidden="1" x14ac:dyDescent="0.3">
      <c r="A500" s="142" t="s">
        <v>165</v>
      </c>
      <c r="B500" s="142" t="s">
        <v>594</v>
      </c>
      <c r="C500" s="142" t="s">
        <v>617</v>
      </c>
      <c r="D500" s="143">
        <v>360</v>
      </c>
      <c r="E500" s="142" t="s">
        <v>813</v>
      </c>
      <c r="F500" s="143"/>
      <c r="G500" s="143"/>
      <c r="H500" s="143"/>
      <c r="I500" s="143"/>
      <c r="J500" s="142" t="s">
        <v>814</v>
      </c>
    </row>
    <row r="501" spans="1:10" hidden="1" x14ac:dyDescent="0.3">
      <c r="A501" s="142" t="s">
        <v>165</v>
      </c>
      <c r="B501" s="142" t="s">
        <v>594</v>
      </c>
      <c r="C501" s="142" t="s">
        <v>641</v>
      </c>
      <c r="D501" s="143">
        <v>360</v>
      </c>
      <c r="E501" s="142" t="s">
        <v>813</v>
      </c>
      <c r="F501" s="143"/>
      <c r="G501" s="143"/>
      <c r="H501" s="143"/>
      <c r="I501" s="143"/>
      <c r="J501" s="142" t="s">
        <v>814</v>
      </c>
    </row>
    <row r="502" spans="1:10" x14ac:dyDescent="0.3">
      <c r="A502" s="142" t="s">
        <v>165</v>
      </c>
      <c r="B502" s="142" t="s">
        <v>594</v>
      </c>
      <c r="C502" s="142" t="s">
        <v>613</v>
      </c>
      <c r="D502" s="143">
        <v>360</v>
      </c>
      <c r="E502" s="142" t="s">
        <v>815</v>
      </c>
      <c r="F502" s="143">
        <v>40</v>
      </c>
      <c r="G502" s="142" t="s">
        <v>816</v>
      </c>
      <c r="H502" s="142" t="s">
        <v>919</v>
      </c>
      <c r="I502" s="142" t="s">
        <v>233</v>
      </c>
      <c r="J502" s="142" t="s">
        <v>814</v>
      </c>
    </row>
    <row r="503" spans="1:10" hidden="1" x14ac:dyDescent="0.3">
      <c r="A503" s="142" t="s">
        <v>165</v>
      </c>
      <c r="B503" s="142" t="s">
        <v>594</v>
      </c>
      <c r="C503" s="142" t="s">
        <v>608</v>
      </c>
      <c r="D503" s="143">
        <v>360</v>
      </c>
      <c r="E503" s="142" t="s">
        <v>813</v>
      </c>
      <c r="F503" s="143"/>
      <c r="G503" s="143"/>
      <c r="H503" s="143"/>
      <c r="I503" s="143"/>
      <c r="J503" s="142" t="s">
        <v>814</v>
      </c>
    </row>
  </sheetData>
  <autoFilter ref="A1:J503" xr:uid="{778E04AB-7861-4130-9716-39883320CBC3}">
    <filterColumn colId="4">
      <filters>
        <filter val="Vendido"/>
      </filters>
    </filterColumn>
  </autoFilter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E142B5108D4884CFA215946630CB" ma:contentTypeVersion="19" ma:contentTypeDescription="Create a new document." ma:contentTypeScope="" ma:versionID="64d9574b2cb26c7bfbcf7d7052d6d2db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9190ae56210393315c1c0d596413b70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E9CF73-B90A-4E11-99BB-AF4F75434E48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C9B66CED-6765-4870-94EB-387C4FCC32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44A080-BE5C-45FF-8BE7-9FA2045CF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</vt:i4>
      </vt:variant>
    </vt:vector>
  </HeadingPairs>
  <TitlesOfParts>
    <vt:vector size="14" baseType="lpstr">
      <vt:lpstr>Template</vt:lpstr>
      <vt:lpstr>Planilha3</vt:lpstr>
      <vt:lpstr>Resumo</vt:lpstr>
      <vt:lpstr>Recebimento</vt:lpstr>
      <vt:lpstr>Conciliação</vt:lpstr>
      <vt:lpstr>Inadimplência</vt:lpstr>
      <vt:lpstr>FluxoFuturo</vt:lpstr>
      <vt:lpstr>Quitações</vt:lpstr>
      <vt:lpstr>Recompra</vt:lpstr>
      <vt:lpstr>Elegibilidade</vt:lpstr>
      <vt:lpstr>Vendas</vt:lpstr>
      <vt:lpstr>Esperado mês</vt:lpstr>
      <vt:lpstr>Estoque</vt:lpstr>
      <vt:lpstr>Template!database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Fleury Cardoso</dc:creator>
  <cp:keywords/>
  <dc:description/>
  <cp:lastModifiedBy>Lucas Pereira Gonçalves Monaco</cp:lastModifiedBy>
  <cp:revision/>
  <dcterms:created xsi:type="dcterms:W3CDTF">2025-05-05T19:54:34Z</dcterms:created>
  <dcterms:modified xsi:type="dcterms:W3CDTF">2025-06-09T14:59:22Z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