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oao.moraes\Downloads\"/>
    </mc:Choice>
  </mc:AlternateContent>
  <xr:revisionPtr revIDLastSave="0" documentId="13_ncr:1_{362D851D-EA2F-4246-8A36-7B75B582A8F3}" xr6:coauthVersionLast="47" xr6:coauthVersionMax="47" xr10:uidLastSave="{00000000-0000-0000-0000-000000000000}"/>
  <bookViews>
    <workbookView xWindow="-4875" yWindow="-16320" windowWidth="29040" windowHeight="15720" activeTab="1" xr2:uid="{51DDE080-CC2E-4F9D-99E5-3047640661CF}"/>
  </bookViews>
  <sheets>
    <sheet name="OVERVIEW" sheetId="3" r:id="rId1"/>
    <sheet name="BASE" sheetId="1" r:id="rId2"/>
    <sheet name="DINAMICA" sheetId="2" r:id="rId3"/>
  </sheets>
  <definedNames>
    <definedName name="_xlnm._FilterDatabase" localSheetId="1" hidden="1">BASE!$A$3:$M$61</definedName>
  </definedNames>
  <calcPr calcId="191028"/>
  <pivotCaches>
    <pivotCache cacheId="302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G1" i="1"/>
  <c r="M4" i="1" s="1"/>
  <c r="M11" i="1" l="1"/>
  <c r="M10" i="1"/>
  <c r="M36" i="1"/>
  <c r="M28" i="1"/>
  <c r="M43" i="1"/>
  <c r="M27" i="1"/>
  <c r="M42" i="1"/>
  <c r="M18" i="1"/>
  <c r="M41" i="1"/>
  <c r="M33" i="1"/>
  <c r="M25" i="1"/>
  <c r="M17" i="1"/>
  <c r="M9" i="1"/>
  <c r="M40" i="1"/>
  <c r="M32" i="1"/>
  <c r="M24" i="1"/>
  <c r="M16" i="1"/>
  <c r="M8" i="1"/>
  <c r="M12" i="1"/>
  <c r="M35" i="1"/>
  <c r="M19" i="1"/>
  <c r="M34" i="1"/>
  <c r="M26" i="1"/>
  <c r="M39" i="1"/>
  <c r="M31" i="1"/>
  <c r="M23" i="1"/>
  <c r="M15" i="1"/>
  <c r="M7" i="1"/>
  <c r="M6" i="1"/>
  <c r="M44" i="1"/>
  <c r="M20" i="1"/>
  <c r="M38" i="1"/>
  <c r="M30" i="1"/>
  <c r="M22" i="1"/>
  <c r="M14" i="1"/>
  <c r="M45" i="1"/>
  <c r="M37" i="1"/>
  <c r="M29" i="1"/>
  <c r="M21" i="1"/>
  <c r="M13" i="1"/>
  <c r="M5" i="1"/>
  <c r="I2" i="1"/>
  <c r="I1" i="1" l="1"/>
</calcChain>
</file>

<file path=xl/sharedStrings.xml><?xml version="1.0" encoding="utf-8"?>
<sst xmlns="http://schemas.openxmlformats.org/spreadsheetml/2006/main" count="472" uniqueCount="139">
  <si>
    <t>STATUS RECEBIMENTO</t>
  </si>
  <si>
    <t>(Tudo)</t>
  </si>
  <si>
    <t>Rótulos de Linha</t>
  </si>
  <si>
    <t>Soma de MOEDA BRL</t>
  </si>
  <si>
    <t>CTR</t>
  </si>
  <si>
    <t>CPR</t>
  </si>
  <si>
    <t>Total Geral</t>
  </si>
  <si>
    <t>Data:</t>
  </si>
  <si>
    <t>Dólar:</t>
  </si>
  <si>
    <t>FONTE</t>
  </si>
  <si>
    <t>CLIENTE</t>
  </si>
  <si>
    <t>TIPO DE VENDA</t>
  </si>
  <si>
    <t>SAFRA</t>
  </si>
  <si>
    <t>CN</t>
  </si>
  <si>
    <t>DATA NEGÓCIO</t>
  </si>
  <si>
    <t>DATA RECEBIMENTO</t>
  </si>
  <si>
    <t>VALOR CTR</t>
  </si>
  <si>
    <t>MOEDA DOC</t>
  </si>
  <si>
    <t>MOEDA BRL</t>
  </si>
  <si>
    <t>BRL</t>
  </si>
  <si>
    <t>FS</t>
  </si>
  <si>
    <t>2020 - LRV</t>
  </si>
  <si>
    <t>2060 - SOR</t>
  </si>
  <si>
    <t>2050 - SNP</t>
  </si>
  <si>
    <t>BUNGE</t>
  </si>
  <si>
    <t>CTR 1000347526</t>
  </si>
  <si>
    <t>USD</t>
  </si>
  <si>
    <t>CTR 1000347529</t>
  </si>
  <si>
    <t>CTR 1000348074</t>
  </si>
  <si>
    <t>CTR 1000351314</t>
  </si>
  <si>
    <t>CTR 1000361448</t>
  </si>
  <si>
    <t>CTR 1000361445</t>
  </si>
  <si>
    <t>CTR 1000363347</t>
  </si>
  <si>
    <t>CTR 1000367068</t>
  </si>
  <si>
    <t>JOÃO LUIZ ZORTEA</t>
  </si>
  <si>
    <t>2049.01/2025</t>
  </si>
  <si>
    <t>MILHO 2025</t>
  </si>
  <si>
    <t>ALTA FLORESTA/MT</t>
  </si>
  <si>
    <t>FLAVIO KLAUS</t>
  </si>
  <si>
    <t>2048.01/2024-2025</t>
  </si>
  <si>
    <t>SOJA 2024-2025</t>
  </si>
  <si>
    <t>GUARAÍ/TO</t>
  </si>
  <si>
    <t>EDER CARLOS MANDOTTI</t>
  </si>
  <si>
    <t>2048.01/2025-2026</t>
  </si>
  <si>
    <t>SOJA 2025-2026</t>
  </si>
  <si>
    <t>2048.01/2026-2027</t>
  </si>
  <si>
    <t>SOJA 2026-2027</t>
  </si>
  <si>
    <t>DERCIO LOSCH</t>
  </si>
  <si>
    <t>2034.01/2024-2025</t>
  </si>
  <si>
    <t>MATUPA/MT</t>
  </si>
  <si>
    <t>THALES PIVETTA CESARIO</t>
  </si>
  <si>
    <t>2022.01/2024-2025</t>
  </si>
  <si>
    <t>TAPURAH/MT</t>
  </si>
  <si>
    <t>MARLON PELOSO</t>
  </si>
  <si>
    <t>2041.01/2024-2025</t>
  </si>
  <si>
    <t>JUARA/MT</t>
  </si>
  <si>
    <t>2041.01/2025-2025</t>
  </si>
  <si>
    <t>VALMIR ALBERTON DA SILVA</t>
  </si>
  <si>
    <t>2048.07/2024-2024</t>
  </si>
  <si>
    <t>JAIME ATAVILA NETO</t>
  </si>
  <si>
    <t>2027.12/2024-2025</t>
  </si>
  <si>
    <t>PORTO NACIONAL/TO</t>
  </si>
  <si>
    <t>CARLOS CESAR A. A. R. COSTA</t>
  </si>
  <si>
    <t>2027.02/2024-2025</t>
  </si>
  <si>
    <t>2027.01/2025-2026</t>
  </si>
  <si>
    <t>2027.01/2026-2027</t>
  </si>
  <si>
    <t>LUIS FERNANDO HARTINGER</t>
  </si>
  <si>
    <t>2027.07/2024-2025</t>
  </si>
  <si>
    <t>2027.06/2024-2025</t>
  </si>
  <si>
    <t>2027.02/2025-2026</t>
  </si>
  <si>
    <t>MARILIA ESTEVES DOS SANTOS</t>
  </si>
  <si>
    <t>2027.14/2024-2025</t>
  </si>
  <si>
    <t>ADENIR JOSE BATISTELLI</t>
  </si>
  <si>
    <t>2014.05/2024-2025</t>
  </si>
  <si>
    <t>SINOP</t>
  </si>
  <si>
    <t>VERNER FRANK</t>
  </si>
  <si>
    <t>2027.10/2024-2025</t>
  </si>
  <si>
    <t>AMAGGI</t>
  </si>
  <si>
    <t>CTR 2024-01-024-00622-1</t>
  </si>
  <si>
    <t>CTR 2024-01-055-00536-1</t>
  </si>
  <si>
    <t>CTR 4700017669</t>
  </si>
  <si>
    <t>CTR 4700017559</t>
  </si>
  <si>
    <t>CTR 4700016797</t>
  </si>
  <si>
    <t>AMAGGI Total</t>
  </si>
  <si>
    <t>MILHO 2025 Total</t>
  </si>
  <si>
    <t>CTR Total</t>
  </si>
  <si>
    <t>JOÃO LUIZ ZORTEA Total</t>
  </si>
  <si>
    <t>MARLON PELOSO Total</t>
  </si>
  <si>
    <t>VALMIR ALBERTON DA SILVA Total</t>
  </si>
  <si>
    <t>FLAVIO KLAUS Total</t>
  </si>
  <si>
    <t>DERCIO LOSCH Total</t>
  </si>
  <si>
    <t>THALES PIVETTA CESARIO Total</t>
  </si>
  <si>
    <t>JAIME ATAVILA NETO Total</t>
  </si>
  <si>
    <t>CARLOS CESAR A. A. R. COSTA Total</t>
  </si>
  <si>
    <t>LUIS FERNANDO HARTINGER Total</t>
  </si>
  <si>
    <t>MARILIA ESTEVES DOS SANTOS Total</t>
  </si>
  <si>
    <t>ADENIR JOSE BATISTELLI Total</t>
  </si>
  <si>
    <t>VERNER FRANK Total</t>
  </si>
  <si>
    <t>SOJA 2024-2025 Total</t>
  </si>
  <si>
    <t>EDER CARLOS MANDOTTI Total</t>
  </si>
  <si>
    <t>SOJA 2025-2026 Total</t>
  </si>
  <si>
    <t>SOJA 2026-2027 Total</t>
  </si>
  <si>
    <t>CPR Total</t>
  </si>
  <si>
    <t>(vazio)</t>
  </si>
  <si>
    <t>(vazio) Total</t>
  </si>
  <si>
    <t>ALIANÇA AGRÍCOLA</t>
  </si>
  <si>
    <t>FAZENDÃO</t>
  </si>
  <si>
    <t>COFCO</t>
  </si>
  <si>
    <t>CTR 112647</t>
  </si>
  <si>
    <t>CTR 112648</t>
  </si>
  <si>
    <t>CTR 112649</t>
  </si>
  <si>
    <t>CTR 58878</t>
  </si>
  <si>
    <t>CTR 58877</t>
  </si>
  <si>
    <t>CTR 59438</t>
  </si>
  <si>
    <t>CTR 0008201-196</t>
  </si>
  <si>
    <t>CTR 0008200-196</t>
  </si>
  <si>
    <t>2280 - SIL</t>
  </si>
  <si>
    <t>ALIANÇA AGRÍCOLA Total</t>
  </si>
  <si>
    <t>FAZENDÃO Total</t>
  </si>
  <si>
    <t>COFCO Total</t>
  </si>
  <si>
    <t>VITERRA</t>
  </si>
  <si>
    <t>CTR 0001165-705</t>
  </si>
  <si>
    <t>CTR 62040</t>
  </si>
  <si>
    <t>VITERRA Total</t>
  </si>
  <si>
    <t>Razão de Garantia CRA 11 E 10 - 12/2024</t>
  </si>
  <si>
    <t>Contrato de Venda</t>
  </si>
  <si>
    <t>Cpr</t>
  </si>
  <si>
    <t>Bunge Alimentos S.A.</t>
  </si>
  <si>
    <t xml:space="preserve">Amaggi Exportação e Importação Ltda. </t>
  </si>
  <si>
    <t>FS Indústria de Biocombustiveis Ltda.</t>
  </si>
  <si>
    <t>Aliança Agrícola do Cerrado S.A.</t>
  </si>
  <si>
    <t>Fazendão Industria e Comercio Ltda.</t>
  </si>
  <si>
    <t xml:space="preserve">Cofco International Brasil S.A. </t>
  </si>
  <si>
    <t>Viterra Agriculture Brasil S.A.</t>
  </si>
  <si>
    <t xml:space="preserve">Mercado Interno </t>
  </si>
  <si>
    <t>Soja 2024/2025</t>
  </si>
  <si>
    <t>Milho 2025</t>
  </si>
  <si>
    <t>Soja 2025/2026</t>
  </si>
  <si>
    <t>Soja 2024/2027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</si>
</sst>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/mm/yy;@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9"/>
      <color theme="1"/>
      <name val="Aptos Display"/>
      <family val="2"/>
      <scheme val="major"/>
    </font>
    <font>
      <sz val="9"/>
      <name val="Aptos Display"/>
      <family val="2"/>
      <scheme val="major"/>
    </font>
    <font>
      <sz val="9"/>
      <color rgb="FF000000"/>
      <name val="Aptos Display"/>
      <family val="2"/>
    </font>
    <font>
      <sz val="9"/>
      <name val="Aptos Display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2" borderId="0" xfId="0" applyFont="1" applyFill="1" applyAlignment="1">
      <alignment horizontal="center" vertical="center"/>
    </xf>
    <xf numFmtId="164" fontId="3" fillId="2" borderId="0" xfId="1" applyNumberFormat="1" applyFont="1" applyFill="1" applyBorder="1" applyAlignment="1" applyProtection="1">
      <alignment horizontal="center" vertical="center"/>
    </xf>
    <xf numFmtId="4" fontId="0" fillId="0" borderId="0" xfId="0" applyNumberFormat="1"/>
    <xf numFmtId="4" fontId="3" fillId="2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4" fillId="0" borderId="0" xfId="0" applyFont="1"/>
    <xf numFmtId="4" fontId="5" fillId="0" borderId="0" xfId="1" applyNumberFormat="1" applyFont="1" applyFill="1" applyBorder="1" applyAlignment="1" applyProtection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left"/>
    </xf>
    <xf numFmtId="14" fontId="6" fillId="0" borderId="0" xfId="0" applyNumberFormat="1" applyFont="1"/>
    <xf numFmtId="4" fontId="6" fillId="0" borderId="0" xfId="0" applyNumberFormat="1" applyFont="1"/>
    <xf numFmtId="0" fontId="7" fillId="0" borderId="0" xfId="0" applyFont="1"/>
    <xf numFmtId="0" fontId="5" fillId="0" borderId="0" xfId="0" applyFont="1"/>
    <xf numFmtId="0" fontId="2" fillId="0" borderId="0" xfId="0" applyFont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3"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0</xdr:rowOff>
    </xdr:from>
    <xdr:to>
      <xdr:col>2</xdr:col>
      <xdr:colOff>311150</xdr:colOff>
      <xdr:row>1</xdr:row>
      <xdr:rowOff>187683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4A92125-2EA6-0FEA-3658-9AF3622DE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0"/>
          <a:ext cx="1933575" cy="36865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ine Cristine de Souza Faria" refreshedDate="45628.634391550928" createdVersion="8" refreshedVersion="8" minRefreshableVersion="3" recordCount="58" xr:uid="{07103D14-3EDB-4533-96D2-71F520B94F15}">
  <cacheSource type="worksheet">
    <worksheetSource ref="A3:M61" sheet="BASE"/>
  </cacheSource>
  <cacheFields count="13">
    <cacheField name="FONTE" numFmtId="0">
      <sharedItems containsBlank="1" count="3">
        <s v="CTR"/>
        <s v="CPR"/>
        <m/>
      </sharedItems>
    </cacheField>
    <cacheField name="CLIENTE" numFmtId="0">
      <sharedItems containsBlank="1" count="25">
        <s v="BUNGE"/>
        <s v="JOÃO LUIZ ZORTEA"/>
        <s v="FLAVIO KLAUS"/>
        <s v="EDER CARLOS MANDOTTI"/>
        <s v="DERCIO LOSCH"/>
        <s v="THALES PIVETTA CESARIO"/>
        <s v="MARLON PELOSO"/>
        <s v="VALMIR ALBERTON DA SILVA"/>
        <s v="JAIME ATAVILA NETO"/>
        <s v="CARLOS CESAR A. A. R. COSTA"/>
        <s v="LUIS FERNANDO HARTINGER"/>
        <s v="MARILIA ESTEVES DOS SANTOS"/>
        <s v="ADENIR JOSE BATISTELLI"/>
        <s v="VERNER FRANK"/>
        <s v="AMAGGI"/>
        <s v="FS"/>
        <s v="ALIANÇA AGRÍCOLA"/>
        <s v="FAZENDÃO"/>
        <s v="COFCO"/>
        <s v="VITERRA"/>
        <m/>
        <s v="OLAM" u="1"/>
        <s v="CJ" u="1"/>
        <s v="LOUIS DREYFUS" u="1"/>
        <s v="INPASA" u="1"/>
      </sharedItems>
    </cacheField>
    <cacheField name="TIPO DE VENDA" numFmtId="0">
      <sharedItems containsBlank="1"/>
    </cacheField>
    <cacheField name="CTR" numFmtId="0">
      <sharedItems containsBlank="1" count="75">
        <s v="CTR 1000347526"/>
        <s v="CTR 1000347529"/>
        <s v="CTR 1000348074"/>
        <s v="CTR 1000351314"/>
        <s v="CTR 1000361448"/>
        <s v="CTR 1000361445"/>
        <s v="CTR 1000363347"/>
        <s v="CTR 1000367068"/>
        <s v="2049.01/2025"/>
        <s v="2048.01/2024-2025"/>
        <s v="2048.01/2025-2026"/>
        <s v="2048.01/2026-2027"/>
        <s v="2034.01/2024-2025"/>
        <s v="2022.01/2024-2025"/>
        <s v="2041.01/2024-2025"/>
        <s v="2041.01/2025-2025"/>
        <s v="2048.07/2024-2024"/>
        <s v="2027.12/2024-2025"/>
        <s v="2027.02/2024-2025"/>
        <s v="2027.01/2025-2026"/>
        <s v="2027.01/2026-2027"/>
        <s v="2027.07/2024-2025"/>
        <s v="2027.06/2024-2025"/>
        <s v="2027.02/2025-2026"/>
        <s v="2027.14/2024-2025"/>
        <s v="2014.05/2024-2025"/>
        <s v="2027.10/2024-2025"/>
        <s v="CTR 2024-01-024-00622-1"/>
        <s v="CTR 2024-01-055-00536-1"/>
        <s v="CTR 4700017669"/>
        <s v="CTR 4700017559"/>
        <s v="CTR 4700016797"/>
        <s v="CTR 112647"/>
        <s v="CTR 112648"/>
        <s v="CTR 112649"/>
        <s v="CTR 58878"/>
        <s v="CTR 58877"/>
        <s v="CTR 59438"/>
        <s v="CTR 0008201-196"/>
        <s v="CTR 0008200-196"/>
        <s v="CTR 0001165-705"/>
        <s v="CTR 62040"/>
        <m/>
        <s v="CTR 2001019291" u="1"/>
        <s v="CTR 4700015330" u="1"/>
        <s v="CTR 4700015332" u="1"/>
        <s v="CTR 4700015301" u="1"/>
        <s v="CTR 2001018414" u="1"/>
        <s v="CTR 2001018415" u="1"/>
        <s v="CTR 4700015312" u="1"/>
        <s v="CTR 4700015310" u="1"/>
        <s v="CTR 4700015313" u="1"/>
        <s v="CTR 4700015305" u="1"/>
        <s v="CTR 4700015314" u="1"/>
        <s v="CTR 23669" u="1"/>
        <s v="CTR 01-0107-2024-0305" u="1"/>
        <s v="CTR 10635" u="1"/>
        <s v="CTR 10736" u="1"/>
        <s v="CTR 4700011921" u="1"/>
        <s v="CTR 4700011922" u="1"/>
        <s v="CTR 12832" u="1"/>
        <s v="CTR 14003" u="1"/>
        <s v="CTR 14004" u="1"/>
        <s v="CTR 14030" u="1"/>
        <s v="CTR 14031" u="1"/>
        <s v="CTR 01-0435-2024-0302" u="1"/>
        <s v="CTR 01-0435-2024-0301" u="1"/>
        <s v="CTR 01-0435-2024-0297" u="1"/>
        <s v="CTR 4700015908" u="1"/>
        <s v="CTR 1000355733" u="1"/>
        <s v="CTR 4700016592" u="1"/>
        <s v="CTR 12740" u="1"/>
        <s v="CTR 1000357906" u="1"/>
        <s v="CTR 1000357911" u="1"/>
        <s v="CTR 19305" u="1"/>
      </sharedItems>
    </cacheField>
    <cacheField name="SAFRA" numFmtId="0">
      <sharedItems containsBlank="1" count="7">
        <s v="SOJA 2024-2025"/>
        <s v="MILHO 2025"/>
        <s v="SOJA 2025-2026"/>
        <s v="SOJA 2026-2027"/>
        <m/>
        <s v="SOJA 2024/2025" u="1"/>
        <s v="MILHO 2024" u="1"/>
      </sharedItems>
    </cacheField>
    <cacheField name="CN" numFmtId="0">
      <sharedItems containsBlank="1"/>
    </cacheField>
    <cacheField name="DATA NEGÓCIO" numFmtId="0">
      <sharedItems containsNonDate="0" containsDate="1" containsString="0" containsBlank="1" minDate="2024-04-24T00:00:00" maxDate="2024-11-05T00:00:00"/>
    </cacheField>
    <cacheField name="DATA RECEBIMENTO" numFmtId="14">
      <sharedItems containsNonDate="0" containsDate="1" containsString="0" containsBlank="1" minDate="2025-02-28T00:00:00" maxDate="2027-03-01T00:00:00"/>
    </cacheField>
    <cacheField name="VALOR CTR" numFmtId="4">
      <sharedItems containsString="0" containsBlank="1" containsNumber="1" minValue="5278.73" maxValue="18041666.666666664"/>
    </cacheField>
    <cacheField name="MOEDA DOC" numFmtId="0">
      <sharedItems containsBlank="1"/>
    </cacheField>
    <cacheField name="MOEDA BRL" numFmtId="4">
      <sharedItems containsString="0" containsBlank="1" containsNumber="1" minValue="30000" maxValue="18041666.666666664"/>
    </cacheField>
    <cacheField name="BRL" numFmtId="0">
      <sharedItems containsBlank="1"/>
    </cacheField>
    <cacheField name="STATUS RECEBIMENTO" numFmtId="0">
      <sharedItems containsBlank="1" count="3">
        <s v="À PERFORMAR"/>
        <m/>
        <s v="RECEBIDO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8">
  <r>
    <x v="0"/>
    <x v="0"/>
    <s v="MERCADO INTERNO"/>
    <x v="0"/>
    <x v="0"/>
    <s v="2050 - SNP"/>
    <d v="2024-04-24T00:00:00"/>
    <d v="2025-04-02T00:00:00"/>
    <n v="214159.19999999998"/>
    <s v="USD"/>
    <n v="1298532.8932799997"/>
    <s v="BRL"/>
    <x v="0"/>
  </r>
  <r>
    <x v="0"/>
    <x v="0"/>
    <s v="MERCADO INTERNO"/>
    <x v="1"/>
    <x v="0"/>
    <s v="2050 - SNP"/>
    <d v="2024-04-24T00:00:00"/>
    <d v="2025-04-02T00:00:00"/>
    <n v="154047.5"/>
    <s v="BRL"/>
    <n v="154047.5"/>
    <s v="BRL"/>
    <x v="0"/>
  </r>
  <r>
    <x v="0"/>
    <x v="0"/>
    <s v="MERCADO INTERNO"/>
    <x v="2"/>
    <x v="0"/>
    <s v="2050 - SNP"/>
    <d v="2024-04-26T00:00:00"/>
    <d v="2025-04-25T00:00:00"/>
    <n v="4163143.5"/>
    <s v="BRL"/>
    <n v="4163143.5"/>
    <s v="BRL"/>
    <x v="0"/>
  </r>
  <r>
    <x v="0"/>
    <x v="0"/>
    <s v="MERCADO INTERNO"/>
    <x v="3"/>
    <x v="0"/>
    <s v="2050 - SNP"/>
    <d v="2024-05-07T00:00:00"/>
    <d v="2025-04-02T00:00:00"/>
    <n v="820740.76666666672"/>
    <s v="USD"/>
    <n v="4976479.5646066666"/>
    <s v="BRL"/>
    <x v="0"/>
  </r>
  <r>
    <x v="0"/>
    <x v="0"/>
    <s v="MERCADO INTERNO"/>
    <x v="4"/>
    <x v="0"/>
    <s v="2050 - SNP"/>
    <d v="2024-06-12T00:00:00"/>
    <d v="2025-04-15T00:00:00"/>
    <n v="211420"/>
    <s v="BRL"/>
    <n v="211420"/>
    <s v="BRL"/>
    <x v="0"/>
  </r>
  <r>
    <x v="0"/>
    <x v="0"/>
    <s v="MERCADO INTERNO"/>
    <x v="5"/>
    <x v="0"/>
    <s v="2050 - SNP"/>
    <d v="2024-06-12T00:00:00"/>
    <d v="2025-04-15T00:00:00"/>
    <n v="222449.13333333333"/>
    <s v="USD"/>
    <n v="1348798.0750533333"/>
    <s v="BRL"/>
    <x v="0"/>
  </r>
  <r>
    <x v="0"/>
    <x v="0"/>
    <s v="MERCADO INTERNO"/>
    <x v="6"/>
    <x v="0"/>
    <s v="2050 - SNP"/>
    <d v="2024-06-24T00:00:00"/>
    <d v="2025-04-02T00:00:00"/>
    <n v="803250"/>
    <s v="BRL"/>
    <n v="803250"/>
    <s v="BRL"/>
    <x v="0"/>
  </r>
  <r>
    <x v="0"/>
    <x v="0"/>
    <s v="MERCADO INTERNO"/>
    <x v="7"/>
    <x v="0"/>
    <s v="2050 - SNP"/>
    <d v="2024-07-03T00:00:00"/>
    <d v="2025-04-02T00:00:00"/>
    <n v="1420208.3333333333"/>
    <s v="USD"/>
    <n v="8611291.2083333321"/>
    <s v="BRL"/>
    <x v="0"/>
  </r>
  <r>
    <x v="1"/>
    <x v="1"/>
    <s v="MERCADO INTERNO"/>
    <x v="8"/>
    <x v="1"/>
    <s v="ALTA FLORESTA/MT"/>
    <m/>
    <d v="2025-06-30T00:00:00"/>
    <n v="1090606"/>
    <s v="BRL"/>
    <n v="1090606"/>
    <s v="BRL"/>
    <x v="0"/>
  </r>
  <r>
    <x v="1"/>
    <x v="2"/>
    <s v="MERCADO INTERNO"/>
    <x v="9"/>
    <x v="0"/>
    <s v="GUARAÍ/TO"/>
    <m/>
    <d v="2025-02-28T00:00:00"/>
    <n v="1274800"/>
    <s v="BRL"/>
    <n v="1274800"/>
    <s v="BRL"/>
    <x v="0"/>
  </r>
  <r>
    <x v="1"/>
    <x v="3"/>
    <s v="MERCADO INTERNO"/>
    <x v="10"/>
    <x v="2"/>
    <s v="GUARAÍ/TO"/>
    <m/>
    <d v="2026-02-28T00:00:00"/>
    <n v="1000000"/>
    <s v="BRL"/>
    <n v="1000000"/>
    <s v="BRL"/>
    <x v="0"/>
  </r>
  <r>
    <x v="1"/>
    <x v="3"/>
    <s v="MERCADO INTERNO"/>
    <x v="11"/>
    <x v="3"/>
    <s v="GUARAÍ/TO"/>
    <m/>
    <d v="2027-02-28T00:00:00"/>
    <n v="1000000"/>
    <s v="BRL"/>
    <n v="1000000"/>
    <s v="BRL"/>
    <x v="0"/>
  </r>
  <r>
    <x v="1"/>
    <x v="4"/>
    <s v="MERCADO INTERNO"/>
    <x v="12"/>
    <x v="0"/>
    <s v="MATUPA/MT"/>
    <m/>
    <d v="2025-02-28T00:00:00"/>
    <n v="502684.6"/>
    <s v="BRL"/>
    <n v="502684.6"/>
    <s v="BRL"/>
    <x v="0"/>
  </r>
  <r>
    <x v="1"/>
    <x v="5"/>
    <s v="MERCADO INTERNO"/>
    <x v="13"/>
    <x v="0"/>
    <s v="TAPURAH/MT"/>
    <m/>
    <d v="2025-02-28T00:00:00"/>
    <n v="1280448.67"/>
    <s v="BRL"/>
    <n v="1280448.67"/>
    <s v="BRL"/>
    <x v="0"/>
  </r>
  <r>
    <x v="1"/>
    <x v="6"/>
    <s v="MERCADO INTERNO"/>
    <x v="14"/>
    <x v="0"/>
    <s v="JUARA/MT"/>
    <m/>
    <d v="2025-02-28T00:00:00"/>
    <n v="250000"/>
    <s v="BRL"/>
    <n v="250000"/>
    <s v="BRL"/>
    <x v="0"/>
  </r>
  <r>
    <x v="1"/>
    <x v="6"/>
    <s v="MERCADO INTERNO"/>
    <x v="15"/>
    <x v="1"/>
    <s v="JUARA/MT"/>
    <m/>
    <d v="2025-06-30T00:00:00"/>
    <n v="261990.52"/>
    <s v="BRL"/>
    <n v="261990.52"/>
    <s v="BRL"/>
    <x v="0"/>
  </r>
  <r>
    <x v="1"/>
    <x v="7"/>
    <s v="MERCADO INTERNO"/>
    <x v="16"/>
    <x v="1"/>
    <s v="GUARAÍ/TO"/>
    <m/>
    <d v="2025-06-30T00:00:00"/>
    <n v="30000"/>
    <s v="BRL"/>
    <n v="30000"/>
    <s v="BRL"/>
    <x v="0"/>
  </r>
  <r>
    <x v="1"/>
    <x v="8"/>
    <s v="MERCADO INTERNO"/>
    <x v="17"/>
    <x v="0"/>
    <s v="PORTO NACIONAL/TO"/>
    <m/>
    <d v="2025-02-28T00:00:00"/>
    <n v="6287556.8799999999"/>
    <s v="BRL"/>
    <n v="6287556.8799999999"/>
    <s v="BRL"/>
    <x v="0"/>
  </r>
  <r>
    <x v="1"/>
    <x v="9"/>
    <s v="MERCADO INTERNO"/>
    <x v="18"/>
    <x v="0"/>
    <s v="PORTO NACIONAL/TO"/>
    <m/>
    <d v="2025-02-28T00:00:00"/>
    <n v="250000"/>
    <s v="BRL"/>
    <n v="250000"/>
    <s v="BRL"/>
    <x v="0"/>
  </r>
  <r>
    <x v="1"/>
    <x v="9"/>
    <s v="MERCADO INTERNO"/>
    <x v="19"/>
    <x v="2"/>
    <s v="PORTO NACIONAL/TO"/>
    <m/>
    <d v="2026-02-28T00:00:00"/>
    <n v="659000"/>
    <s v="BRL"/>
    <n v="659000"/>
    <s v="BRL"/>
    <x v="0"/>
  </r>
  <r>
    <x v="1"/>
    <x v="9"/>
    <s v="MERCADO INTERNO"/>
    <x v="20"/>
    <x v="3"/>
    <s v="PORTO NACIONAL/TO"/>
    <m/>
    <d v="2027-02-28T00:00:00"/>
    <n v="757122.21"/>
    <s v="BRL"/>
    <n v="757122.21"/>
    <s v="BRL"/>
    <x v="0"/>
  </r>
  <r>
    <x v="1"/>
    <x v="10"/>
    <s v="MERCADO INTERNO"/>
    <x v="21"/>
    <x v="0"/>
    <s v="PORTO NACIONAL/TO"/>
    <m/>
    <d v="2025-02-28T00:00:00"/>
    <n v="376503"/>
    <s v="BRL"/>
    <n v="376503"/>
    <s v="BRL"/>
    <x v="0"/>
  </r>
  <r>
    <x v="1"/>
    <x v="10"/>
    <s v="MERCADO INTERNO"/>
    <x v="22"/>
    <x v="0"/>
    <s v="PORTO NACIONAL/TO"/>
    <m/>
    <d v="2025-02-28T00:00:00"/>
    <n v="80000"/>
    <s v="BRL"/>
    <n v="80000"/>
    <s v="BRL"/>
    <x v="0"/>
  </r>
  <r>
    <x v="1"/>
    <x v="10"/>
    <s v="MERCADO INTERNO"/>
    <x v="23"/>
    <x v="2"/>
    <s v="PORTO NACIONAL/TO"/>
    <m/>
    <d v="2026-02-28T00:00:00"/>
    <n v="77071.05"/>
    <s v="BRL"/>
    <n v="77071.05"/>
    <s v="BRL"/>
    <x v="0"/>
  </r>
  <r>
    <x v="1"/>
    <x v="11"/>
    <s v="MERCADO INTERNO"/>
    <x v="24"/>
    <x v="0"/>
    <s v="PORTO NACIONAL/TO"/>
    <m/>
    <d v="2025-02-28T00:00:00"/>
    <n v="314342.56"/>
    <s v="BRL"/>
    <n v="314342.56"/>
    <s v="BRL"/>
    <x v="0"/>
  </r>
  <r>
    <x v="1"/>
    <x v="12"/>
    <s v="MERCADO INTERNO"/>
    <x v="25"/>
    <x v="0"/>
    <s v="SINOP"/>
    <m/>
    <d v="2025-02-28T00:00:00"/>
    <n v="6632730"/>
    <s v="BRL"/>
    <n v="6632730"/>
    <s v="BRL"/>
    <x v="0"/>
  </r>
  <r>
    <x v="1"/>
    <x v="13"/>
    <s v="MERCADO INTERNO"/>
    <x v="26"/>
    <x v="0"/>
    <s v="PORTO NACIONAL/TO"/>
    <m/>
    <d v="2025-02-28T00:00:00"/>
    <n v="2045437.36"/>
    <s v="BRL"/>
    <n v="2045437.36"/>
    <s v="BRL"/>
    <x v="0"/>
  </r>
  <r>
    <x v="0"/>
    <x v="14"/>
    <s v="MERCADO INTERNO"/>
    <x v="27"/>
    <x v="0"/>
    <s v="2050 - SNP"/>
    <d v="2024-08-09T00:00:00"/>
    <d v="2025-03-27T00:00:00"/>
    <n v="18041666.666666664"/>
    <s v="BRL"/>
    <n v="18041666.666666664"/>
    <s v="BRL"/>
    <x v="0"/>
  </r>
  <r>
    <x v="0"/>
    <x v="14"/>
    <s v="MERCADO INTERNO"/>
    <x v="28"/>
    <x v="0"/>
    <s v="2020 - LRV"/>
    <d v="2024-08-09T00:00:00"/>
    <d v="2025-03-27T00:00:00"/>
    <n v="18041666.666666664"/>
    <s v="BRL"/>
    <n v="18041666.666666664"/>
    <s v="BRL"/>
    <x v="0"/>
  </r>
  <r>
    <x v="0"/>
    <x v="15"/>
    <s v="MERCADO INTERNO"/>
    <x v="29"/>
    <x v="1"/>
    <s v="2060 - SOR"/>
    <d v="2024-08-07T00:00:00"/>
    <d v="2025-09-26T00:00:00"/>
    <n v="7500000"/>
    <s v="BRL"/>
    <n v="7500000"/>
    <s v="BRL"/>
    <x v="0"/>
  </r>
  <r>
    <x v="0"/>
    <x v="15"/>
    <s v="MERCADO INTERNO"/>
    <x v="30"/>
    <x v="1"/>
    <s v="2060 - SOR"/>
    <d v="2024-08-01T00:00:00"/>
    <d v="2025-09-02T00:00:00"/>
    <n v="532560"/>
    <s v="USD"/>
    <n v="3229124.304"/>
    <s v="BRL"/>
    <x v="0"/>
  </r>
  <r>
    <x v="0"/>
    <x v="15"/>
    <s v="MERCADO INTERNO"/>
    <x v="31"/>
    <x v="1"/>
    <s v="2020 - LRV"/>
    <d v="2024-07-03T00:00:00"/>
    <d v="2025-09-12T00:00:00"/>
    <n v="7083333.333333333"/>
    <s v="BRL"/>
    <n v="7083333.333333333"/>
    <s v="BRL"/>
    <x v="0"/>
  </r>
  <r>
    <x v="0"/>
    <x v="16"/>
    <s v="MERCADO INTERNO"/>
    <x v="32"/>
    <x v="0"/>
    <s v="2020 - LRV"/>
    <d v="2024-08-16T00:00:00"/>
    <d v="2025-05-02T00:00:00"/>
    <n v="1475000"/>
    <s v="USD"/>
    <n v="8943515"/>
    <s v="BRL"/>
    <x v="0"/>
  </r>
  <r>
    <x v="0"/>
    <x v="16"/>
    <s v="MERCADO INTERNO"/>
    <x v="33"/>
    <x v="0"/>
    <s v="2060 - SOR"/>
    <d v="2024-08-16T00:00:00"/>
    <d v="2025-05-02T00:00:00"/>
    <n v="1475000"/>
    <s v="USD"/>
    <n v="8943515"/>
    <s v="BRL"/>
    <x v="0"/>
  </r>
  <r>
    <x v="0"/>
    <x v="16"/>
    <s v="MERCADO INTERNO"/>
    <x v="34"/>
    <x v="0"/>
    <s v="2050 - SNP"/>
    <d v="2024-08-16T00:00:00"/>
    <d v="2025-05-02T00:00:00"/>
    <n v="1475000"/>
    <s v="USD"/>
    <n v="8943515"/>
    <s v="BRL"/>
    <x v="0"/>
  </r>
  <r>
    <x v="0"/>
    <x v="17"/>
    <s v="MERCADO INTERNO"/>
    <x v="35"/>
    <x v="0"/>
    <s v="2280 - SIL"/>
    <d v="2024-09-20T00:00:00"/>
    <d v="2025-04-30T00:00:00"/>
    <n v="5278.73"/>
    <s v="USD"/>
    <n v="32007.051481999995"/>
    <s v="BRL"/>
    <x v="0"/>
  </r>
  <r>
    <x v="0"/>
    <x v="17"/>
    <s v="MERCADO INTERNO"/>
    <x v="36"/>
    <x v="0"/>
    <s v="2280 - SIL"/>
    <d v="2024-09-20T00:00:00"/>
    <d v="2025-04-30T00:00:00"/>
    <n v="730639.97"/>
    <s v="BRL"/>
    <n v="730639.97"/>
    <s v="BRL"/>
    <x v="0"/>
  </r>
  <r>
    <x v="0"/>
    <x v="17"/>
    <s v="MERCADO INTERNO"/>
    <x v="37"/>
    <x v="0"/>
    <s v="2280 - SIL"/>
    <d v="2024-09-19T00:00:00"/>
    <d v="2025-04-30T00:00:00"/>
    <n v="852060"/>
    <s v="BRL"/>
    <n v="852060"/>
    <s v="BRL"/>
    <x v="0"/>
  </r>
  <r>
    <x v="0"/>
    <x v="18"/>
    <s v="MERCADO INTERNO"/>
    <x v="38"/>
    <x v="1"/>
    <s v="2050 - SNP"/>
    <d v="2024-09-23T00:00:00"/>
    <d v="2025-09-02T00:00:00"/>
    <n v="274506.73"/>
    <s v="USD"/>
    <n v="1664444.1066819998"/>
    <s v="BRL"/>
    <x v="0"/>
  </r>
  <r>
    <x v="0"/>
    <x v="18"/>
    <s v="MERCADO INTERNO"/>
    <x v="39"/>
    <x v="1"/>
    <s v="2050 - SNP"/>
    <d v="2024-09-23T00:00:00"/>
    <d v="2025-09-02T00:00:00"/>
    <n v="2862256.67"/>
    <s v="BRL"/>
    <n v="2862256.67"/>
    <s v="BRL"/>
    <x v="0"/>
  </r>
  <r>
    <x v="0"/>
    <x v="19"/>
    <s v="MERCADO INTERNO"/>
    <x v="40"/>
    <x v="1"/>
    <s v="2050 - SNP"/>
    <d v="2024-07-22T00:00:00"/>
    <d v="2025-09-03T00:00:00"/>
    <n v="3416666.6666666698"/>
    <s v="BRL"/>
    <n v="3416666.6666666698"/>
    <s v="BRL"/>
    <x v="0"/>
  </r>
  <r>
    <x v="0"/>
    <x v="17"/>
    <s v="MERCADO INTERNO"/>
    <x v="41"/>
    <x v="1"/>
    <s v="2280 - SIL"/>
    <d v="2024-11-04T00:00:00"/>
    <d v="2025-10-23T00:00:00"/>
    <n v="1382250"/>
    <s v="BRL"/>
    <n v="1382250"/>
    <s v="BRL"/>
    <x v="0"/>
  </r>
  <r>
    <x v="2"/>
    <x v="20"/>
    <m/>
    <x v="42"/>
    <x v="4"/>
    <m/>
    <m/>
    <m/>
    <m/>
    <m/>
    <m/>
    <m/>
    <x v="1"/>
  </r>
  <r>
    <x v="2"/>
    <x v="20"/>
    <m/>
    <x v="42"/>
    <x v="4"/>
    <m/>
    <m/>
    <m/>
    <m/>
    <m/>
    <m/>
    <m/>
    <x v="1"/>
  </r>
  <r>
    <x v="2"/>
    <x v="20"/>
    <m/>
    <x v="42"/>
    <x v="4"/>
    <m/>
    <m/>
    <m/>
    <m/>
    <m/>
    <m/>
    <m/>
    <x v="1"/>
  </r>
  <r>
    <x v="2"/>
    <x v="20"/>
    <m/>
    <x v="42"/>
    <x v="4"/>
    <m/>
    <m/>
    <m/>
    <m/>
    <m/>
    <m/>
    <m/>
    <x v="1"/>
  </r>
  <r>
    <x v="2"/>
    <x v="20"/>
    <m/>
    <x v="42"/>
    <x v="4"/>
    <m/>
    <m/>
    <m/>
    <m/>
    <m/>
    <m/>
    <m/>
    <x v="1"/>
  </r>
  <r>
    <x v="2"/>
    <x v="20"/>
    <m/>
    <x v="42"/>
    <x v="4"/>
    <m/>
    <m/>
    <m/>
    <m/>
    <m/>
    <m/>
    <m/>
    <x v="1"/>
  </r>
  <r>
    <x v="2"/>
    <x v="20"/>
    <m/>
    <x v="42"/>
    <x v="4"/>
    <m/>
    <m/>
    <m/>
    <m/>
    <m/>
    <m/>
    <m/>
    <x v="1"/>
  </r>
  <r>
    <x v="2"/>
    <x v="20"/>
    <m/>
    <x v="42"/>
    <x v="4"/>
    <m/>
    <m/>
    <m/>
    <m/>
    <m/>
    <m/>
    <m/>
    <x v="1"/>
  </r>
  <r>
    <x v="2"/>
    <x v="20"/>
    <m/>
    <x v="42"/>
    <x v="4"/>
    <m/>
    <m/>
    <m/>
    <m/>
    <m/>
    <m/>
    <m/>
    <x v="1"/>
  </r>
  <r>
    <x v="2"/>
    <x v="20"/>
    <m/>
    <x v="42"/>
    <x v="4"/>
    <m/>
    <m/>
    <m/>
    <m/>
    <m/>
    <m/>
    <m/>
    <x v="1"/>
  </r>
  <r>
    <x v="2"/>
    <x v="20"/>
    <m/>
    <x v="42"/>
    <x v="4"/>
    <m/>
    <m/>
    <m/>
    <m/>
    <m/>
    <m/>
    <m/>
    <x v="1"/>
  </r>
  <r>
    <x v="2"/>
    <x v="20"/>
    <m/>
    <x v="42"/>
    <x v="4"/>
    <m/>
    <m/>
    <m/>
    <m/>
    <m/>
    <m/>
    <m/>
    <x v="1"/>
  </r>
  <r>
    <x v="2"/>
    <x v="20"/>
    <m/>
    <x v="42"/>
    <x v="4"/>
    <m/>
    <m/>
    <m/>
    <m/>
    <m/>
    <m/>
    <m/>
    <x v="1"/>
  </r>
  <r>
    <x v="2"/>
    <x v="20"/>
    <m/>
    <x v="42"/>
    <x v="4"/>
    <m/>
    <m/>
    <m/>
    <m/>
    <m/>
    <m/>
    <m/>
    <x v="1"/>
  </r>
  <r>
    <x v="2"/>
    <x v="20"/>
    <m/>
    <x v="42"/>
    <x v="4"/>
    <m/>
    <m/>
    <m/>
    <m/>
    <m/>
    <m/>
    <m/>
    <x v="1"/>
  </r>
  <r>
    <x v="2"/>
    <x v="20"/>
    <m/>
    <x v="42"/>
    <x v="4"/>
    <m/>
    <m/>
    <m/>
    <m/>
    <m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FC9F314-2FF2-4F09-9B38-684CA672B925}" name="Tabela dinâmica8" cacheId="302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B6" firstHeaderRow="1" firstDataRow="1" firstDataCol="1" rowPageCount="1" colPageCount="1"/>
  <pivotFields count="13">
    <pivotField axis="axisRow"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numFmtId="14" showAll="0"/>
    <pivotField numFmtId="43" showAll="0"/>
    <pivotField showAll="0"/>
    <pivotField dataField="1" numFmtId="4" showAll="0"/>
    <pivotField showAll="0"/>
    <pivotField axis="axisPage" showAll="0">
      <items count="4">
        <item x="0"/>
        <item m="1" x="2"/>
        <item x="1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Items count="1">
    <i/>
  </colItems>
  <pageFields count="1">
    <pageField fld="12" hier="-1"/>
  </pageFields>
  <dataFields count="1">
    <dataField name="Soma de MOEDA BRL" fld="10" baseField="0" baseItem="0" numFmtId="4"/>
  </dataFields>
  <formats count="1">
    <format dxfId="2">
      <pivotArea outline="0" collapsedLevelsAreSubtotals="1" fieldPosition="0"/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74A4AC-40B5-4ADA-AE7A-F6AF6C99730A}" name="Tabela dinâmica7" cacheId="302" applyNumberFormats="0" applyBorderFormats="0" applyFontFormats="0" applyPatternFormats="0" applyAlignmentFormats="0" applyWidthHeightFormats="1" dataCaption="Valores" updatedVersion="8" minRefreshableVersion="3" useAutoFormatting="1" rowGrandTotals="0" colGrandTotals="0" itemPrintTitles="1" createdVersion="8" indent="0" compact="0" compactData="0" multipleFieldFilters="0">
  <location ref="A3:E72" firstHeaderRow="1" firstDataRow="1" firstDataCol="4" rowPageCount="1" colPageCount="1"/>
  <pivotFields count="13">
    <pivotField axis="axisRow" compact="0" outline="0" subtotalTop="0" showAll="0">
      <items count="4">
        <item x="0"/>
        <item x="1"/>
        <item x="2"/>
        <item t="default"/>
      </items>
    </pivotField>
    <pivotField axis="axisRow" compact="0" outline="0" subtotalTop="0" showAll="0">
      <items count="26">
        <item sd="0" x="0"/>
        <item sd="0" x="15"/>
        <item sd="0" m="1" x="24"/>
        <item sd="0" m="1" x="23"/>
        <item m="1" x="21"/>
        <item m="1" x="22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20"/>
        <item x="14"/>
        <item x="16"/>
        <item x="17"/>
        <item x="18"/>
        <item x="19"/>
        <item t="default"/>
      </items>
    </pivotField>
    <pivotField compact="0" outline="0" subtotalTop="0" showAll="0"/>
    <pivotField axis="axisRow" compact="0" outline="0" subtotalTop="0" showAll="0">
      <items count="76">
        <item m="1" x="67"/>
        <item m="1" x="66"/>
        <item m="1" x="65"/>
        <item m="1" x="56"/>
        <item m="1" x="57"/>
        <item m="1" x="71"/>
        <item m="1" x="60"/>
        <item m="1" x="61"/>
        <item m="1" x="62"/>
        <item m="1" x="63"/>
        <item m="1" x="64"/>
        <item m="1" x="58"/>
        <item m="1" x="59"/>
        <item m="1" x="44"/>
        <item m="1" x="45"/>
        <item m="1" x="46"/>
        <item m="1" x="49"/>
        <item m="1" x="50"/>
        <item m="1" x="51"/>
        <item m="1" x="52"/>
        <item m="1" x="53"/>
        <item x="0"/>
        <item x="1"/>
        <item x="2"/>
        <item x="3"/>
        <item m="1" x="47"/>
        <item m="1" x="48"/>
        <item m="1" x="68"/>
        <item m="1" x="43"/>
        <item m="1" x="69"/>
        <item m="1" x="72"/>
        <item m="1" x="73"/>
        <item x="4"/>
        <item x="5"/>
        <item m="1" x="74"/>
        <item m="1" x="70"/>
        <item x="6"/>
        <item m="1" x="54"/>
        <item m="1" x="5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42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t="default"/>
      </items>
    </pivotField>
    <pivotField axis="axisRow" compact="0" outline="0" subtotalTop="0" showAll="0">
      <items count="8">
        <item m="1" x="6"/>
        <item m="1" x="5"/>
        <item x="1"/>
        <item x="0"/>
        <item x="2"/>
        <item x="3"/>
        <item x="4"/>
        <item t="default"/>
      </items>
    </pivotField>
    <pivotField compact="0" outline="0" subtotalTop="0" showAll="0"/>
    <pivotField compact="0" outline="0" subtotalTop="0" showAll="0"/>
    <pivotField compact="0" numFmtId="14" outline="0" subtotalTop="0" showAll="0"/>
    <pivotField compact="0" numFmtId="43" outline="0" subtotalTop="0" showAll="0"/>
    <pivotField compact="0" outline="0" subtotalTop="0" showAll="0"/>
    <pivotField dataField="1" compact="0" numFmtId="4" outline="0" subtotalTop="0" showAll="0"/>
    <pivotField compact="0" outline="0" subtotalTop="0" showAll="0"/>
    <pivotField axis="axisPage" compact="0" outline="0" subtotalTop="0" showAll="0">
      <items count="4">
        <item x="0"/>
        <item m="1" x="2"/>
        <item x="1"/>
        <item t="default"/>
      </items>
    </pivotField>
  </pivotFields>
  <rowFields count="4">
    <field x="0"/>
    <field x="4"/>
    <field x="1"/>
    <field x="3"/>
  </rowFields>
  <rowItems count="69">
    <i>
      <x/>
      <x v="2"/>
      <x v="1"/>
    </i>
    <i r="2">
      <x v="22"/>
      <x v="74"/>
    </i>
    <i t="default" r="2">
      <x v="22"/>
    </i>
    <i r="2">
      <x v="23"/>
      <x v="71"/>
    </i>
    <i r="3">
      <x v="72"/>
    </i>
    <i t="default" r="2">
      <x v="23"/>
    </i>
    <i r="2">
      <x v="24"/>
      <x v="73"/>
    </i>
    <i t="default" r="2">
      <x v="24"/>
    </i>
    <i t="default" r="1">
      <x v="2"/>
    </i>
    <i r="1">
      <x v="3"/>
      <x/>
    </i>
    <i r="2">
      <x v="20"/>
      <x v="60"/>
    </i>
    <i r="3">
      <x v="61"/>
    </i>
    <i t="default" r="2">
      <x v="20"/>
    </i>
    <i r="2">
      <x v="21"/>
      <x v="65"/>
    </i>
    <i r="3">
      <x v="66"/>
    </i>
    <i r="3">
      <x v="67"/>
    </i>
    <i t="default" r="2">
      <x v="21"/>
    </i>
    <i r="2">
      <x v="22"/>
      <x v="68"/>
    </i>
    <i r="3">
      <x v="69"/>
    </i>
    <i r="3">
      <x v="70"/>
    </i>
    <i t="default" r="2">
      <x v="22"/>
    </i>
    <i t="default" r="1">
      <x v="3"/>
    </i>
    <i t="default">
      <x/>
    </i>
    <i>
      <x v="1"/>
      <x v="2"/>
      <x v="6"/>
      <x v="40"/>
    </i>
    <i t="default" r="2">
      <x v="6"/>
    </i>
    <i r="2">
      <x v="11"/>
      <x v="47"/>
    </i>
    <i t="default" r="2">
      <x v="11"/>
    </i>
    <i r="2">
      <x v="12"/>
      <x v="48"/>
    </i>
    <i t="default" r="2">
      <x v="12"/>
    </i>
    <i t="default" r="1">
      <x v="2"/>
    </i>
    <i r="1">
      <x v="3"/>
      <x v="7"/>
      <x v="41"/>
    </i>
    <i t="default" r="2">
      <x v="7"/>
    </i>
    <i r="2">
      <x v="9"/>
      <x v="44"/>
    </i>
    <i t="default" r="2">
      <x v="9"/>
    </i>
    <i r="2">
      <x v="10"/>
      <x v="45"/>
    </i>
    <i t="default" r="2">
      <x v="10"/>
    </i>
    <i r="2">
      <x v="11"/>
      <x v="46"/>
    </i>
    <i t="default" r="2">
      <x v="11"/>
    </i>
    <i r="2">
      <x v="13"/>
      <x v="49"/>
    </i>
    <i t="default" r="2">
      <x v="13"/>
    </i>
    <i r="2">
      <x v="14"/>
      <x v="50"/>
    </i>
    <i t="default" r="2">
      <x v="14"/>
    </i>
    <i r="2">
      <x v="15"/>
      <x v="53"/>
    </i>
    <i r="3">
      <x v="54"/>
    </i>
    <i t="default" r="2">
      <x v="15"/>
    </i>
    <i r="2">
      <x v="16"/>
      <x v="56"/>
    </i>
    <i t="default" r="2">
      <x v="16"/>
    </i>
    <i r="2">
      <x v="17"/>
      <x v="57"/>
    </i>
    <i t="default" r="2">
      <x v="17"/>
    </i>
    <i r="2">
      <x v="18"/>
      <x v="58"/>
    </i>
    <i t="default" r="2">
      <x v="18"/>
    </i>
    <i t="default" r="1">
      <x v="3"/>
    </i>
    <i r="1">
      <x v="4"/>
      <x v="8"/>
      <x v="42"/>
    </i>
    <i t="default" r="2">
      <x v="8"/>
    </i>
    <i r="2">
      <x v="14"/>
      <x v="51"/>
    </i>
    <i t="default" r="2">
      <x v="14"/>
    </i>
    <i r="2">
      <x v="15"/>
      <x v="55"/>
    </i>
    <i t="default" r="2">
      <x v="15"/>
    </i>
    <i t="default" r="1">
      <x v="4"/>
    </i>
    <i r="1">
      <x v="5"/>
      <x v="8"/>
      <x v="43"/>
    </i>
    <i t="default" r="2">
      <x v="8"/>
    </i>
    <i r="2">
      <x v="14"/>
      <x v="52"/>
    </i>
    <i t="default" r="2">
      <x v="14"/>
    </i>
    <i t="default" r="1">
      <x v="5"/>
    </i>
    <i t="default">
      <x v="1"/>
    </i>
    <i>
      <x v="2"/>
      <x v="6"/>
      <x v="19"/>
      <x v="59"/>
    </i>
    <i t="default" r="2">
      <x v="19"/>
    </i>
    <i t="default" r="1">
      <x v="6"/>
    </i>
    <i t="default">
      <x v="2"/>
    </i>
  </rowItems>
  <colItems count="1">
    <i/>
  </colItems>
  <pageFields count="1">
    <pageField fld="12" hier="-1"/>
  </pageFields>
  <dataFields count="1">
    <dataField name="Soma de MOEDA BRL" fld="10" baseField="0" baseItem="0" numFmtId="4"/>
  </dataFields>
  <formats count="2"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76B7B-FCA8-4A3B-BECF-7E4423DA9922}">
  <dimension ref="A1:B6"/>
  <sheetViews>
    <sheetView showGridLines="0" workbookViewId="0">
      <selection activeCell="C16" sqref="C16"/>
    </sheetView>
  </sheetViews>
  <sheetFormatPr defaultRowHeight="15" x14ac:dyDescent="0.25"/>
  <cols>
    <col min="1" max="1" width="20.5703125" bestFit="1" customWidth="1"/>
    <col min="2" max="2" width="19.28515625" bestFit="1" customWidth="1"/>
  </cols>
  <sheetData>
    <row r="1" spans="1:2" x14ac:dyDescent="0.25">
      <c r="A1" s="8" t="s">
        <v>0</v>
      </c>
      <c r="B1" t="s">
        <v>1</v>
      </c>
    </row>
    <row r="3" spans="1:2" x14ac:dyDescent="0.25">
      <c r="A3" s="8" t="s">
        <v>2</v>
      </c>
      <c r="B3" t="s">
        <v>3</v>
      </c>
    </row>
    <row r="4" spans="1:2" x14ac:dyDescent="0.25">
      <c r="A4" s="9" t="s">
        <v>4</v>
      </c>
      <c r="B4" s="5">
        <v>113233623.17677067</v>
      </c>
    </row>
    <row r="5" spans="1:2" x14ac:dyDescent="0.25">
      <c r="A5" s="9" t="s">
        <v>5</v>
      </c>
      <c r="B5" s="5">
        <v>24170292.850000001</v>
      </c>
    </row>
    <row r="6" spans="1:2" x14ac:dyDescent="0.25">
      <c r="A6" s="9" t="s">
        <v>6</v>
      </c>
      <c r="B6" s="5">
        <v>137403916.02677068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AF055-238B-4906-8477-666149B028BF}">
  <dimension ref="A1:M61"/>
  <sheetViews>
    <sheetView showGridLines="0" tabSelected="1" workbookViewId="0">
      <selection activeCell="C11" sqref="C11"/>
    </sheetView>
  </sheetViews>
  <sheetFormatPr defaultRowHeight="15" x14ac:dyDescent="0.25"/>
  <cols>
    <col min="1" max="1" width="19.28515625" bestFit="1" customWidth="1"/>
    <col min="2" max="2" width="28.5703125" bestFit="1" customWidth="1"/>
    <col min="3" max="3" width="18" bestFit="1" customWidth="1"/>
    <col min="4" max="4" width="21.140625" bestFit="1" customWidth="1"/>
    <col min="5" max="5" width="15" customWidth="1"/>
    <col min="6" max="6" width="21" bestFit="1" customWidth="1"/>
    <col min="7" max="7" width="12.85546875" bestFit="1" customWidth="1"/>
    <col min="8" max="8" width="21.42578125" bestFit="1" customWidth="1"/>
    <col min="9" max="9" width="13.85546875" bestFit="1" customWidth="1"/>
    <col min="10" max="10" width="10.7109375" bestFit="1" customWidth="1"/>
    <col min="11" max="11" width="12.28515625" bestFit="1" customWidth="1"/>
    <col min="12" max="12" width="6.140625" style="5" bestFit="1" customWidth="1"/>
    <col min="13" max="13" width="18.85546875" bestFit="1" customWidth="1"/>
  </cols>
  <sheetData>
    <row r="1" spans="1:13" x14ac:dyDescent="0.25">
      <c r="D1" s="18" t="s">
        <v>124</v>
      </c>
      <c r="E1" s="18"/>
      <c r="F1" s="2" t="s">
        <v>7</v>
      </c>
      <c r="G1" s="7">
        <f ca="1">TODAY()</f>
        <v>45659</v>
      </c>
      <c r="H1" s="2" t="s">
        <v>125</v>
      </c>
      <c r="I1" s="5">
        <f>SUMIF(A:A,H1,K:K)</f>
        <v>114382867.07688266</v>
      </c>
    </row>
    <row r="2" spans="1:13" x14ac:dyDescent="0.25">
      <c r="D2" s="18"/>
      <c r="E2" s="18"/>
      <c r="F2" s="2" t="s">
        <v>8</v>
      </c>
      <c r="G2" s="1">
        <v>6.2085999999999997</v>
      </c>
      <c r="H2" s="2" t="s">
        <v>126</v>
      </c>
      <c r="I2" s="5">
        <f>SUMIF(A:A,H2,K:K)</f>
        <v>24170292.850000001</v>
      </c>
    </row>
    <row r="3" spans="1:13" x14ac:dyDescent="0.25">
      <c r="A3" s="3" t="s">
        <v>9</v>
      </c>
      <c r="B3" s="3" t="s">
        <v>10</v>
      </c>
      <c r="C3" s="3" t="s">
        <v>11</v>
      </c>
      <c r="D3" s="3" t="s">
        <v>4</v>
      </c>
      <c r="E3" s="3" t="s">
        <v>12</v>
      </c>
      <c r="F3" s="3" t="s">
        <v>13</v>
      </c>
      <c r="G3" s="4" t="s">
        <v>14</v>
      </c>
      <c r="H3" s="3" t="s">
        <v>15</v>
      </c>
      <c r="I3" s="3" t="s">
        <v>16</v>
      </c>
      <c r="J3" s="3" t="s">
        <v>17</v>
      </c>
      <c r="K3" s="6" t="s">
        <v>18</v>
      </c>
      <c r="L3" s="3" t="s">
        <v>19</v>
      </c>
      <c r="M3" s="3" t="s">
        <v>0</v>
      </c>
    </row>
    <row r="4" spans="1:13" x14ac:dyDescent="0.25">
      <c r="A4" s="12" t="s">
        <v>125</v>
      </c>
      <c r="B4" s="12" t="s">
        <v>127</v>
      </c>
      <c r="C4" s="12" t="s">
        <v>134</v>
      </c>
      <c r="D4" s="13" t="s">
        <v>25</v>
      </c>
      <c r="E4" s="12" t="s">
        <v>135</v>
      </c>
      <c r="F4" s="12" t="s">
        <v>23</v>
      </c>
      <c r="G4" s="14">
        <v>45406</v>
      </c>
      <c r="H4" s="14">
        <v>45749</v>
      </c>
      <c r="I4" s="15">
        <v>214159.19999999998</v>
      </c>
      <c r="J4" s="12" t="s">
        <v>26</v>
      </c>
      <c r="K4" s="11">
        <f t="shared" ref="K4:K45" si="0">IF(J4="USD",I4*$G$2,I4)</f>
        <v>1329628.8091199999</v>
      </c>
      <c r="L4" s="16" t="s">
        <v>19</v>
      </c>
      <c r="M4" s="17" t="str">
        <f t="shared" ref="M4:M45" ca="1" si="1">IF(H4&gt;=$G$1,"À PERFORMAR","RECEBIDO")</f>
        <v>À PERFORMAR</v>
      </c>
    </row>
    <row r="5" spans="1:13" x14ac:dyDescent="0.25">
      <c r="A5" s="12" t="s">
        <v>125</v>
      </c>
      <c r="B5" s="12" t="s">
        <v>127</v>
      </c>
      <c r="C5" s="12" t="s">
        <v>134</v>
      </c>
      <c r="D5" s="13" t="s">
        <v>27</v>
      </c>
      <c r="E5" s="12" t="s">
        <v>135</v>
      </c>
      <c r="F5" s="12" t="s">
        <v>23</v>
      </c>
      <c r="G5" s="14">
        <v>45406</v>
      </c>
      <c r="H5" s="14">
        <v>45749</v>
      </c>
      <c r="I5" s="15">
        <v>154047.5</v>
      </c>
      <c r="J5" s="12" t="s">
        <v>19</v>
      </c>
      <c r="K5" s="11">
        <f t="shared" si="0"/>
        <v>154047.5</v>
      </c>
      <c r="L5" s="16" t="s">
        <v>19</v>
      </c>
      <c r="M5" s="17" t="str">
        <f t="shared" ca="1" si="1"/>
        <v>À PERFORMAR</v>
      </c>
    </row>
    <row r="6" spans="1:13" x14ac:dyDescent="0.25">
      <c r="A6" s="12" t="s">
        <v>125</v>
      </c>
      <c r="B6" s="12" t="s">
        <v>127</v>
      </c>
      <c r="C6" s="12" t="s">
        <v>134</v>
      </c>
      <c r="D6" s="13" t="s">
        <v>28</v>
      </c>
      <c r="E6" s="12" t="s">
        <v>135</v>
      </c>
      <c r="F6" s="12" t="s">
        <v>23</v>
      </c>
      <c r="G6" s="14">
        <v>45408</v>
      </c>
      <c r="H6" s="14">
        <v>45772</v>
      </c>
      <c r="I6" s="15">
        <v>4163143.5</v>
      </c>
      <c r="J6" s="12" t="s">
        <v>19</v>
      </c>
      <c r="K6" s="11">
        <f t="shared" si="0"/>
        <v>4163143.5</v>
      </c>
      <c r="L6" s="16" t="s">
        <v>19</v>
      </c>
      <c r="M6" s="17" t="str">
        <f t="shared" ca="1" si="1"/>
        <v>À PERFORMAR</v>
      </c>
    </row>
    <row r="7" spans="1:13" x14ac:dyDescent="0.25">
      <c r="A7" s="12" t="s">
        <v>125</v>
      </c>
      <c r="B7" s="12" t="s">
        <v>127</v>
      </c>
      <c r="C7" s="12" t="s">
        <v>134</v>
      </c>
      <c r="D7" s="13" t="s">
        <v>29</v>
      </c>
      <c r="E7" s="12" t="s">
        <v>135</v>
      </c>
      <c r="F7" s="12" t="s">
        <v>23</v>
      </c>
      <c r="G7" s="14">
        <v>45419</v>
      </c>
      <c r="H7" s="14">
        <v>45749</v>
      </c>
      <c r="I7" s="15">
        <v>820740.76666666672</v>
      </c>
      <c r="J7" s="12" t="s">
        <v>26</v>
      </c>
      <c r="K7" s="11">
        <f t="shared" si="0"/>
        <v>5095651.1239266666</v>
      </c>
      <c r="L7" s="16" t="s">
        <v>19</v>
      </c>
      <c r="M7" s="17" t="str">
        <f t="shared" ca="1" si="1"/>
        <v>À PERFORMAR</v>
      </c>
    </row>
    <row r="8" spans="1:13" x14ac:dyDescent="0.25">
      <c r="A8" s="12" t="s">
        <v>125</v>
      </c>
      <c r="B8" s="12" t="s">
        <v>127</v>
      </c>
      <c r="C8" s="12" t="s">
        <v>134</v>
      </c>
      <c r="D8" s="13" t="s">
        <v>30</v>
      </c>
      <c r="E8" s="12" t="s">
        <v>135</v>
      </c>
      <c r="F8" s="12" t="s">
        <v>23</v>
      </c>
      <c r="G8" s="14">
        <v>45455</v>
      </c>
      <c r="H8" s="14">
        <v>45762</v>
      </c>
      <c r="I8" s="15">
        <v>211420</v>
      </c>
      <c r="J8" s="12" t="s">
        <v>19</v>
      </c>
      <c r="K8" s="11">
        <f t="shared" si="0"/>
        <v>211420</v>
      </c>
      <c r="L8" s="16" t="s">
        <v>19</v>
      </c>
      <c r="M8" s="17" t="str">
        <f t="shared" ca="1" si="1"/>
        <v>À PERFORMAR</v>
      </c>
    </row>
    <row r="9" spans="1:13" x14ac:dyDescent="0.25">
      <c r="A9" s="12" t="s">
        <v>125</v>
      </c>
      <c r="B9" s="12" t="s">
        <v>127</v>
      </c>
      <c r="C9" s="12" t="s">
        <v>134</v>
      </c>
      <c r="D9" s="13" t="s">
        <v>31</v>
      </c>
      <c r="E9" s="12" t="s">
        <v>135</v>
      </c>
      <c r="F9" s="12" t="s">
        <v>23</v>
      </c>
      <c r="G9" s="14">
        <v>45455</v>
      </c>
      <c r="H9" s="14">
        <v>45762</v>
      </c>
      <c r="I9" s="15">
        <v>222449.13333333333</v>
      </c>
      <c r="J9" s="12" t="s">
        <v>26</v>
      </c>
      <c r="K9" s="11">
        <f t="shared" si="0"/>
        <v>1381097.6892133332</v>
      </c>
      <c r="L9" s="16" t="s">
        <v>19</v>
      </c>
      <c r="M9" s="17" t="str">
        <f t="shared" ca="1" si="1"/>
        <v>À PERFORMAR</v>
      </c>
    </row>
    <row r="10" spans="1:13" x14ac:dyDescent="0.25">
      <c r="A10" s="12" t="s">
        <v>125</v>
      </c>
      <c r="B10" s="12" t="s">
        <v>127</v>
      </c>
      <c r="C10" s="12" t="s">
        <v>134</v>
      </c>
      <c r="D10" s="13" t="s">
        <v>32</v>
      </c>
      <c r="E10" s="12" t="s">
        <v>135</v>
      </c>
      <c r="F10" s="12" t="s">
        <v>23</v>
      </c>
      <c r="G10" s="14">
        <v>45467</v>
      </c>
      <c r="H10" s="14">
        <v>45749</v>
      </c>
      <c r="I10" s="15">
        <v>803250</v>
      </c>
      <c r="J10" s="12" t="s">
        <v>19</v>
      </c>
      <c r="K10" s="11">
        <f t="shared" si="0"/>
        <v>803250</v>
      </c>
      <c r="L10" s="16" t="s">
        <v>19</v>
      </c>
      <c r="M10" s="17" t="str">
        <f t="shared" ca="1" si="1"/>
        <v>À PERFORMAR</v>
      </c>
    </row>
    <row r="11" spans="1:13" x14ac:dyDescent="0.25">
      <c r="A11" s="12" t="s">
        <v>125</v>
      </c>
      <c r="B11" s="12" t="s">
        <v>127</v>
      </c>
      <c r="C11" s="12" t="s">
        <v>134</v>
      </c>
      <c r="D11" s="12" t="s">
        <v>33</v>
      </c>
      <c r="E11" s="12" t="s">
        <v>135</v>
      </c>
      <c r="F11" s="12" t="s">
        <v>23</v>
      </c>
      <c r="G11" s="14">
        <v>45476</v>
      </c>
      <c r="H11" s="14">
        <v>45749</v>
      </c>
      <c r="I11" s="15">
        <v>1420208.3333333333</v>
      </c>
      <c r="J11" s="12" t="s">
        <v>26</v>
      </c>
      <c r="K11" s="11">
        <f t="shared" si="0"/>
        <v>8817505.4583333321</v>
      </c>
      <c r="L11" s="16" t="s">
        <v>19</v>
      </c>
      <c r="M11" s="17" t="str">
        <f t="shared" ca="1" si="1"/>
        <v>À PERFORMAR</v>
      </c>
    </row>
    <row r="12" spans="1:13" x14ac:dyDescent="0.25">
      <c r="A12" s="12" t="s">
        <v>126</v>
      </c>
      <c r="B12" s="12" t="s">
        <v>34</v>
      </c>
      <c r="C12" s="12" t="s">
        <v>134</v>
      </c>
      <c r="D12" s="12" t="s">
        <v>35</v>
      </c>
      <c r="E12" s="12" t="s">
        <v>136</v>
      </c>
      <c r="F12" s="12" t="s">
        <v>37</v>
      </c>
      <c r="G12" s="14"/>
      <c r="H12" s="14">
        <v>45838</v>
      </c>
      <c r="I12" s="15">
        <v>1090606</v>
      </c>
      <c r="J12" s="12" t="s">
        <v>19</v>
      </c>
      <c r="K12" s="11">
        <f t="shared" si="0"/>
        <v>1090606</v>
      </c>
      <c r="L12" s="16" t="s">
        <v>19</v>
      </c>
      <c r="M12" s="17" t="str">
        <f t="shared" ca="1" si="1"/>
        <v>À PERFORMAR</v>
      </c>
    </row>
    <row r="13" spans="1:13" x14ac:dyDescent="0.25">
      <c r="A13" s="12" t="s">
        <v>126</v>
      </c>
      <c r="B13" s="12" t="s">
        <v>38</v>
      </c>
      <c r="C13" s="12" t="s">
        <v>134</v>
      </c>
      <c r="D13" s="12" t="s">
        <v>39</v>
      </c>
      <c r="E13" s="12" t="s">
        <v>135</v>
      </c>
      <c r="F13" s="12" t="s">
        <v>41</v>
      </c>
      <c r="G13" s="14"/>
      <c r="H13" s="14">
        <v>45716</v>
      </c>
      <c r="I13" s="15">
        <v>1274800</v>
      </c>
      <c r="J13" s="12" t="s">
        <v>19</v>
      </c>
      <c r="K13" s="11">
        <f t="shared" si="0"/>
        <v>1274800</v>
      </c>
      <c r="L13" s="16" t="s">
        <v>19</v>
      </c>
      <c r="M13" s="17" t="str">
        <f t="shared" ca="1" si="1"/>
        <v>À PERFORMAR</v>
      </c>
    </row>
    <row r="14" spans="1:13" x14ac:dyDescent="0.25">
      <c r="A14" s="12" t="s">
        <v>126</v>
      </c>
      <c r="B14" s="12" t="s">
        <v>42</v>
      </c>
      <c r="C14" s="12" t="s">
        <v>134</v>
      </c>
      <c r="D14" s="12" t="s">
        <v>43</v>
      </c>
      <c r="E14" s="12" t="s">
        <v>137</v>
      </c>
      <c r="F14" s="12" t="s">
        <v>41</v>
      </c>
      <c r="G14" s="14"/>
      <c r="H14" s="14">
        <v>46081</v>
      </c>
      <c r="I14" s="15">
        <v>1000000</v>
      </c>
      <c r="J14" s="12" t="s">
        <v>19</v>
      </c>
      <c r="K14" s="11">
        <f t="shared" si="0"/>
        <v>1000000</v>
      </c>
      <c r="L14" s="16" t="s">
        <v>19</v>
      </c>
      <c r="M14" s="17" t="str">
        <f t="shared" ca="1" si="1"/>
        <v>À PERFORMAR</v>
      </c>
    </row>
    <row r="15" spans="1:13" x14ac:dyDescent="0.25">
      <c r="A15" s="12" t="s">
        <v>126</v>
      </c>
      <c r="B15" s="12" t="s">
        <v>42</v>
      </c>
      <c r="C15" s="12" t="s">
        <v>134</v>
      </c>
      <c r="D15" s="12" t="s">
        <v>45</v>
      </c>
      <c r="E15" s="12" t="s">
        <v>138</v>
      </c>
      <c r="F15" s="12" t="s">
        <v>41</v>
      </c>
      <c r="G15" s="14"/>
      <c r="H15" s="14">
        <v>46446</v>
      </c>
      <c r="I15" s="15">
        <v>1000000</v>
      </c>
      <c r="J15" s="12" t="s">
        <v>19</v>
      </c>
      <c r="K15" s="11">
        <f t="shared" si="0"/>
        <v>1000000</v>
      </c>
      <c r="L15" s="16" t="s">
        <v>19</v>
      </c>
      <c r="M15" s="17" t="str">
        <f t="shared" ca="1" si="1"/>
        <v>À PERFORMAR</v>
      </c>
    </row>
    <row r="16" spans="1:13" x14ac:dyDescent="0.25">
      <c r="A16" s="12" t="s">
        <v>126</v>
      </c>
      <c r="B16" s="12" t="s">
        <v>47</v>
      </c>
      <c r="C16" s="12" t="s">
        <v>134</v>
      </c>
      <c r="D16" s="12" t="s">
        <v>48</v>
      </c>
      <c r="E16" s="12" t="s">
        <v>135</v>
      </c>
      <c r="F16" s="12" t="s">
        <v>49</v>
      </c>
      <c r="G16" s="14"/>
      <c r="H16" s="14">
        <v>45716</v>
      </c>
      <c r="I16" s="15">
        <v>502684.6</v>
      </c>
      <c r="J16" s="12" t="s">
        <v>19</v>
      </c>
      <c r="K16" s="11">
        <f t="shared" si="0"/>
        <v>502684.6</v>
      </c>
      <c r="L16" s="16" t="s">
        <v>19</v>
      </c>
      <c r="M16" s="17" t="str">
        <f t="shared" ca="1" si="1"/>
        <v>À PERFORMAR</v>
      </c>
    </row>
    <row r="17" spans="1:13" x14ac:dyDescent="0.25">
      <c r="A17" s="12" t="s">
        <v>126</v>
      </c>
      <c r="B17" s="12" t="s">
        <v>50</v>
      </c>
      <c r="C17" s="12" t="s">
        <v>134</v>
      </c>
      <c r="D17" s="12" t="s">
        <v>51</v>
      </c>
      <c r="E17" s="12" t="s">
        <v>135</v>
      </c>
      <c r="F17" s="12" t="s">
        <v>52</v>
      </c>
      <c r="G17" s="14"/>
      <c r="H17" s="14">
        <v>45716</v>
      </c>
      <c r="I17" s="15">
        <v>1280448.67</v>
      </c>
      <c r="J17" s="12" t="s">
        <v>19</v>
      </c>
      <c r="K17" s="11">
        <f t="shared" si="0"/>
        <v>1280448.67</v>
      </c>
      <c r="L17" s="16" t="s">
        <v>19</v>
      </c>
      <c r="M17" s="17" t="str">
        <f t="shared" ca="1" si="1"/>
        <v>À PERFORMAR</v>
      </c>
    </row>
    <row r="18" spans="1:13" x14ac:dyDescent="0.25">
      <c r="A18" s="12" t="s">
        <v>126</v>
      </c>
      <c r="B18" s="12" t="s">
        <v>53</v>
      </c>
      <c r="C18" s="12" t="s">
        <v>134</v>
      </c>
      <c r="D18" s="12" t="s">
        <v>54</v>
      </c>
      <c r="E18" s="12" t="s">
        <v>135</v>
      </c>
      <c r="F18" s="12" t="s">
        <v>55</v>
      </c>
      <c r="G18" s="14"/>
      <c r="H18" s="14">
        <v>45716</v>
      </c>
      <c r="I18" s="15">
        <v>250000</v>
      </c>
      <c r="J18" s="12" t="s">
        <v>19</v>
      </c>
      <c r="K18" s="11">
        <f t="shared" si="0"/>
        <v>250000</v>
      </c>
      <c r="L18" s="16" t="s">
        <v>19</v>
      </c>
      <c r="M18" s="17" t="str">
        <f t="shared" ca="1" si="1"/>
        <v>À PERFORMAR</v>
      </c>
    </row>
    <row r="19" spans="1:13" x14ac:dyDescent="0.25">
      <c r="A19" s="12" t="s">
        <v>126</v>
      </c>
      <c r="B19" s="12" t="s">
        <v>53</v>
      </c>
      <c r="C19" s="12" t="s">
        <v>134</v>
      </c>
      <c r="D19" s="12" t="s">
        <v>56</v>
      </c>
      <c r="E19" s="12" t="s">
        <v>136</v>
      </c>
      <c r="F19" s="12" t="s">
        <v>55</v>
      </c>
      <c r="G19" s="14"/>
      <c r="H19" s="14">
        <v>45838</v>
      </c>
      <c r="I19" s="15">
        <v>261990.52</v>
      </c>
      <c r="J19" s="12" t="s">
        <v>19</v>
      </c>
      <c r="K19" s="11">
        <f t="shared" si="0"/>
        <v>261990.52</v>
      </c>
      <c r="L19" s="16" t="s">
        <v>19</v>
      </c>
      <c r="M19" s="17" t="str">
        <f t="shared" ca="1" si="1"/>
        <v>À PERFORMAR</v>
      </c>
    </row>
    <row r="20" spans="1:13" x14ac:dyDescent="0.25">
      <c r="A20" s="12" t="s">
        <v>126</v>
      </c>
      <c r="B20" s="12" t="s">
        <v>57</v>
      </c>
      <c r="C20" s="12" t="s">
        <v>134</v>
      </c>
      <c r="D20" s="12" t="s">
        <v>58</v>
      </c>
      <c r="E20" s="12" t="s">
        <v>136</v>
      </c>
      <c r="F20" s="12" t="s">
        <v>41</v>
      </c>
      <c r="G20" s="14"/>
      <c r="H20" s="14">
        <v>45838</v>
      </c>
      <c r="I20" s="15">
        <v>30000</v>
      </c>
      <c r="J20" s="12" t="s">
        <v>19</v>
      </c>
      <c r="K20" s="11">
        <f t="shared" si="0"/>
        <v>30000</v>
      </c>
      <c r="L20" s="16" t="s">
        <v>19</v>
      </c>
      <c r="M20" s="17" t="str">
        <f t="shared" ca="1" si="1"/>
        <v>À PERFORMAR</v>
      </c>
    </row>
    <row r="21" spans="1:13" x14ac:dyDescent="0.25">
      <c r="A21" s="12" t="s">
        <v>126</v>
      </c>
      <c r="B21" s="12" t="s">
        <v>59</v>
      </c>
      <c r="C21" s="12" t="s">
        <v>134</v>
      </c>
      <c r="D21" s="12" t="s">
        <v>60</v>
      </c>
      <c r="E21" s="12" t="s">
        <v>135</v>
      </c>
      <c r="F21" s="12" t="s">
        <v>61</v>
      </c>
      <c r="G21" s="14"/>
      <c r="H21" s="14">
        <v>45716</v>
      </c>
      <c r="I21" s="15">
        <v>6287556.8799999999</v>
      </c>
      <c r="J21" s="12" t="s">
        <v>19</v>
      </c>
      <c r="K21" s="11">
        <f t="shared" si="0"/>
        <v>6287556.8799999999</v>
      </c>
      <c r="L21" s="16" t="s">
        <v>19</v>
      </c>
      <c r="M21" s="17" t="str">
        <f t="shared" ca="1" si="1"/>
        <v>À PERFORMAR</v>
      </c>
    </row>
    <row r="22" spans="1:13" x14ac:dyDescent="0.25">
      <c r="A22" s="12" t="s">
        <v>126</v>
      </c>
      <c r="B22" s="12" t="s">
        <v>62</v>
      </c>
      <c r="C22" s="12" t="s">
        <v>134</v>
      </c>
      <c r="D22" s="12" t="s">
        <v>63</v>
      </c>
      <c r="E22" s="12" t="s">
        <v>135</v>
      </c>
      <c r="F22" s="12" t="s">
        <v>61</v>
      </c>
      <c r="G22" s="14"/>
      <c r="H22" s="14">
        <v>45716</v>
      </c>
      <c r="I22" s="15">
        <v>250000</v>
      </c>
      <c r="J22" s="12" t="s">
        <v>19</v>
      </c>
      <c r="K22" s="11">
        <f t="shared" si="0"/>
        <v>250000</v>
      </c>
      <c r="L22" s="16" t="s">
        <v>19</v>
      </c>
      <c r="M22" s="17" t="str">
        <f t="shared" ca="1" si="1"/>
        <v>À PERFORMAR</v>
      </c>
    </row>
    <row r="23" spans="1:13" x14ac:dyDescent="0.25">
      <c r="A23" s="12" t="s">
        <v>126</v>
      </c>
      <c r="B23" s="12" t="s">
        <v>62</v>
      </c>
      <c r="C23" s="12" t="s">
        <v>134</v>
      </c>
      <c r="D23" s="12" t="s">
        <v>64</v>
      </c>
      <c r="E23" s="12" t="s">
        <v>137</v>
      </c>
      <c r="F23" s="12" t="s">
        <v>61</v>
      </c>
      <c r="G23" s="14"/>
      <c r="H23" s="14">
        <v>46081</v>
      </c>
      <c r="I23" s="15">
        <v>659000</v>
      </c>
      <c r="J23" s="12" t="s">
        <v>19</v>
      </c>
      <c r="K23" s="11">
        <f t="shared" si="0"/>
        <v>659000</v>
      </c>
      <c r="L23" s="16" t="s">
        <v>19</v>
      </c>
      <c r="M23" s="17" t="str">
        <f t="shared" ca="1" si="1"/>
        <v>À PERFORMAR</v>
      </c>
    </row>
    <row r="24" spans="1:13" x14ac:dyDescent="0.25">
      <c r="A24" s="12" t="s">
        <v>126</v>
      </c>
      <c r="B24" s="12" t="s">
        <v>62</v>
      </c>
      <c r="C24" s="12" t="s">
        <v>134</v>
      </c>
      <c r="D24" s="12" t="s">
        <v>65</v>
      </c>
      <c r="E24" s="12" t="s">
        <v>138</v>
      </c>
      <c r="F24" s="12" t="s">
        <v>61</v>
      </c>
      <c r="G24" s="14"/>
      <c r="H24" s="14">
        <v>46446</v>
      </c>
      <c r="I24" s="15">
        <v>757122.21</v>
      </c>
      <c r="J24" s="12" t="s">
        <v>19</v>
      </c>
      <c r="K24" s="11">
        <f t="shared" si="0"/>
        <v>757122.21</v>
      </c>
      <c r="L24" s="16" t="s">
        <v>19</v>
      </c>
      <c r="M24" s="17" t="str">
        <f t="shared" ca="1" si="1"/>
        <v>À PERFORMAR</v>
      </c>
    </row>
    <row r="25" spans="1:13" x14ac:dyDescent="0.25">
      <c r="A25" s="12" t="s">
        <v>126</v>
      </c>
      <c r="B25" s="12" t="s">
        <v>66</v>
      </c>
      <c r="C25" s="12" t="s">
        <v>134</v>
      </c>
      <c r="D25" s="12" t="s">
        <v>67</v>
      </c>
      <c r="E25" s="12" t="s">
        <v>135</v>
      </c>
      <c r="F25" s="12" t="s">
        <v>61</v>
      </c>
      <c r="G25" s="14"/>
      <c r="H25" s="14">
        <v>45716</v>
      </c>
      <c r="I25" s="15">
        <v>376503</v>
      </c>
      <c r="J25" s="12" t="s">
        <v>19</v>
      </c>
      <c r="K25" s="11">
        <f t="shared" si="0"/>
        <v>376503</v>
      </c>
      <c r="L25" s="16" t="s">
        <v>19</v>
      </c>
      <c r="M25" s="17" t="str">
        <f t="shared" ca="1" si="1"/>
        <v>À PERFORMAR</v>
      </c>
    </row>
    <row r="26" spans="1:13" x14ac:dyDescent="0.25">
      <c r="A26" s="12" t="s">
        <v>126</v>
      </c>
      <c r="B26" s="12" t="s">
        <v>66</v>
      </c>
      <c r="C26" s="12" t="s">
        <v>134</v>
      </c>
      <c r="D26" s="12" t="s">
        <v>68</v>
      </c>
      <c r="E26" s="12" t="s">
        <v>135</v>
      </c>
      <c r="F26" s="12" t="s">
        <v>61</v>
      </c>
      <c r="G26" s="14"/>
      <c r="H26" s="14">
        <v>45716</v>
      </c>
      <c r="I26" s="15">
        <v>80000</v>
      </c>
      <c r="J26" s="12" t="s">
        <v>19</v>
      </c>
      <c r="K26" s="11">
        <f t="shared" si="0"/>
        <v>80000</v>
      </c>
      <c r="L26" s="16" t="s">
        <v>19</v>
      </c>
      <c r="M26" s="17" t="str">
        <f t="shared" ca="1" si="1"/>
        <v>À PERFORMAR</v>
      </c>
    </row>
    <row r="27" spans="1:13" x14ac:dyDescent="0.25">
      <c r="A27" s="12" t="s">
        <v>126</v>
      </c>
      <c r="B27" s="12" t="s">
        <v>66</v>
      </c>
      <c r="C27" s="12" t="s">
        <v>134</v>
      </c>
      <c r="D27" s="12" t="s">
        <v>69</v>
      </c>
      <c r="E27" s="12" t="s">
        <v>137</v>
      </c>
      <c r="F27" s="12" t="s">
        <v>61</v>
      </c>
      <c r="G27" s="14"/>
      <c r="H27" s="14">
        <v>46081</v>
      </c>
      <c r="I27" s="15">
        <v>77071.05</v>
      </c>
      <c r="J27" s="12" t="s">
        <v>19</v>
      </c>
      <c r="K27" s="11">
        <f t="shared" si="0"/>
        <v>77071.05</v>
      </c>
      <c r="L27" s="16" t="s">
        <v>19</v>
      </c>
      <c r="M27" s="17" t="str">
        <f t="shared" ca="1" si="1"/>
        <v>À PERFORMAR</v>
      </c>
    </row>
    <row r="28" spans="1:13" x14ac:dyDescent="0.25">
      <c r="A28" s="12" t="s">
        <v>126</v>
      </c>
      <c r="B28" s="12" t="s">
        <v>70</v>
      </c>
      <c r="C28" s="12" t="s">
        <v>134</v>
      </c>
      <c r="D28" s="12" t="s">
        <v>71</v>
      </c>
      <c r="E28" s="12" t="s">
        <v>135</v>
      </c>
      <c r="F28" s="12" t="s">
        <v>61</v>
      </c>
      <c r="G28" s="14"/>
      <c r="H28" s="14">
        <v>45716</v>
      </c>
      <c r="I28" s="15">
        <v>314342.56</v>
      </c>
      <c r="J28" s="12" t="s">
        <v>19</v>
      </c>
      <c r="K28" s="11">
        <f t="shared" si="0"/>
        <v>314342.56</v>
      </c>
      <c r="L28" s="16" t="s">
        <v>19</v>
      </c>
      <c r="M28" s="17" t="str">
        <f t="shared" ca="1" si="1"/>
        <v>À PERFORMAR</v>
      </c>
    </row>
    <row r="29" spans="1:13" x14ac:dyDescent="0.25">
      <c r="A29" s="12" t="s">
        <v>126</v>
      </c>
      <c r="B29" s="12" t="s">
        <v>72</v>
      </c>
      <c r="C29" s="12" t="s">
        <v>134</v>
      </c>
      <c r="D29" s="12" t="s">
        <v>73</v>
      </c>
      <c r="E29" s="12" t="s">
        <v>135</v>
      </c>
      <c r="F29" s="12" t="s">
        <v>74</v>
      </c>
      <c r="G29" s="14"/>
      <c r="H29" s="14">
        <v>45716</v>
      </c>
      <c r="I29" s="15">
        <v>6632730</v>
      </c>
      <c r="J29" s="12" t="s">
        <v>19</v>
      </c>
      <c r="K29" s="11">
        <f t="shared" si="0"/>
        <v>6632730</v>
      </c>
      <c r="L29" s="16" t="s">
        <v>19</v>
      </c>
      <c r="M29" s="17" t="str">
        <f t="shared" ca="1" si="1"/>
        <v>À PERFORMAR</v>
      </c>
    </row>
    <row r="30" spans="1:13" x14ac:dyDescent="0.25">
      <c r="A30" s="12" t="s">
        <v>126</v>
      </c>
      <c r="B30" s="12" t="s">
        <v>75</v>
      </c>
      <c r="C30" s="12" t="s">
        <v>134</v>
      </c>
      <c r="D30" s="12" t="s">
        <v>76</v>
      </c>
      <c r="E30" s="12" t="s">
        <v>135</v>
      </c>
      <c r="F30" s="12" t="s">
        <v>61</v>
      </c>
      <c r="G30" s="14"/>
      <c r="H30" s="14">
        <v>45716</v>
      </c>
      <c r="I30" s="15">
        <v>2045437.36</v>
      </c>
      <c r="J30" s="12" t="s">
        <v>19</v>
      </c>
      <c r="K30" s="11">
        <f t="shared" si="0"/>
        <v>2045437.36</v>
      </c>
      <c r="L30" s="16" t="s">
        <v>19</v>
      </c>
      <c r="M30" s="17" t="str">
        <f t="shared" ca="1" si="1"/>
        <v>À PERFORMAR</v>
      </c>
    </row>
    <row r="31" spans="1:13" x14ac:dyDescent="0.25">
      <c r="A31" s="12" t="s">
        <v>125</v>
      </c>
      <c r="B31" s="12" t="s">
        <v>128</v>
      </c>
      <c r="C31" s="12" t="s">
        <v>134</v>
      </c>
      <c r="D31" s="12" t="s">
        <v>78</v>
      </c>
      <c r="E31" s="12" t="s">
        <v>135</v>
      </c>
      <c r="F31" s="12" t="s">
        <v>23</v>
      </c>
      <c r="G31" s="14">
        <v>45513</v>
      </c>
      <c r="H31" s="14">
        <v>45743</v>
      </c>
      <c r="I31" s="15">
        <v>18041666.666666664</v>
      </c>
      <c r="J31" s="12" t="s">
        <v>19</v>
      </c>
      <c r="K31" s="11">
        <f t="shared" si="0"/>
        <v>18041666.666666664</v>
      </c>
      <c r="L31" s="16" t="s">
        <v>19</v>
      </c>
      <c r="M31" s="17" t="str">
        <f t="shared" ca="1" si="1"/>
        <v>À PERFORMAR</v>
      </c>
    </row>
    <row r="32" spans="1:13" x14ac:dyDescent="0.25">
      <c r="A32" s="12" t="s">
        <v>125</v>
      </c>
      <c r="B32" s="12" t="s">
        <v>128</v>
      </c>
      <c r="C32" s="12" t="s">
        <v>134</v>
      </c>
      <c r="D32" s="12" t="s">
        <v>79</v>
      </c>
      <c r="E32" s="12" t="s">
        <v>135</v>
      </c>
      <c r="F32" s="12" t="s">
        <v>21</v>
      </c>
      <c r="G32" s="14">
        <v>45513</v>
      </c>
      <c r="H32" s="14">
        <v>45743</v>
      </c>
      <c r="I32" s="15">
        <v>18041666.666666664</v>
      </c>
      <c r="J32" s="12" t="s">
        <v>19</v>
      </c>
      <c r="K32" s="11">
        <f t="shared" si="0"/>
        <v>18041666.666666664</v>
      </c>
      <c r="L32" s="16" t="s">
        <v>19</v>
      </c>
      <c r="M32" s="17" t="str">
        <f t="shared" ca="1" si="1"/>
        <v>À PERFORMAR</v>
      </c>
    </row>
    <row r="33" spans="1:13" x14ac:dyDescent="0.25">
      <c r="A33" s="12" t="s">
        <v>125</v>
      </c>
      <c r="B33" s="12" t="s">
        <v>129</v>
      </c>
      <c r="C33" s="12" t="s">
        <v>134</v>
      </c>
      <c r="D33" s="12" t="s">
        <v>80</v>
      </c>
      <c r="E33" s="12" t="s">
        <v>136</v>
      </c>
      <c r="F33" s="12" t="s">
        <v>22</v>
      </c>
      <c r="G33" s="14">
        <v>45511</v>
      </c>
      <c r="H33" s="14">
        <v>45926</v>
      </c>
      <c r="I33" s="15">
        <v>7500000</v>
      </c>
      <c r="J33" s="12" t="s">
        <v>19</v>
      </c>
      <c r="K33" s="11">
        <f t="shared" si="0"/>
        <v>7500000</v>
      </c>
      <c r="L33" s="16" t="s">
        <v>19</v>
      </c>
      <c r="M33" s="17" t="str">
        <f t="shared" ca="1" si="1"/>
        <v>À PERFORMAR</v>
      </c>
    </row>
    <row r="34" spans="1:13" x14ac:dyDescent="0.25">
      <c r="A34" s="12" t="s">
        <v>125</v>
      </c>
      <c r="B34" s="12" t="s">
        <v>129</v>
      </c>
      <c r="C34" s="12" t="s">
        <v>134</v>
      </c>
      <c r="D34" s="12" t="s">
        <v>81</v>
      </c>
      <c r="E34" s="12" t="s">
        <v>136</v>
      </c>
      <c r="F34" s="12" t="s">
        <v>22</v>
      </c>
      <c r="G34" s="14">
        <v>45505</v>
      </c>
      <c r="H34" s="14">
        <v>45902</v>
      </c>
      <c r="I34" s="15">
        <v>532560</v>
      </c>
      <c r="J34" s="12" t="s">
        <v>26</v>
      </c>
      <c r="K34" s="11">
        <f t="shared" si="0"/>
        <v>3306452.0159999998</v>
      </c>
      <c r="L34" s="16" t="s">
        <v>19</v>
      </c>
      <c r="M34" s="17" t="str">
        <f t="shared" ca="1" si="1"/>
        <v>À PERFORMAR</v>
      </c>
    </row>
    <row r="35" spans="1:13" x14ac:dyDescent="0.25">
      <c r="A35" s="12" t="s">
        <v>125</v>
      </c>
      <c r="B35" s="12" t="s">
        <v>129</v>
      </c>
      <c r="C35" s="12" t="s">
        <v>134</v>
      </c>
      <c r="D35" s="12" t="s">
        <v>82</v>
      </c>
      <c r="E35" s="12" t="s">
        <v>136</v>
      </c>
      <c r="F35" s="12" t="s">
        <v>21</v>
      </c>
      <c r="G35" s="14">
        <v>45476</v>
      </c>
      <c r="H35" s="14">
        <v>45912</v>
      </c>
      <c r="I35" s="15">
        <v>7083333.333333333</v>
      </c>
      <c r="J35" s="12" t="s">
        <v>19</v>
      </c>
      <c r="K35" s="11">
        <f t="shared" si="0"/>
        <v>7083333.333333333</v>
      </c>
      <c r="L35" s="16" t="s">
        <v>19</v>
      </c>
      <c r="M35" s="17" t="str">
        <f t="shared" ca="1" si="1"/>
        <v>À PERFORMAR</v>
      </c>
    </row>
    <row r="36" spans="1:13" x14ac:dyDescent="0.25">
      <c r="A36" s="12" t="s">
        <v>125</v>
      </c>
      <c r="B36" s="12" t="s">
        <v>130</v>
      </c>
      <c r="C36" s="12" t="s">
        <v>134</v>
      </c>
      <c r="D36" s="12" t="s">
        <v>108</v>
      </c>
      <c r="E36" s="12" t="s">
        <v>135</v>
      </c>
      <c r="F36" s="12" t="s">
        <v>21</v>
      </c>
      <c r="G36" s="14">
        <v>45520</v>
      </c>
      <c r="H36" s="14">
        <v>45779</v>
      </c>
      <c r="I36" s="15">
        <v>1475000</v>
      </c>
      <c r="J36" s="12" t="s">
        <v>26</v>
      </c>
      <c r="K36" s="11">
        <f t="shared" si="0"/>
        <v>9157685</v>
      </c>
      <c r="L36" s="16" t="s">
        <v>19</v>
      </c>
      <c r="M36" s="17" t="str">
        <f t="shared" ca="1" si="1"/>
        <v>À PERFORMAR</v>
      </c>
    </row>
    <row r="37" spans="1:13" x14ac:dyDescent="0.25">
      <c r="A37" s="12" t="s">
        <v>125</v>
      </c>
      <c r="B37" s="12" t="s">
        <v>130</v>
      </c>
      <c r="C37" s="12" t="s">
        <v>134</v>
      </c>
      <c r="D37" s="12" t="s">
        <v>109</v>
      </c>
      <c r="E37" s="12" t="s">
        <v>135</v>
      </c>
      <c r="F37" s="12" t="s">
        <v>22</v>
      </c>
      <c r="G37" s="14">
        <v>45520</v>
      </c>
      <c r="H37" s="14">
        <v>45779</v>
      </c>
      <c r="I37" s="15">
        <v>1475000</v>
      </c>
      <c r="J37" s="12" t="s">
        <v>26</v>
      </c>
      <c r="K37" s="11">
        <f t="shared" si="0"/>
        <v>9157685</v>
      </c>
      <c r="L37" s="16" t="s">
        <v>19</v>
      </c>
      <c r="M37" s="17" t="str">
        <f t="shared" ca="1" si="1"/>
        <v>À PERFORMAR</v>
      </c>
    </row>
    <row r="38" spans="1:13" x14ac:dyDescent="0.25">
      <c r="A38" s="12" t="s">
        <v>125</v>
      </c>
      <c r="B38" s="12" t="s">
        <v>130</v>
      </c>
      <c r="C38" s="12" t="s">
        <v>134</v>
      </c>
      <c r="D38" s="12" t="s">
        <v>110</v>
      </c>
      <c r="E38" s="12" t="s">
        <v>135</v>
      </c>
      <c r="F38" s="12" t="s">
        <v>23</v>
      </c>
      <c r="G38" s="14">
        <v>45520</v>
      </c>
      <c r="H38" s="14">
        <v>45779</v>
      </c>
      <c r="I38" s="15">
        <v>1475000</v>
      </c>
      <c r="J38" s="12" t="s">
        <v>26</v>
      </c>
      <c r="K38" s="11">
        <f t="shared" si="0"/>
        <v>9157685</v>
      </c>
      <c r="L38" s="16" t="s">
        <v>19</v>
      </c>
      <c r="M38" s="17" t="str">
        <f t="shared" ca="1" si="1"/>
        <v>À PERFORMAR</v>
      </c>
    </row>
    <row r="39" spans="1:13" x14ac:dyDescent="0.25">
      <c r="A39" s="12" t="s">
        <v>125</v>
      </c>
      <c r="B39" s="12" t="s">
        <v>131</v>
      </c>
      <c r="C39" s="12" t="s">
        <v>134</v>
      </c>
      <c r="D39" s="12" t="s">
        <v>111</v>
      </c>
      <c r="E39" s="12" t="s">
        <v>135</v>
      </c>
      <c r="F39" s="12" t="s">
        <v>116</v>
      </c>
      <c r="G39" s="14">
        <v>45555</v>
      </c>
      <c r="H39" s="14">
        <v>45777</v>
      </c>
      <c r="I39" s="15">
        <v>5278.73</v>
      </c>
      <c r="J39" s="12" t="s">
        <v>26</v>
      </c>
      <c r="K39" s="11">
        <f t="shared" si="0"/>
        <v>32773.523077999998</v>
      </c>
      <c r="L39" s="16" t="s">
        <v>19</v>
      </c>
      <c r="M39" s="17" t="str">
        <f t="shared" ca="1" si="1"/>
        <v>À PERFORMAR</v>
      </c>
    </row>
    <row r="40" spans="1:13" x14ac:dyDescent="0.25">
      <c r="A40" s="12" t="s">
        <v>125</v>
      </c>
      <c r="B40" s="12" t="s">
        <v>131</v>
      </c>
      <c r="C40" s="12" t="s">
        <v>134</v>
      </c>
      <c r="D40" s="12" t="s">
        <v>112</v>
      </c>
      <c r="E40" s="12" t="s">
        <v>135</v>
      </c>
      <c r="F40" s="12" t="s">
        <v>116</v>
      </c>
      <c r="G40" s="14">
        <v>45555</v>
      </c>
      <c r="H40" s="14">
        <v>45777</v>
      </c>
      <c r="I40" s="15">
        <v>730639.97</v>
      </c>
      <c r="J40" s="12" t="s">
        <v>19</v>
      </c>
      <c r="K40" s="11">
        <f t="shared" si="0"/>
        <v>730639.97</v>
      </c>
      <c r="L40" s="16" t="s">
        <v>19</v>
      </c>
      <c r="M40" s="17" t="str">
        <f t="shared" ca="1" si="1"/>
        <v>À PERFORMAR</v>
      </c>
    </row>
    <row r="41" spans="1:13" x14ac:dyDescent="0.25">
      <c r="A41" s="12" t="s">
        <v>125</v>
      </c>
      <c r="B41" s="12" t="s">
        <v>131</v>
      </c>
      <c r="C41" s="12" t="s">
        <v>134</v>
      </c>
      <c r="D41" s="12" t="s">
        <v>113</v>
      </c>
      <c r="E41" s="12" t="s">
        <v>135</v>
      </c>
      <c r="F41" s="12" t="s">
        <v>116</v>
      </c>
      <c r="G41" s="14">
        <v>45554</v>
      </c>
      <c r="H41" s="14">
        <v>45777</v>
      </c>
      <c r="I41" s="15">
        <v>852060</v>
      </c>
      <c r="J41" s="12" t="s">
        <v>19</v>
      </c>
      <c r="K41" s="11">
        <f t="shared" si="0"/>
        <v>852060</v>
      </c>
      <c r="L41" s="16" t="s">
        <v>19</v>
      </c>
      <c r="M41" s="17" t="str">
        <f t="shared" ca="1" si="1"/>
        <v>À PERFORMAR</v>
      </c>
    </row>
    <row r="42" spans="1:13" x14ac:dyDescent="0.25">
      <c r="A42" s="12" t="s">
        <v>125</v>
      </c>
      <c r="B42" s="12" t="s">
        <v>132</v>
      </c>
      <c r="C42" s="12" t="s">
        <v>134</v>
      </c>
      <c r="D42" s="12" t="s">
        <v>114</v>
      </c>
      <c r="E42" s="12" t="s">
        <v>136</v>
      </c>
      <c r="F42" s="12" t="s">
        <v>23</v>
      </c>
      <c r="G42" s="14">
        <v>45558</v>
      </c>
      <c r="H42" s="14">
        <v>45902</v>
      </c>
      <c r="I42" s="15">
        <v>274506.73</v>
      </c>
      <c r="J42" s="15" t="s">
        <v>26</v>
      </c>
      <c r="K42" s="11">
        <f t="shared" si="0"/>
        <v>1704302.4838779997</v>
      </c>
      <c r="L42" s="16" t="s">
        <v>19</v>
      </c>
      <c r="M42" s="17" t="str">
        <f t="shared" ca="1" si="1"/>
        <v>À PERFORMAR</v>
      </c>
    </row>
    <row r="43" spans="1:13" x14ac:dyDescent="0.25">
      <c r="A43" s="12" t="s">
        <v>125</v>
      </c>
      <c r="B43" s="12" t="s">
        <v>132</v>
      </c>
      <c r="C43" s="12" t="s">
        <v>134</v>
      </c>
      <c r="D43" s="12" t="s">
        <v>115</v>
      </c>
      <c r="E43" s="12" t="s">
        <v>136</v>
      </c>
      <c r="F43" s="12" t="s">
        <v>23</v>
      </c>
      <c r="G43" s="14">
        <v>45558</v>
      </c>
      <c r="H43" s="14">
        <v>45902</v>
      </c>
      <c r="I43" s="15">
        <v>2862256.67</v>
      </c>
      <c r="J43" s="12" t="s">
        <v>19</v>
      </c>
      <c r="K43" s="11">
        <f t="shared" si="0"/>
        <v>2862256.67</v>
      </c>
      <c r="L43" s="16" t="s">
        <v>19</v>
      </c>
      <c r="M43" s="17" t="str">
        <f t="shared" ca="1" si="1"/>
        <v>À PERFORMAR</v>
      </c>
    </row>
    <row r="44" spans="1:13" x14ac:dyDescent="0.25">
      <c r="A44" s="12" t="s">
        <v>125</v>
      </c>
      <c r="B44" s="12" t="s">
        <v>133</v>
      </c>
      <c r="C44" s="12" t="s">
        <v>134</v>
      </c>
      <c r="D44" s="12" t="s">
        <v>121</v>
      </c>
      <c r="E44" s="12" t="s">
        <v>136</v>
      </c>
      <c r="F44" s="12" t="s">
        <v>23</v>
      </c>
      <c r="G44" s="14">
        <v>45495</v>
      </c>
      <c r="H44" s="14">
        <v>45903</v>
      </c>
      <c r="I44" s="15">
        <v>3416666.6666666698</v>
      </c>
      <c r="J44" s="12" t="s">
        <v>19</v>
      </c>
      <c r="K44" s="11">
        <f t="shared" si="0"/>
        <v>3416666.6666666698</v>
      </c>
      <c r="L44" s="16" t="s">
        <v>19</v>
      </c>
      <c r="M44" s="17" t="str">
        <f t="shared" ca="1" si="1"/>
        <v>À PERFORMAR</v>
      </c>
    </row>
    <row r="45" spans="1:13" x14ac:dyDescent="0.25">
      <c r="A45" s="12" t="s">
        <v>125</v>
      </c>
      <c r="B45" s="12" t="s">
        <v>131</v>
      </c>
      <c r="C45" s="12" t="s">
        <v>134</v>
      </c>
      <c r="D45" s="12" t="s">
        <v>122</v>
      </c>
      <c r="E45" s="12" t="s">
        <v>136</v>
      </c>
      <c r="F45" s="12" t="s">
        <v>116</v>
      </c>
      <c r="G45" s="14">
        <v>45600</v>
      </c>
      <c r="H45" s="14">
        <v>45953</v>
      </c>
      <c r="I45" s="15">
        <v>1382250</v>
      </c>
      <c r="J45" s="12" t="s">
        <v>19</v>
      </c>
      <c r="K45" s="11">
        <f t="shared" si="0"/>
        <v>1382250</v>
      </c>
      <c r="L45" s="16" t="s">
        <v>19</v>
      </c>
      <c r="M45" s="17" t="str">
        <f t="shared" ca="1" si="1"/>
        <v>À PERFORMAR</v>
      </c>
    </row>
    <row r="46" spans="1:13" x14ac:dyDescent="0.25">
      <c r="A46" s="12"/>
      <c r="B46" s="12"/>
      <c r="C46" s="12"/>
      <c r="D46" s="12"/>
      <c r="E46" s="12"/>
      <c r="F46" s="12"/>
      <c r="G46" s="14"/>
      <c r="H46" s="14"/>
      <c r="I46" s="15"/>
      <c r="J46" s="12"/>
      <c r="K46" s="11"/>
      <c r="L46" s="12"/>
      <c r="M46" s="10"/>
    </row>
    <row r="47" spans="1:13" x14ac:dyDescent="0.25">
      <c r="A47" s="12"/>
      <c r="B47" s="12"/>
      <c r="C47" s="12"/>
      <c r="D47" s="12"/>
      <c r="E47" s="12"/>
      <c r="F47" s="12"/>
      <c r="G47" s="14"/>
      <c r="H47" s="14"/>
      <c r="I47" s="15"/>
      <c r="J47" s="12"/>
      <c r="K47" s="11"/>
      <c r="L47" s="12"/>
      <c r="M47" s="10"/>
    </row>
    <row r="48" spans="1:13" x14ac:dyDescent="0.25">
      <c r="A48" s="12"/>
      <c r="B48" s="12"/>
      <c r="C48" s="12"/>
      <c r="D48" s="12"/>
      <c r="E48" s="12"/>
      <c r="F48" s="12"/>
      <c r="G48" s="14"/>
      <c r="H48" s="14"/>
      <c r="I48" s="15"/>
      <c r="J48" s="12"/>
      <c r="K48" s="11"/>
      <c r="L48" s="12"/>
      <c r="M48" s="10"/>
    </row>
    <row r="49" spans="1:13" x14ac:dyDescent="0.25">
      <c r="A49" s="12"/>
      <c r="B49" s="12"/>
      <c r="C49" s="12"/>
      <c r="D49" s="12"/>
      <c r="E49" s="12"/>
      <c r="F49" s="12"/>
      <c r="G49" s="14"/>
      <c r="H49" s="14"/>
      <c r="I49" s="15"/>
      <c r="J49" s="12"/>
      <c r="K49" s="11"/>
      <c r="L49" s="12"/>
      <c r="M49" s="10"/>
    </row>
    <row r="50" spans="1:13" x14ac:dyDescent="0.25">
      <c r="A50" s="12"/>
      <c r="B50" s="12"/>
      <c r="C50" s="12"/>
      <c r="D50" s="12"/>
      <c r="E50" s="12"/>
      <c r="F50" s="12"/>
      <c r="G50" s="14"/>
      <c r="H50" s="14"/>
      <c r="I50" s="15"/>
      <c r="J50" s="12"/>
      <c r="K50" s="11"/>
      <c r="L50" s="12"/>
      <c r="M50" s="10"/>
    </row>
    <row r="51" spans="1:13" x14ac:dyDescent="0.25">
      <c r="A51" s="12"/>
      <c r="B51" s="12"/>
      <c r="C51" s="12"/>
      <c r="D51" s="12"/>
      <c r="E51" s="12"/>
      <c r="F51" s="12"/>
      <c r="G51" s="14"/>
      <c r="H51" s="14"/>
      <c r="I51" s="15"/>
      <c r="J51" s="12"/>
      <c r="K51" s="11"/>
      <c r="L51" s="12"/>
      <c r="M51" s="10"/>
    </row>
    <row r="52" spans="1:13" x14ac:dyDescent="0.25">
      <c r="A52" s="12"/>
      <c r="B52" s="12"/>
      <c r="C52" s="12"/>
      <c r="D52" s="12"/>
      <c r="E52" s="12"/>
      <c r="F52" s="12"/>
      <c r="G52" s="14"/>
      <c r="H52" s="14"/>
      <c r="I52" s="15"/>
      <c r="J52" s="12"/>
      <c r="K52" s="11"/>
      <c r="L52" s="12"/>
      <c r="M52" s="10"/>
    </row>
    <row r="53" spans="1:13" x14ac:dyDescent="0.25">
      <c r="A53" s="12"/>
      <c r="B53" s="12"/>
      <c r="C53" s="12"/>
      <c r="D53" s="12"/>
      <c r="E53" s="12"/>
      <c r="F53" s="12"/>
      <c r="G53" s="14"/>
      <c r="H53" s="14"/>
      <c r="I53" s="15"/>
      <c r="J53" s="12"/>
      <c r="K53" s="11"/>
      <c r="L53" s="12"/>
      <c r="M53" s="10"/>
    </row>
    <row r="54" spans="1:13" x14ac:dyDescent="0.25">
      <c r="A54" s="12"/>
      <c r="B54" s="12"/>
      <c r="C54" s="12"/>
      <c r="D54" s="12"/>
      <c r="E54" s="12"/>
      <c r="F54" s="12"/>
      <c r="G54" s="14"/>
      <c r="H54" s="14"/>
      <c r="I54" s="15"/>
      <c r="J54" s="12"/>
      <c r="K54" s="11"/>
      <c r="L54" s="12"/>
      <c r="M54" s="10"/>
    </row>
    <row r="55" spans="1:13" x14ac:dyDescent="0.25">
      <c r="A55" s="12"/>
      <c r="B55" s="12"/>
      <c r="C55" s="12"/>
      <c r="D55" s="12"/>
      <c r="E55" s="12"/>
      <c r="F55" s="12"/>
      <c r="G55" s="14"/>
      <c r="H55" s="14"/>
      <c r="I55" s="15"/>
      <c r="J55" s="12"/>
      <c r="K55" s="11"/>
      <c r="L55" s="12"/>
      <c r="M55" s="10"/>
    </row>
    <row r="56" spans="1:13" x14ac:dyDescent="0.25">
      <c r="A56" s="12"/>
      <c r="B56" s="12"/>
      <c r="C56" s="12"/>
      <c r="D56" s="12"/>
      <c r="E56" s="12"/>
      <c r="F56" s="12"/>
      <c r="G56" s="14"/>
      <c r="H56" s="14"/>
      <c r="I56" s="15"/>
      <c r="J56" s="12"/>
      <c r="K56" s="11"/>
      <c r="L56" s="12"/>
      <c r="M56" s="10"/>
    </row>
    <row r="57" spans="1:13" x14ac:dyDescent="0.25">
      <c r="A57" s="12"/>
      <c r="B57" s="12"/>
      <c r="C57" s="12"/>
      <c r="D57" s="12"/>
      <c r="E57" s="12"/>
      <c r="F57" s="12"/>
      <c r="G57" s="14"/>
      <c r="H57" s="14"/>
      <c r="I57" s="15"/>
      <c r="J57" s="12"/>
      <c r="K57" s="11"/>
      <c r="L57" s="12"/>
      <c r="M57" s="10"/>
    </row>
    <row r="58" spans="1:13" x14ac:dyDescent="0.25">
      <c r="A58" s="12"/>
      <c r="B58" s="12"/>
      <c r="C58" s="12"/>
      <c r="D58" s="12"/>
      <c r="E58" s="12"/>
      <c r="F58" s="12"/>
      <c r="H58" s="14"/>
      <c r="I58" s="15"/>
      <c r="J58" s="12"/>
      <c r="K58" s="11"/>
      <c r="L58" s="12"/>
      <c r="M58" s="10"/>
    </row>
    <row r="59" spans="1:13" x14ac:dyDescent="0.25">
      <c r="A59" s="12"/>
      <c r="B59" s="12"/>
      <c r="C59" s="12"/>
      <c r="D59" s="12"/>
      <c r="E59" s="12"/>
      <c r="F59" s="12"/>
      <c r="H59" s="14"/>
      <c r="I59" s="15"/>
      <c r="J59" s="12"/>
      <c r="K59" s="11"/>
      <c r="L59" s="12"/>
      <c r="M59" s="10"/>
    </row>
    <row r="60" spans="1:13" x14ac:dyDescent="0.25">
      <c r="A60" s="12"/>
      <c r="B60" s="12"/>
      <c r="C60" s="12"/>
      <c r="D60" s="12"/>
      <c r="E60" s="12"/>
      <c r="F60" s="12"/>
      <c r="H60" s="14"/>
      <c r="I60" s="15"/>
      <c r="J60" s="12"/>
      <c r="K60" s="11"/>
      <c r="L60" s="12"/>
      <c r="M60" s="10"/>
    </row>
    <row r="61" spans="1:13" x14ac:dyDescent="0.25">
      <c r="A61" s="12"/>
      <c r="B61" s="12"/>
      <c r="C61" s="12"/>
      <c r="D61" s="12"/>
      <c r="E61" s="12"/>
      <c r="F61" s="12"/>
      <c r="H61" s="14"/>
      <c r="I61" s="15"/>
      <c r="J61" s="12"/>
      <c r="K61" s="11"/>
      <c r="L61" s="12"/>
      <c r="M61" s="10"/>
    </row>
  </sheetData>
  <autoFilter ref="A3:M61" xr:uid="{E1EAF055-238B-4906-8477-666149B028BF}"/>
  <mergeCells count="1">
    <mergeCell ref="D1:E2"/>
  </mergeCell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928C9-F48E-4B61-BFFE-B88BF2BE1A5A}">
  <dimension ref="A1:E72"/>
  <sheetViews>
    <sheetView showGridLines="0" topLeftCell="A46" workbookViewId="0">
      <selection activeCell="A3" sqref="A3"/>
    </sheetView>
  </sheetViews>
  <sheetFormatPr defaultRowHeight="15" x14ac:dyDescent="0.25"/>
  <cols>
    <col min="1" max="1" width="32.140625" bestFit="1" customWidth="1"/>
    <col min="2" max="2" width="20" bestFit="1" customWidth="1"/>
    <col min="3" max="3" width="31.5703125" bestFit="1" customWidth="1"/>
    <col min="4" max="4" width="23" bestFit="1" customWidth="1"/>
    <col min="5" max="5" width="19.28515625" style="5" bestFit="1" customWidth="1"/>
  </cols>
  <sheetData>
    <row r="1" spans="1:5" x14ac:dyDescent="0.25">
      <c r="A1" s="8" t="s">
        <v>0</v>
      </c>
      <c r="B1" t="s">
        <v>1</v>
      </c>
    </row>
    <row r="3" spans="1:5" x14ac:dyDescent="0.25">
      <c r="A3" s="8" t="s">
        <v>9</v>
      </c>
      <c r="B3" s="8" t="s">
        <v>12</v>
      </c>
      <c r="C3" s="8" t="s">
        <v>10</v>
      </c>
      <c r="D3" s="8" t="s">
        <v>4</v>
      </c>
      <c r="E3" s="5" t="s">
        <v>3</v>
      </c>
    </row>
    <row r="4" spans="1:5" x14ac:dyDescent="0.25">
      <c r="A4" t="s">
        <v>4</v>
      </c>
      <c r="B4" t="s">
        <v>36</v>
      </c>
      <c r="C4" t="s">
        <v>20</v>
      </c>
      <c r="E4" s="5">
        <v>17812457.637333333</v>
      </c>
    </row>
    <row r="5" spans="1:5" x14ac:dyDescent="0.25">
      <c r="C5" t="s">
        <v>106</v>
      </c>
      <c r="D5" t="s">
        <v>122</v>
      </c>
      <c r="E5" s="5">
        <v>1382250</v>
      </c>
    </row>
    <row r="6" spans="1:5" x14ac:dyDescent="0.25">
      <c r="C6" t="s">
        <v>118</v>
      </c>
      <c r="E6" s="5">
        <v>1382250</v>
      </c>
    </row>
    <row r="7" spans="1:5" x14ac:dyDescent="0.25">
      <c r="C7" t="s">
        <v>107</v>
      </c>
      <c r="D7" t="s">
        <v>114</v>
      </c>
      <c r="E7" s="5">
        <v>1664444.1066819998</v>
      </c>
    </row>
    <row r="8" spans="1:5" x14ac:dyDescent="0.25">
      <c r="D8" t="s">
        <v>115</v>
      </c>
      <c r="E8" s="5">
        <v>2862256.67</v>
      </c>
    </row>
    <row r="9" spans="1:5" x14ac:dyDescent="0.25">
      <c r="C9" t="s">
        <v>119</v>
      </c>
      <c r="E9" s="5">
        <v>4526700.7766819997</v>
      </c>
    </row>
    <row r="10" spans="1:5" x14ac:dyDescent="0.25">
      <c r="C10" t="s">
        <v>120</v>
      </c>
      <c r="D10" t="s">
        <v>121</v>
      </c>
      <c r="E10" s="5">
        <v>3416666.6666666698</v>
      </c>
    </row>
    <row r="11" spans="1:5" x14ac:dyDescent="0.25">
      <c r="C11" t="s">
        <v>123</v>
      </c>
      <c r="E11" s="5">
        <v>3416666.6666666698</v>
      </c>
    </row>
    <row r="12" spans="1:5" x14ac:dyDescent="0.25">
      <c r="B12" t="s">
        <v>84</v>
      </c>
      <c r="E12" s="5">
        <v>27138075.080682002</v>
      </c>
    </row>
    <row r="13" spans="1:5" x14ac:dyDescent="0.25">
      <c r="B13" t="s">
        <v>40</v>
      </c>
      <c r="C13" t="s">
        <v>24</v>
      </c>
      <c r="E13" s="5">
        <v>21566962.741273332</v>
      </c>
    </row>
    <row r="14" spans="1:5" x14ac:dyDescent="0.25">
      <c r="C14" t="s">
        <v>77</v>
      </c>
      <c r="D14" t="s">
        <v>78</v>
      </c>
      <c r="E14" s="5">
        <v>18041666.666666664</v>
      </c>
    </row>
    <row r="15" spans="1:5" x14ac:dyDescent="0.25">
      <c r="D15" t="s">
        <v>79</v>
      </c>
      <c r="E15" s="5">
        <v>18041666.666666664</v>
      </c>
    </row>
    <row r="16" spans="1:5" x14ac:dyDescent="0.25">
      <c r="C16" t="s">
        <v>83</v>
      </c>
      <c r="E16" s="5">
        <v>36083333.333333328</v>
      </c>
    </row>
    <row r="17" spans="1:5" x14ac:dyDescent="0.25">
      <c r="C17" t="s">
        <v>105</v>
      </c>
      <c r="D17" t="s">
        <v>108</v>
      </c>
      <c r="E17" s="5">
        <v>8943515</v>
      </c>
    </row>
    <row r="18" spans="1:5" x14ac:dyDescent="0.25">
      <c r="D18" t="s">
        <v>109</v>
      </c>
      <c r="E18" s="5">
        <v>8943515</v>
      </c>
    </row>
    <row r="19" spans="1:5" x14ac:dyDescent="0.25">
      <c r="D19" t="s">
        <v>110</v>
      </c>
      <c r="E19" s="5">
        <v>8943515</v>
      </c>
    </row>
    <row r="20" spans="1:5" x14ac:dyDescent="0.25">
      <c r="C20" t="s">
        <v>117</v>
      </c>
      <c r="E20" s="5">
        <v>26830545</v>
      </c>
    </row>
    <row r="21" spans="1:5" x14ac:dyDescent="0.25">
      <c r="C21" t="s">
        <v>106</v>
      </c>
      <c r="D21" t="s">
        <v>111</v>
      </c>
      <c r="E21" s="5">
        <v>32007.051481999995</v>
      </c>
    </row>
    <row r="22" spans="1:5" x14ac:dyDescent="0.25">
      <c r="D22" t="s">
        <v>112</v>
      </c>
      <c r="E22" s="5">
        <v>730639.97</v>
      </c>
    </row>
    <row r="23" spans="1:5" x14ac:dyDescent="0.25">
      <c r="D23" t="s">
        <v>113</v>
      </c>
      <c r="E23" s="5">
        <v>852060</v>
      </c>
    </row>
    <row r="24" spans="1:5" x14ac:dyDescent="0.25">
      <c r="C24" t="s">
        <v>118</v>
      </c>
      <c r="E24" s="5">
        <v>1614707.0214820001</v>
      </c>
    </row>
    <row r="25" spans="1:5" x14ac:dyDescent="0.25">
      <c r="B25" t="s">
        <v>98</v>
      </c>
      <c r="E25" s="5">
        <v>86095548.096088663</v>
      </c>
    </row>
    <row r="26" spans="1:5" x14ac:dyDescent="0.25">
      <c r="A26" t="s">
        <v>85</v>
      </c>
      <c r="E26" s="5">
        <v>113233623.17677067</v>
      </c>
    </row>
    <row r="27" spans="1:5" x14ac:dyDescent="0.25">
      <c r="A27" t="s">
        <v>5</v>
      </c>
      <c r="B27" t="s">
        <v>36</v>
      </c>
      <c r="C27" t="s">
        <v>34</v>
      </c>
      <c r="D27" t="s">
        <v>35</v>
      </c>
      <c r="E27" s="5">
        <v>1090606</v>
      </c>
    </row>
    <row r="28" spans="1:5" x14ac:dyDescent="0.25">
      <c r="C28" t="s">
        <v>86</v>
      </c>
      <c r="E28" s="5">
        <v>1090606</v>
      </c>
    </row>
    <row r="29" spans="1:5" x14ac:dyDescent="0.25">
      <c r="C29" t="s">
        <v>53</v>
      </c>
      <c r="D29" t="s">
        <v>56</v>
      </c>
      <c r="E29" s="5">
        <v>261990.52</v>
      </c>
    </row>
    <row r="30" spans="1:5" x14ac:dyDescent="0.25">
      <c r="C30" t="s">
        <v>87</v>
      </c>
      <c r="E30" s="5">
        <v>261990.52</v>
      </c>
    </row>
    <row r="31" spans="1:5" x14ac:dyDescent="0.25">
      <c r="C31" t="s">
        <v>57</v>
      </c>
      <c r="D31" t="s">
        <v>58</v>
      </c>
      <c r="E31" s="5">
        <v>30000</v>
      </c>
    </row>
    <row r="32" spans="1:5" x14ac:dyDescent="0.25">
      <c r="C32" t="s">
        <v>88</v>
      </c>
      <c r="E32" s="5">
        <v>30000</v>
      </c>
    </row>
    <row r="33" spans="2:5" x14ac:dyDescent="0.25">
      <c r="B33" t="s">
        <v>84</v>
      </c>
      <c r="E33" s="5">
        <v>1382596.52</v>
      </c>
    </row>
    <row r="34" spans="2:5" x14ac:dyDescent="0.25">
      <c r="B34" t="s">
        <v>40</v>
      </c>
      <c r="C34" t="s">
        <v>38</v>
      </c>
      <c r="D34" t="s">
        <v>39</v>
      </c>
      <c r="E34" s="5">
        <v>1274800</v>
      </c>
    </row>
    <row r="35" spans="2:5" x14ac:dyDescent="0.25">
      <c r="C35" t="s">
        <v>89</v>
      </c>
      <c r="E35" s="5">
        <v>1274800</v>
      </c>
    </row>
    <row r="36" spans="2:5" x14ac:dyDescent="0.25">
      <c r="C36" t="s">
        <v>47</v>
      </c>
      <c r="D36" t="s">
        <v>48</v>
      </c>
      <c r="E36" s="5">
        <v>502684.6</v>
      </c>
    </row>
    <row r="37" spans="2:5" x14ac:dyDescent="0.25">
      <c r="C37" t="s">
        <v>90</v>
      </c>
      <c r="E37" s="5">
        <v>502684.6</v>
      </c>
    </row>
    <row r="38" spans="2:5" x14ac:dyDescent="0.25">
      <c r="C38" t="s">
        <v>50</v>
      </c>
      <c r="D38" t="s">
        <v>51</v>
      </c>
      <c r="E38" s="5">
        <v>1280448.67</v>
      </c>
    </row>
    <row r="39" spans="2:5" x14ac:dyDescent="0.25">
      <c r="C39" t="s">
        <v>91</v>
      </c>
      <c r="E39" s="5">
        <v>1280448.67</v>
      </c>
    </row>
    <row r="40" spans="2:5" x14ac:dyDescent="0.25">
      <c r="C40" t="s">
        <v>53</v>
      </c>
      <c r="D40" t="s">
        <v>54</v>
      </c>
      <c r="E40" s="5">
        <v>250000</v>
      </c>
    </row>
    <row r="41" spans="2:5" x14ac:dyDescent="0.25">
      <c r="C41" t="s">
        <v>87</v>
      </c>
      <c r="E41" s="5">
        <v>250000</v>
      </c>
    </row>
    <row r="42" spans="2:5" x14ac:dyDescent="0.25">
      <c r="C42" t="s">
        <v>59</v>
      </c>
      <c r="D42" t="s">
        <v>60</v>
      </c>
      <c r="E42" s="5">
        <v>6287556.8799999999</v>
      </c>
    </row>
    <row r="43" spans="2:5" x14ac:dyDescent="0.25">
      <c r="C43" t="s">
        <v>92</v>
      </c>
      <c r="E43" s="5">
        <v>6287556.8799999999</v>
      </c>
    </row>
    <row r="44" spans="2:5" x14ac:dyDescent="0.25">
      <c r="C44" t="s">
        <v>62</v>
      </c>
      <c r="D44" t="s">
        <v>63</v>
      </c>
      <c r="E44" s="5">
        <v>250000</v>
      </c>
    </row>
    <row r="45" spans="2:5" x14ac:dyDescent="0.25">
      <c r="C45" t="s">
        <v>93</v>
      </c>
      <c r="E45" s="5">
        <v>250000</v>
      </c>
    </row>
    <row r="46" spans="2:5" x14ac:dyDescent="0.25">
      <c r="C46" t="s">
        <v>66</v>
      </c>
      <c r="D46" t="s">
        <v>67</v>
      </c>
      <c r="E46" s="5">
        <v>376503</v>
      </c>
    </row>
    <row r="47" spans="2:5" x14ac:dyDescent="0.25">
      <c r="D47" t="s">
        <v>68</v>
      </c>
      <c r="E47" s="5">
        <v>80000</v>
      </c>
    </row>
    <row r="48" spans="2:5" x14ac:dyDescent="0.25">
      <c r="C48" t="s">
        <v>94</v>
      </c>
      <c r="E48" s="5">
        <v>456503</v>
      </c>
    </row>
    <row r="49" spans="2:5" x14ac:dyDescent="0.25">
      <c r="C49" t="s">
        <v>70</v>
      </c>
      <c r="D49" t="s">
        <v>71</v>
      </c>
      <c r="E49" s="5">
        <v>314342.56</v>
      </c>
    </row>
    <row r="50" spans="2:5" x14ac:dyDescent="0.25">
      <c r="C50" t="s">
        <v>95</v>
      </c>
      <c r="E50" s="5">
        <v>314342.56</v>
      </c>
    </row>
    <row r="51" spans="2:5" x14ac:dyDescent="0.25">
      <c r="C51" t="s">
        <v>72</v>
      </c>
      <c r="D51" t="s">
        <v>73</v>
      </c>
      <c r="E51" s="5">
        <v>6632730</v>
      </c>
    </row>
    <row r="52" spans="2:5" x14ac:dyDescent="0.25">
      <c r="C52" t="s">
        <v>96</v>
      </c>
      <c r="E52" s="5">
        <v>6632730</v>
      </c>
    </row>
    <row r="53" spans="2:5" x14ac:dyDescent="0.25">
      <c r="C53" t="s">
        <v>75</v>
      </c>
      <c r="D53" t="s">
        <v>76</v>
      </c>
      <c r="E53" s="5">
        <v>2045437.36</v>
      </c>
    </row>
    <row r="54" spans="2:5" x14ac:dyDescent="0.25">
      <c r="C54" t="s">
        <v>97</v>
      </c>
      <c r="E54" s="5">
        <v>2045437.36</v>
      </c>
    </row>
    <row r="55" spans="2:5" x14ac:dyDescent="0.25">
      <c r="B55" t="s">
        <v>98</v>
      </c>
      <c r="E55" s="5">
        <v>19294503.07</v>
      </c>
    </row>
    <row r="56" spans="2:5" x14ac:dyDescent="0.25">
      <c r="B56" t="s">
        <v>44</v>
      </c>
      <c r="C56" t="s">
        <v>42</v>
      </c>
      <c r="D56" t="s">
        <v>43</v>
      </c>
      <c r="E56" s="5">
        <v>1000000</v>
      </c>
    </row>
    <row r="57" spans="2:5" x14ac:dyDescent="0.25">
      <c r="C57" t="s">
        <v>99</v>
      </c>
      <c r="E57" s="5">
        <v>1000000</v>
      </c>
    </row>
    <row r="58" spans="2:5" x14ac:dyDescent="0.25">
      <c r="C58" t="s">
        <v>62</v>
      </c>
      <c r="D58" t="s">
        <v>64</v>
      </c>
      <c r="E58" s="5">
        <v>659000</v>
      </c>
    </row>
    <row r="59" spans="2:5" x14ac:dyDescent="0.25">
      <c r="C59" t="s">
        <v>93</v>
      </c>
      <c r="E59" s="5">
        <v>659000</v>
      </c>
    </row>
    <row r="60" spans="2:5" x14ac:dyDescent="0.25">
      <c r="C60" t="s">
        <v>66</v>
      </c>
      <c r="D60" t="s">
        <v>69</v>
      </c>
      <c r="E60" s="5">
        <v>77071.05</v>
      </c>
    </row>
    <row r="61" spans="2:5" x14ac:dyDescent="0.25">
      <c r="C61" t="s">
        <v>94</v>
      </c>
      <c r="E61" s="5">
        <v>77071.05</v>
      </c>
    </row>
    <row r="62" spans="2:5" x14ac:dyDescent="0.25">
      <c r="B62" t="s">
        <v>100</v>
      </c>
      <c r="E62" s="5">
        <v>1736071.05</v>
      </c>
    </row>
    <row r="63" spans="2:5" x14ac:dyDescent="0.25">
      <c r="B63" t="s">
        <v>46</v>
      </c>
      <c r="C63" t="s">
        <v>42</v>
      </c>
      <c r="D63" t="s">
        <v>45</v>
      </c>
      <c r="E63" s="5">
        <v>1000000</v>
      </c>
    </row>
    <row r="64" spans="2:5" x14ac:dyDescent="0.25">
      <c r="C64" t="s">
        <v>99</v>
      </c>
      <c r="E64" s="5">
        <v>1000000</v>
      </c>
    </row>
    <row r="65" spans="1:5" x14ac:dyDescent="0.25">
      <c r="C65" t="s">
        <v>62</v>
      </c>
      <c r="D65" t="s">
        <v>65</v>
      </c>
      <c r="E65" s="5">
        <v>757122.21</v>
      </c>
    </row>
    <row r="66" spans="1:5" x14ac:dyDescent="0.25">
      <c r="C66" t="s">
        <v>93</v>
      </c>
      <c r="E66" s="5">
        <v>757122.21</v>
      </c>
    </row>
    <row r="67" spans="1:5" x14ac:dyDescent="0.25">
      <c r="B67" t="s">
        <v>101</v>
      </c>
      <c r="E67" s="5">
        <v>1757122.21</v>
      </c>
    </row>
    <row r="68" spans="1:5" x14ac:dyDescent="0.25">
      <c r="A68" t="s">
        <v>102</v>
      </c>
      <c r="E68" s="5">
        <v>24170292.850000001</v>
      </c>
    </row>
    <row r="69" spans="1:5" x14ac:dyDescent="0.25">
      <c r="A69" t="s">
        <v>103</v>
      </c>
      <c r="B69" t="s">
        <v>103</v>
      </c>
      <c r="C69" t="s">
        <v>103</v>
      </c>
      <c r="D69" t="s">
        <v>103</v>
      </c>
    </row>
    <row r="70" spans="1:5" x14ac:dyDescent="0.25">
      <c r="C70" t="s">
        <v>104</v>
      </c>
    </row>
    <row r="71" spans="1:5" x14ac:dyDescent="0.25">
      <c r="B71" t="s">
        <v>104</v>
      </c>
    </row>
    <row r="72" spans="1:5" x14ac:dyDescent="0.25">
      <c r="A72" t="s">
        <v>104</v>
      </c>
    </row>
  </sheetData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FE86527629C3D47A55B7785B366818D" ma:contentTypeVersion="14" ma:contentTypeDescription="Crie um novo documento." ma:contentTypeScope="" ma:versionID="0197af2ae3b56128a2f743e17a8da44d">
  <xsd:schema xmlns:xsd="http://www.w3.org/2001/XMLSchema" xmlns:xs="http://www.w3.org/2001/XMLSchema" xmlns:p="http://schemas.microsoft.com/office/2006/metadata/properties" xmlns:ns2="041ad506-4a03-4c39-9f47-eda03465969f" xmlns:ns3="52029e75-717b-490e-99e2-754464d9cfb6" targetNamespace="http://schemas.microsoft.com/office/2006/metadata/properties" ma:root="true" ma:fieldsID="4fb7d24f381771d83b568d86b4f5b35a" ns2:_="" ns3:_="">
    <xsd:import namespace="041ad506-4a03-4c39-9f47-eda03465969f"/>
    <xsd:import namespace="52029e75-717b-490e-99e2-754464d9cf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1ad506-4a03-4c39-9f47-eda0346596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Marcações de imagem" ma:readOnly="false" ma:fieldId="{5cf76f15-5ced-4ddc-b409-7134ff3c332f}" ma:taxonomyMulti="true" ma:sspId="2c2c3ee5-be8c-4c52-a9da-f30f1fc624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029e75-717b-490e-99e2-754464d9cf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2de74031-8efc-4e59-9100-66060d50c8ca}" ma:internalName="TaxCatchAll" ma:showField="CatchAllData" ma:web="52029e75-717b-490e-99e2-754464d9cfb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41ad506-4a03-4c39-9f47-eda03465969f">
      <Terms xmlns="http://schemas.microsoft.com/office/infopath/2007/PartnerControls"/>
    </lcf76f155ced4ddcb4097134ff3c332f>
    <TaxCatchAll xmlns="52029e75-717b-490e-99e2-754464d9cfb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3474C6-8639-4C9E-8CF4-FBBFBC937C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1ad506-4a03-4c39-9f47-eda03465969f"/>
    <ds:schemaRef ds:uri="52029e75-717b-490e-99e2-754464d9cf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CCA30AB-9832-4850-AAC2-45AFD5C93A74}">
  <ds:schemaRefs>
    <ds:schemaRef ds:uri="http://schemas.microsoft.com/office/2006/metadata/properties"/>
    <ds:schemaRef ds:uri="http://schemas.microsoft.com/office/infopath/2007/PartnerControls"/>
    <ds:schemaRef ds:uri="041ad506-4a03-4c39-9f47-eda03465969f"/>
    <ds:schemaRef ds:uri="52029e75-717b-490e-99e2-754464d9cfb6"/>
  </ds:schemaRefs>
</ds:datastoreItem>
</file>

<file path=customXml/itemProps3.xml><?xml version="1.0" encoding="utf-8"?>
<ds:datastoreItem xmlns:ds="http://schemas.openxmlformats.org/officeDocument/2006/customXml" ds:itemID="{7F4B331A-9444-4EBA-BF8E-4C3405CCF7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OVERVIEW</vt:lpstr>
      <vt:lpstr>BASE</vt:lpstr>
      <vt:lpstr>DINAMICA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Joao Victor Oliveira Malhado de Moraes</dc:creator>
  <cp:keywords/>
  <dc:description/>
  <cp:lastModifiedBy>Joao Victor Oliveira Malhado de Moraes</cp:lastModifiedBy>
  <cp:revision/>
  <dcterms:created xsi:type="dcterms:W3CDTF">2024-04-30T14:16:11Z</dcterms:created>
  <dcterms:modified xsi:type="dcterms:W3CDTF">2025-01-02T18:28:05Z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0x010100CFE86527629C3D47A55B7785B366818D</vt:lpwstr>
  </property>
  <property fmtid="{D5CDD505-2E9C-101B-9397-08002B2CF9AE}" pid="3" name="MediaServiceImageTags">
    <vt:lpwstr/>
  </property>
</Properties>
</file>